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Туризм\Навчальні плани\Плани 2022\"/>
    </mc:Choice>
  </mc:AlternateContent>
  <xr:revisionPtr revIDLastSave="0" documentId="13_ncr:1_{0A65EA50-9EC7-461D-87FA-330102D5FF90}" xr6:coauthVersionLast="45" xr6:coauthVersionMax="45" xr10:uidLastSave="{00000000-0000-0000-0000-000000000000}"/>
  <bookViews>
    <workbookView xWindow="-108" yWindow="-108" windowWidth="23256" windowHeight="12576" firstSheet="3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4" r:id="rId4"/>
    <sheet name="ПЛАН НАВЧАЛЬНОГО ПРОЦЕСУ ЗАОЧНА" sheetId="5" r:id="rId5"/>
  </sheets>
  <externalReferences>
    <externalReference r:id="rId6"/>
  </externalReferences>
  <definedNames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4" l="1"/>
  <c r="B22" i="4"/>
  <c r="BI22" i="2"/>
  <c r="AD161" i="5" l="1"/>
  <c r="B160" i="5"/>
  <c r="R158" i="5"/>
  <c r="X157" i="5"/>
  <c r="B157" i="5"/>
  <c r="J156" i="5"/>
  <c r="C156" i="5"/>
  <c r="J155" i="5"/>
  <c r="B155" i="5"/>
  <c r="J154" i="5"/>
  <c r="C154" i="5"/>
  <c r="AG153" i="5"/>
  <c r="AE153" i="5"/>
  <c r="J153" i="5"/>
  <c r="B153" i="5"/>
  <c r="C152" i="5"/>
  <c r="C151" i="5"/>
  <c r="B151" i="5"/>
  <c r="C150" i="5"/>
  <c r="C149" i="5"/>
  <c r="B149" i="5"/>
  <c r="BK145" i="5"/>
  <c r="B143" i="5"/>
  <c r="A142" i="5"/>
  <c r="A141" i="5"/>
  <c r="A140" i="5"/>
  <c r="A139" i="5"/>
  <c r="A138" i="5"/>
  <c r="Q137" i="5"/>
  <c r="M137" i="5"/>
  <c r="D137" i="5"/>
  <c r="B137" i="5"/>
  <c r="A137" i="5"/>
  <c r="B136" i="5"/>
  <c r="C135" i="5"/>
  <c r="DL133" i="5"/>
  <c r="DK133" i="5"/>
  <c r="CD133" i="5" s="1"/>
  <c r="DJ133" i="5"/>
  <c r="DI133" i="5"/>
  <c r="DH133" i="5"/>
  <c r="DG133" i="5"/>
  <c r="BZ133" i="5" s="1"/>
  <c r="DF133" i="5"/>
  <c r="DE133" i="5"/>
  <c r="DD133" i="5"/>
  <c r="CE133" i="5" s="1"/>
  <c r="CC133" i="5"/>
  <c r="CB133" i="5"/>
  <c r="BY133" i="5"/>
  <c r="BX133" i="5"/>
  <c r="DL132" i="5"/>
  <c r="DK132" i="5"/>
  <c r="DJ132" i="5"/>
  <c r="DI132" i="5"/>
  <c r="DH132" i="5"/>
  <c r="DG132" i="5"/>
  <c r="DF132" i="5"/>
  <c r="DE132" i="5"/>
  <c r="DD132" i="5"/>
  <c r="BY132" i="5" s="1"/>
  <c r="CD132" i="5"/>
  <c r="BZ132" i="5"/>
  <c r="DL131" i="5"/>
  <c r="DK131" i="5"/>
  <c r="DJ131" i="5"/>
  <c r="DI131" i="5"/>
  <c r="DH131" i="5"/>
  <c r="DG131" i="5"/>
  <c r="DF131" i="5"/>
  <c r="DE131" i="5"/>
  <c r="DM131" i="5" s="1"/>
  <c r="DD131" i="5"/>
  <c r="CD131" i="5" s="1"/>
  <c r="CD134" i="5" s="1"/>
  <c r="CE131" i="5"/>
  <c r="CA131" i="5"/>
  <c r="BZ131" i="5"/>
  <c r="B129" i="5"/>
  <c r="L126" i="5"/>
  <c r="B126" i="5"/>
  <c r="DD125" i="5"/>
  <c r="CB125" i="5" s="1"/>
  <c r="CE125" i="5"/>
  <c r="CD125" i="5"/>
  <c r="CA125" i="5"/>
  <c r="BZ125" i="5"/>
  <c r="BX125" i="5"/>
  <c r="BT125" i="5"/>
  <c r="BR125" i="5"/>
  <c r="BQ125" i="5"/>
  <c r="BM125" i="5"/>
  <c r="BI125" i="5"/>
  <c r="BH125" i="5"/>
  <c r="BG125" i="5"/>
  <c r="BE125" i="5"/>
  <c r="BD125" i="5"/>
  <c r="BC125" i="5"/>
  <c r="BA125" i="5"/>
  <c r="AZ125" i="5"/>
  <c r="AY125" i="5"/>
  <c r="AW125" i="5"/>
  <c r="AV125" i="5"/>
  <c r="AU125" i="5"/>
  <c r="AS125" i="5"/>
  <c r="AR125" i="5"/>
  <c r="AQ125" i="5"/>
  <c r="AO125" i="5"/>
  <c r="AN125" i="5"/>
  <c r="AM125" i="5"/>
  <c r="AK125" i="5"/>
  <c r="AJ125" i="5"/>
  <c r="AI125" i="5"/>
  <c r="AG125" i="5"/>
  <c r="AF125" i="5"/>
  <c r="AE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CU125" i="5" s="1"/>
  <c r="G125" i="5"/>
  <c r="F125" i="5"/>
  <c r="E125" i="5"/>
  <c r="CO125" i="5" s="1"/>
  <c r="D125" i="5"/>
  <c r="CJ125" i="5" s="1"/>
  <c r="B125" i="5"/>
  <c r="A125" i="5"/>
  <c r="BL125" i="5" s="1"/>
  <c r="DD124" i="5"/>
  <c r="CV124" i="5"/>
  <c r="CP124" i="5"/>
  <c r="CK124" i="5"/>
  <c r="CE124" i="5"/>
  <c r="BY124" i="5"/>
  <c r="BR124" i="5"/>
  <c r="BM124" i="5"/>
  <c r="BK124" i="5"/>
  <c r="BI124" i="5"/>
  <c r="BH124" i="5"/>
  <c r="BG124" i="5"/>
  <c r="BE124" i="5"/>
  <c r="BD124" i="5"/>
  <c r="BC124" i="5"/>
  <c r="BA124" i="5"/>
  <c r="AZ124" i="5"/>
  <c r="AY124" i="5"/>
  <c r="AW124" i="5"/>
  <c r="AV124" i="5"/>
  <c r="AU124" i="5"/>
  <c r="AS124" i="5"/>
  <c r="AR124" i="5"/>
  <c r="AQ124" i="5"/>
  <c r="AO124" i="5"/>
  <c r="AN124" i="5"/>
  <c r="AM124" i="5"/>
  <c r="AK124" i="5"/>
  <c r="AJ124" i="5"/>
  <c r="AI124" i="5"/>
  <c r="AG124" i="5"/>
  <c r="AF124" i="5"/>
  <c r="AE124" i="5"/>
  <c r="Y124" i="5"/>
  <c r="Z124" i="5" s="1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CT124" i="5" s="1"/>
  <c r="H124" i="5"/>
  <c r="CY124" i="5" s="1"/>
  <c r="G124" i="5"/>
  <c r="F124" i="5"/>
  <c r="E124" i="5"/>
  <c r="CO124" i="5" s="1"/>
  <c r="D124" i="5"/>
  <c r="CM124" i="5" s="1"/>
  <c r="B124" i="5"/>
  <c r="A124" i="5"/>
  <c r="BL124" i="5" s="1"/>
  <c r="CY123" i="5"/>
  <c r="CT123" i="5"/>
  <c r="BK123" i="5"/>
  <c r="BI123" i="5"/>
  <c r="BH123" i="5"/>
  <c r="BG123" i="5"/>
  <c r="BE123" i="5"/>
  <c r="BD123" i="5"/>
  <c r="BC123" i="5"/>
  <c r="BA123" i="5"/>
  <c r="AZ123" i="5"/>
  <c r="AY123" i="5"/>
  <c r="AW123" i="5"/>
  <c r="AV123" i="5"/>
  <c r="AU123" i="5"/>
  <c r="AS123" i="5"/>
  <c r="AR123" i="5"/>
  <c r="AQ123" i="5"/>
  <c r="AO123" i="5"/>
  <c r="AN123" i="5"/>
  <c r="AM123" i="5"/>
  <c r="AK123" i="5"/>
  <c r="AJ123" i="5"/>
  <c r="AI123" i="5"/>
  <c r="AG123" i="5"/>
  <c r="AF123" i="5"/>
  <c r="AE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CX123" i="5" s="1"/>
  <c r="I123" i="5"/>
  <c r="H123" i="5"/>
  <c r="G123" i="5"/>
  <c r="CO123" i="5" s="1"/>
  <c r="F123" i="5"/>
  <c r="CM123" i="5" s="1"/>
  <c r="E123" i="5"/>
  <c r="D123" i="5"/>
  <c r="B123" i="5"/>
  <c r="A123" i="5"/>
  <c r="BL123" i="5" s="1"/>
  <c r="CX122" i="5"/>
  <c r="BI122" i="5"/>
  <c r="BH122" i="5"/>
  <c r="BG122" i="5"/>
  <c r="BE122" i="5"/>
  <c r="BD122" i="5"/>
  <c r="BC122" i="5"/>
  <c r="BA122" i="5"/>
  <c r="AZ122" i="5"/>
  <c r="AY122" i="5"/>
  <c r="AW122" i="5"/>
  <c r="AV122" i="5"/>
  <c r="AU122" i="5"/>
  <c r="AS122" i="5"/>
  <c r="AR122" i="5"/>
  <c r="AQ122" i="5"/>
  <c r="AO122" i="5"/>
  <c r="AN122" i="5"/>
  <c r="AM122" i="5"/>
  <c r="AK122" i="5"/>
  <c r="AJ122" i="5"/>
  <c r="AI122" i="5"/>
  <c r="AG122" i="5"/>
  <c r="AF122" i="5"/>
  <c r="AE122" i="5"/>
  <c r="Z122" i="5"/>
  <c r="Y122" i="5"/>
  <c r="BK122" i="5" s="1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CR122" i="5" s="1"/>
  <c r="J122" i="5"/>
  <c r="CV122" i="5" s="1"/>
  <c r="I122" i="5"/>
  <c r="H122" i="5"/>
  <c r="G122" i="5"/>
  <c r="CM122" i="5" s="1"/>
  <c r="F122" i="5"/>
  <c r="CL122" i="5" s="1"/>
  <c r="E122" i="5"/>
  <c r="D122" i="5"/>
  <c r="B122" i="5"/>
  <c r="A122" i="5"/>
  <c r="BL122" i="5" s="1"/>
  <c r="CY121" i="5"/>
  <c r="CM121" i="5"/>
  <c r="CI121" i="5"/>
  <c r="BT121" i="5"/>
  <c r="BP121" i="5"/>
  <c r="BL121" i="5"/>
  <c r="BK121" i="5"/>
  <c r="BI121" i="5"/>
  <c r="BH121" i="5"/>
  <c r="BG121" i="5"/>
  <c r="BE121" i="5"/>
  <c r="BD121" i="5"/>
  <c r="BC121" i="5"/>
  <c r="BA121" i="5"/>
  <c r="AZ121" i="5"/>
  <c r="AY121" i="5"/>
  <c r="AW121" i="5"/>
  <c r="AV121" i="5"/>
  <c r="AU121" i="5"/>
  <c r="AS121" i="5"/>
  <c r="AR121" i="5"/>
  <c r="AQ121" i="5"/>
  <c r="AO121" i="5"/>
  <c r="AN121" i="5"/>
  <c r="AM121" i="5"/>
  <c r="AK121" i="5"/>
  <c r="AJ121" i="5"/>
  <c r="AI121" i="5"/>
  <c r="AG121" i="5"/>
  <c r="AF121" i="5"/>
  <c r="AE121" i="5"/>
  <c r="DD121" i="5" s="1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B121" i="5"/>
  <c r="A121" i="5"/>
  <c r="CJ120" i="5"/>
  <c r="BQ120" i="5"/>
  <c r="BL120" i="5"/>
  <c r="BI120" i="5"/>
  <c r="BH120" i="5"/>
  <c r="BG120" i="5"/>
  <c r="BE120" i="5"/>
  <c r="BD120" i="5"/>
  <c r="BC120" i="5"/>
  <c r="BA120" i="5"/>
  <c r="AZ120" i="5"/>
  <c r="AY120" i="5"/>
  <c r="AW120" i="5"/>
  <c r="AV120" i="5"/>
  <c r="AU120" i="5"/>
  <c r="AS120" i="5"/>
  <c r="AR120" i="5"/>
  <c r="AQ120" i="5"/>
  <c r="AO120" i="5"/>
  <c r="AN120" i="5"/>
  <c r="AM120" i="5"/>
  <c r="AK120" i="5"/>
  <c r="AJ120" i="5"/>
  <c r="AI120" i="5"/>
  <c r="AG120" i="5"/>
  <c r="AF120" i="5"/>
  <c r="AE120" i="5"/>
  <c r="DD120" i="5" s="1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CV120" i="5" s="1"/>
  <c r="H120" i="5"/>
  <c r="CY120" i="5" s="1"/>
  <c r="G120" i="5"/>
  <c r="F120" i="5"/>
  <c r="E120" i="5"/>
  <c r="CN120" i="5" s="1"/>
  <c r="D120" i="5"/>
  <c r="CM120" i="5" s="1"/>
  <c r="B120" i="5"/>
  <c r="A120" i="5"/>
  <c r="DD119" i="5"/>
  <c r="CW119" i="5"/>
  <c r="CK119" i="5"/>
  <c r="BR119" i="5"/>
  <c r="BI119" i="5"/>
  <c r="BH119" i="5"/>
  <c r="BG119" i="5"/>
  <c r="BE119" i="5"/>
  <c r="BD119" i="5"/>
  <c r="BC119" i="5"/>
  <c r="BA119" i="5"/>
  <c r="AZ119" i="5"/>
  <c r="AY119" i="5"/>
  <c r="AW119" i="5"/>
  <c r="AV119" i="5"/>
  <c r="AU119" i="5"/>
  <c r="AS119" i="5"/>
  <c r="AR119" i="5"/>
  <c r="AQ119" i="5"/>
  <c r="AO119" i="5"/>
  <c r="AN119" i="5"/>
  <c r="AM119" i="5"/>
  <c r="AK119" i="5"/>
  <c r="AJ119" i="5"/>
  <c r="AI119" i="5"/>
  <c r="AG119" i="5"/>
  <c r="AF119" i="5"/>
  <c r="AE119" i="5"/>
  <c r="Z119" i="5"/>
  <c r="Y119" i="5"/>
  <c r="BK119" i="5" s="1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CS119" i="5" s="1"/>
  <c r="I119" i="5"/>
  <c r="H119" i="5"/>
  <c r="CY119" i="5" s="1"/>
  <c r="G119" i="5"/>
  <c r="F119" i="5"/>
  <c r="CO119" i="5" s="1"/>
  <c r="E119" i="5"/>
  <c r="D119" i="5"/>
  <c r="CM119" i="5" s="1"/>
  <c r="B119" i="5"/>
  <c r="A119" i="5"/>
  <c r="BL119" i="5" s="1"/>
  <c r="CP118" i="5"/>
  <c r="BK118" i="5"/>
  <c r="BI118" i="5"/>
  <c r="BH118" i="5"/>
  <c r="BG118" i="5"/>
  <c r="BE118" i="5"/>
  <c r="BD118" i="5"/>
  <c r="BC118" i="5"/>
  <c r="BA118" i="5"/>
  <c r="AZ118" i="5"/>
  <c r="AY118" i="5"/>
  <c r="AW118" i="5"/>
  <c r="AV118" i="5"/>
  <c r="AU118" i="5"/>
  <c r="AS118" i="5"/>
  <c r="AR118" i="5"/>
  <c r="AQ118" i="5"/>
  <c r="AO118" i="5"/>
  <c r="AN118" i="5"/>
  <c r="AM118" i="5"/>
  <c r="AK118" i="5"/>
  <c r="AJ118" i="5"/>
  <c r="AI118" i="5"/>
  <c r="AG118" i="5"/>
  <c r="AF118" i="5"/>
  <c r="AE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B118" i="5"/>
  <c r="A118" i="5"/>
  <c r="BL118" i="5" s="1"/>
  <c r="CL117" i="5"/>
  <c r="CI117" i="5"/>
  <c r="BL117" i="5"/>
  <c r="BK117" i="5"/>
  <c r="BI117" i="5"/>
  <c r="BH117" i="5"/>
  <c r="BG117" i="5"/>
  <c r="BE117" i="5"/>
  <c r="BD117" i="5"/>
  <c r="BC117" i="5"/>
  <c r="BA117" i="5"/>
  <c r="AZ117" i="5"/>
  <c r="AY117" i="5"/>
  <c r="AW117" i="5"/>
  <c r="AV117" i="5"/>
  <c r="AU117" i="5"/>
  <c r="AS117" i="5"/>
  <c r="AR117" i="5"/>
  <c r="AQ117" i="5"/>
  <c r="AO117" i="5"/>
  <c r="AN117" i="5"/>
  <c r="AM117" i="5"/>
  <c r="AK117" i="5"/>
  <c r="AJ117" i="5"/>
  <c r="AI117" i="5"/>
  <c r="AG117" i="5"/>
  <c r="AF117" i="5"/>
  <c r="AE117" i="5"/>
  <c r="Y117" i="5"/>
  <c r="Z117" i="5" s="1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G117" i="5"/>
  <c r="F117" i="5"/>
  <c r="E117" i="5"/>
  <c r="D117" i="5"/>
  <c r="CM117" i="5" s="1"/>
  <c r="B117" i="5"/>
  <c r="A117" i="5"/>
  <c r="CJ116" i="5"/>
  <c r="BI116" i="5"/>
  <c r="BH116" i="5"/>
  <c r="BG116" i="5"/>
  <c r="BE116" i="5"/>
  <c r="BD116" i="5"/>
  <c r="BC116" i="5"/>
  <c r="BA116" i="5"/>
  <c r="AZ116" i="5"/>
  <c r="AY116" i="5"/>
  <c r="AW116" i="5"/>
  <c r="AV116" i="5"/>
  <c r="AU116" i="5"/>
  <c r="AS116" i="5"/>
  <c r="AR116" i="5"/>
  <c r="AQ116" i="5"/>
  <c r="AO116" i="5"/>
  <c r="AN116" i="5"/>
  <c r="AM116" i="5"/>
  <c r="AK116" i="5"/>
  <c r="AJ116" i="5"/>
  <c r="AI116" i="5"/>
  <c r="AG116" i="5"/>
  <c r="AF116" i="5"/>
  <c r="AE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CU116" i="5" s="1"/>
  <c r="H116" i="5"/>
  <c r="CV116" i="5" s="1"/>
  <c r="G116" i="5"/>
  <c r="F116" i="5"/>
  <c r="E116" i="5"/>
  <c r="CM116" i="5" s="1"/>
  <c r="D116" i="5"/>
  <c r="CN116" i="5" s="1"/>
  <c r="B116" i="5"/>
  <c r="A116" i="5"/>
  <c r="BL116" i="5" s="1"/>
  <c r="DD115" i="5"/>
  <c r="CW115" i="5"/>
  <c r="CS115" i="5"/>
  <c r="CB115" i="5"/>
  <c r="BX115" i="5"/>
  <c r="BK115" i="5"/>
  <c r="BI115" i="5"/>
  <c r="BH115" i="5"/>
  <c r="BG115" i="5"/>
  <c r="BE115" i="5"/>
  <c r="BD115" i="5"/>
  <c r="BC115" i="5"/>
  <c r="BA115" i="5"/>
  <c r="AZ115" i="5"/>
  <c r="AY115" i="5"/>
  <c r="AW115" i="5"/>
  <c r="AV115" i="5"/>
  <c r="AU115" i="5"/>
  <c r="AS115" i="5"/>
  <c r="AR115" i="5"/>
  <c r="AQ115" i="5"/>
  <c r="AO115" i="5"/>
  <c r="AN115" i="5"/>
  <c r="AM115" i="5"/>
  <c r="AK115" i="5"/>
  <c r="AJ115" i="5"/>
  <c r="AI115" i="5"/>
  <c r="AG115" i="5"/>
  <c r="AF115" i="5"/>
  <c r="AE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CV115" i="5" s="1"/>
  <c r="G115" i="5"/>
  <c r="F115" i="5"/>
  <c r="CK115" i="5" s="1"/>
  <c r="E115" i="5"/>
  <c r="D115" i="5"/>
  <c r="CN115" i="5" s="1"/>
  <c r="B115" i="5"/>
  <c r="A115" i="5"/>
  <c r="BL115" i="5" s="1"/>
  <c r="CT114" i="5"/>
  <c r="BL114" i="5"/>
  <c r="BK114" i="5"/>
  <c r="BI114" i="5"/>
  <c r="BH114" i="5"/>
  <c r="BG114" i="5"/>
  <c r="BE114" i="5"/>
  <c r="BD114" i="5"/>
  <c r="BC114" i="5"/>
  <c r="BA114" i="5"/>
  <c r="AZ114" i="5"/>
  <c r="AY114" i="5"/>
  <c r="AW114" i="5"/>
  <c r="AV114" i="5"/>
  <c r="AU114" i="5"/>
  <c r="AS114" i="5"/>
  <c r="AR114" i="5"/>
  <c r="AQ114" i="5"/>
  <c r="AO114" i="5"/>
  <c r="AN114" i="5"/>
  <c r="AM114" i="5"/>
  <c r="AK114" i="5"/>
  <c r="AJ114" i="5"/>
  <c r="AI114" i="5"/>
  <c r="AG114" i="5"/>
  <c r="AF114" i="5"/>
  <c r="AE114" i="5"/>
  <c r="Y114" i="5"/>
  <c r="Z114" i="5" s="1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B114" i="5"/>
  <c r="A114" i="5"/>
  <c r="CV113" i="5"/>
  <c r="CU113" i="5"/>
  <c r="CN113" i="5"/>
  <c r="CM113" i="5"/>
  <c r="BL113" i="5"/>
  <c r="BI113" i="5"/>
  <c r="BH113" i="5"/>
  <c r="BG113" i="5"/>
  <c r="BE113" i="5"/>
  <c r="BD113" i="5"/>
  <c r="BC113" i="5"/>
  <c r="BA113" i="5"/>
  <c r="AZ113" i="5"/>
  <c r="AY113" i="5"/>
  <c r="AW113" i="5"/>
  <c r="AV113" i="5"/>
  <c r="AU113" i="5"/>
  <c r="AS113" i="5"/>
  <c r="AR113" i="5"/>
  <c r="AQ113" i="5"/>
  <c r="AO113" i="5"/>
  <c r="AN113" i="5"/>
  <c r="AM113" i="5"/>
  <c r="AK113" i="5"/>
  <c r="AJ113" i="5"/>
  <c r="AI113" i="5"/>
  <c r="AG113" i="5"/>
  <c r="AF113" i="5"/>
  <c r="AE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CR113" i="5" s="1"/>
  <c r="H113" i="5"/>
  <c r="G113" i="5"/>
  <c r="F113" i="5"/>
  <c r="E113" i="5"/>
  <c r="CJ113" i="5" s="1"/>
  <c r="D113" i="5"/>
  <c r="B113" i="5"/>
  <c r="A113" i="5"/>
  <c r="DD112" i="5"/>
  <c r="CA112" i="5" s="1"/>
  <c r="CW112" i="5"/>
  <c r="CV112" i="5"/>
  <c r="CO112" i="5"/>
  <c r="CN112" i="5"/>
  <c r="CE112" i="5"/>
  <c r="CB112" i="5"/>
  <c r="BX112" i="5"/>
  <c r="BI112" i="5"/>
  <c r="BH112" i="5"/>
  <c r="BG112" i="5"/>
  <c r="BE112" i="5"/>
  <c r="BD112" i="5"/>
  <c r="BC112" i="5"/>
  <c r="BA112" i="5"/>
  <c r="AZ112" i="5"/>
  <c r="AY112" i="5"/>
  <c r="AW112" i="5"/>
  <c r="AV112" i="5"/>
  <c r="AU112" i="5"/>
  <c r="AS112" i="5"/>
  <c r="AR112" i="5"/>
  <c r="AQ112" i="5"/>
  <c r="AO112" i="5"/>
  <c r="AN112" i="5"/>
  <c r="AM112" i="5"/>
  <c r="AK112" i="5"/>
  <c r="AJ112" i="5"/>
  <c r="AI112" i="5"/>
  <c r="AG112" i="5"/>
  <c r="AF112" i="5"/>
  <c r="AE112" i="5"/>
  <c r="Z112" i="5"/>
  <c r="Y112" i="5"/>
  <c r="BK112" i="5" s="1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CS112" i="5" s="1"/>
  <c r="I112" i="5"/>
  <c r="CR112" i="5" s="1"/>
  <c r="H112" i="5"/>
  <c r="CY112" i="5" s="1"/>
  <c r="G112" i="5"/>
  <c r="F112" i="5"/>
  <c r="CK112" i="5" s="1"/>
  <c r="E112" i="5"/>
  <c r="CJ112" i="5" s="1"/>
  <c r="D112" i="5"/>
  <c r="CM112" i="5" s="1"/>
  <c r="B112" i="5"/>
  <c r="A112" i="5"/>
  <c r="BL112" i="5" s="1"/>
  <c r="CX111" i="5"/>
  <c r="CW111" i="5"/>
  <c r="CP111" i="5"/>
  <c r="CO111" i="5"/>
  <c r="BY111" i="5"/>
  <c r="BK111" i="5"/>
  <c r="BI111" i="5"/>
  <c r="BH111" i="5"/>
  <c r="BG111" i="5"/>
  <c r="BE111" i="5"/>
  <c r="BD111" i="5"/>
  <c r="BC111" i="5"/>
  <c r="BA111" i="5"/>
  <c r="AZ111" i="5"/>
  <c r="AY111" i="5"/>
  <c r="AW111" i="5"/>
  <c r="AV111" i="5"/>
  <c r="AU111" i="5"/>
  <c r="AS111" i="5"/>
  <c r="AR111" i="5"/>
  <c r="AQ111" i="5"/>
  <c r="AO111" i="5"/>
  <c r="AN111" i="5"/>
  <c r="AM111" i="5"/>
  <c r="AK111" i="5"/>
  <c r="AJ111" i="5"/>
  <c r="AI111" i="5"/>
  <c r="AG111" i="5"/>
  <c r="AF111" i="5"/>
  <c r="AE111" i="5"/>
  <c r="DD111" i="5" s="1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CT111" i="5" s="1"/>
  <c r="J111" i="5"/>
  <c r="CS111" i="5" s="1"/>
  <c r="I111" i="5"/>
  <c r="H111" i="5"/>
  <c r="CV111" i="5" s="1"/>
  <c r="G111" i="5"/>
  <c r="CL111" i="5" s="1"/>
  <c r="F111" i="5"/>
  <c r="CK111" i="5" s="1"/>
  <c r="E111" i="5"/>
  <c r="D111" i="5"/>
  <c r="CN111" i="5" s="1"/>
  <c r="B111" i="5"/>
  <c r="A111" i="5"/>
  <c r="BL111" i="5" s="1"/>
  <c r="CY110" i="5"/>
  <c r="CI110" i="5"/>
  <c r="BL110" i="5"/>
  <c r="BK110" i="5"/>
  <c r="BI110" i="5"/>
  <c r="BH110" i="5"/>
  <c r="BG110" i="5"/>
  <c r="BE110" i="5"/>
  <c r="BD110" i="5"/>
  <c r="BC110" i="5"/>
  <c r="BA110" i="5"/>
  <c r="AZ110" i="5"/>
  <c r="AY110" i="5"/>
  <c r="AW110" i="5"/>
  <c r="AV110" i="5"/>
  <c r="AU110" i="5"/>
  <c r="AS110" i="5"/>
  <c r="AR110" i="5"/>
  <c r="AQ110" i="5"/>
  <c r="AO110" i="5"/>
  <c r="AN110" i="5"/>
  <c r="AM110" i="5"/>
  <c r="AK110" i="5"/>
  <c r="AJ110" i="5"/>
  <c r="AI110" i="5"/>
  <c r="AG110" i="5"/>
  <c r="AF110" i="5"/>
  <c r="AE110" i="5"/>
  <c r="Y110" i="5"/>
  <c r="Z110" i="5" s="1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CU110" i="5" s="1"/>
  <c r="G110" i="5"/>
  <c r="F110" i="5"/>
  <c r="E110" i="5"/>
  <c r="D110" i="5"/>
  <c r="CM110" i="5" s="1"/>
  <c r="B110" i="5"/>
  <c r="A110" i="5"/>
  <c r="CR109" i="5"/>
  <c r="BL109" i="5"/>
  <c r="BI109" i="5"/>
  <c r="BH109" i="5"/>
  <c r="BG109" i="5"/>
  <c r="BE109" i="5"/>
  <c r="BD109" i="5"/>
  <c r="BC109" i="5"/>
  <c r="BA109" i="5"/>
  <c r="AZ109" i="5"/>
  <c r="AY109" i="5"/>
  <c r="AW109" i="5"/>
  <c r="AV109" i="5"/>
  <c r="AU109" i="5"/>
  <c r="AS109" i="5"/>
  <c r="AR109" i="5"/>
  <c r="AQ109" i="5"/>
  <c r="AO109" i="5"/>
  <c r="AN109" i="5"/>
  <c r="AM109" i="5"/>
  <c r="AK109" i="5"/>
  <c r="AJ109" i="5"/>
  <c r="AI109" i="5"/>
  <c r="AG109" i="5"/>
  <c r="AF109" i="5"/>
  <c r="AE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CV109" i="5" s="1"/>
  <c r="G109" i="5"/>
  <c r="F109" i="5"/>
  <c r="E109" i="5"/>
  <c r="CJ109" i="5" s="1"/>
  <c r="D109" i="5"/>
  <c r="CN109" i="5" s="1"/>
  <c r="B109" i="5"/>
  <c r="A109" i="5"/>
  <c r="DD108" i="5"/>
  <c r="CK108" i="5"/>
  <c r="CB108" i="5"/>
  <c r="BI108" i="5"/>
  <c r="BH108" i="5"/>
  <c r="BG108" i="5"/>
  <c r="BE108" i="5"/>
  <c r="BD108" i="5"/>
  <c r="BC108" i="5"/>
  <c r="BA108" i="5"/>
  <c r="AZ108" i="5"/>
  <c r="AY108" i="5"/>
  <c r="AW108" i="5"/>
  <c r="AV108" i="5"/>
  <c r="AU108" i="5"/>
  <c r="AS108" i="5"/>
  <c r="AR108" i="5"/>
  <c r="AQ108" i="5"/>
  <c r="AO108" i="5"/>
  <c r="AN108" i="5"/>
  <c r="AM108" i="5"/>
  <c r="AK108" i="5"/>
  <c r="AJ108" i="5"/>
  <c r="AI108" i="5"/>
  <c r="AG108" i="5"/>
  <c r="AF108" i="5"/>
  <c r="AE108" i="5"/>
  <c r="Z108" i="5"/>
  <c r="Y108" i="5"/>
  <c r="BK108" i="5" s="1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CS108" i="5" s="1"/>
  <c r="I108" i="5"/>
  <c r="CR108" i="5" s="1"/>
  <c r="H108" i="5"/>
  <c r="G108" i="5"/>
  <c r="F108" i="5"/>
  <c r="E108" i="5"/>
  <c r="CJ108" i="5" s="1"/>
  <c r="D108" i="5"/>
  <c r="B108" i="5"/>
  <c r="A108" i="5"/>
  <c r="BL108" i="5" s="1"/>
  <c r="CT107" i="5"/>
  <c r="BK107" i="5"/>
  <c r="BI107" i="5"/>
  <c r="BH107" i="5"/>
  <c r="BG107" i="5"/>
  <c r="BE107" i="5"/>
  <c r="BD107" i="5"/>
  <c r="BC107" i="5"/>
  <c r="BA107" i="5"/>
  <c r="AZ107" i="5"/>
  <c r="AY107" i="5"/>
  <c r="AW107" i="5"/>
  <c r="AV107" i="5"/>
  <c r="AU107" i="5"/>
  <c r="AS107" i="5"/>
  <c r="AR107" i="5"/>
  <c r="AQ107" i="5"/>
  <c r="AO107" i="5"/>
  <c r="AN107" i="5"/>
  <c r="AM107" i="5"/>
  <c r="AK107" i="5"/>
  <c r="AJ107" i="5"/>
  <c r="AI107" i="5"/>
  <c r="AG107" i="5"/>
  <c r="AF107" i="5"/>
  <c r="AE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CL107" i="5" s="1"/>
  <c r="F107" i="5"/>
  <c r="E107" i="5"/>
  <c r="D107" i="5"/>
  <c r="B107" i="5"/>
  <c r="A107" i="5"/>
  <c r="BL107" i="5" s="1"/>
  <c r="CU106" i="5"/>
  <c r="BL106" i="5"/>
  <c r="BK106" i="5"/>
  <c r="BI106" i="5"/>
  <c r="BH106" i="5"/>
  <c r="BG106" i="5"/>
  <c r="BE106" i="5"/>
  <c r="BD106" i="5"/>
  <c r="BC106" i="5"/>
  <c r="BA106" i="5"/>
  <c r="AZ106" i="5"/>
  <c r="AY106" i="5"/>
  <c r="AW106" i="5"/>
  <c r="AV106" i="5"/>
  <c r="AU106" i="5"/>
  <c r="AS106" i="5"/>
  <c r="AR106" i="5"/>
  <c r="AQ106" i="5"/>
  <c r="AO106" i="5"/>
  <c r="AN106" i="5"/>
  <c r="AM106" i="5"/>
  <c r="AK106" i="5"/>
  <c r="AJ106" i="5"/>
  <c r="AI106" i="5"/>
  <c r="AG106" i="5"/>
  <c r="AF106" i="5"/>
  <c r="AE106" i="5"/>
  <c r="Y106" i="5"/>
  <c r="Z106" i="5" s="1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A106" i="5"/>
  <c r="CG101" i="5"/>
  <c r="BI101" i="5"/>
  <c r="BH101" i="5"/>
  <c r="BG101" i="5"/>
  <c r="BE101" i="5"/>
  <c r="BD101" i="5"/>
  <c r="BC101" i="5"/>
  <c r="BA101" i="5"/>
  <c r="AZ101" i="5"/>
  <c r="AY101" i="5"/>
  <c r="AW101" i="5"/>
  <c r="AV101" i="5"/>
  <c r="AU101" i="5"/>
  <c r="AS101" i="5"/>
  <c r="AR101" i="5"/>
  <c r="AB101" i="5" s="1"/>
  <c r="AQ101" i="5"/>
  <c r="AO101" i="5"/>
  <c r="AN101" i="5"/>
  <c r="AM101" i="5"/>
  <c r="AA101" i="5" s="1"/>
  <c r="AK101" i="5"/>
  <c r="AJ101" i="5"/>
  <c r="AI101" i="5"/>
  <c r="AG101" i="5"/>
  <c r="AC101" i="5" s="1"/>
  <c r="AF101" i="5"/>
  <c r="AE101" i="5"/>
  <c r="Y101" i="5"/>
  <c r="Z101" i="5" s="1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CG100" i="5"/>
  <c r="BI100" i="5"/>
  <c r="BH100" i="5"/>
  <c r="BG100" i="5"/>
  <c r="BE100" i="5"/>
  <c r="BD100" i="5"/>
  <c r="BC100" i="5"/>
  <c r="BA100" i="5"/>
  <c r="AZ100" i="5"/>
  <c r="AY100" i="5"/>
  <c r="AW100" i="5"/>
  <c r="AV100" i="5"/>
  <c r="AU100" i="5"/>
  <c r="AS100" i="5"/>
  <c r="AR100" i="5"/>
  <c r="AQ100" i="5"/>
  <c r="AO100" i="5"/>
  <c r="AN100" i="5"/>
  <c r="AM100" i="5"/>
  <c r="AK100" i="5"/>
  <c r="AJ100" i="5"/>
  <c r="AI100" i="5"/>
  <c r="AG100" i="5"/>
  <c r="AF100" i="5"/>
  <c r="AE100" i="5"/>
  <c r="AA100" i="5" s="1"/>
  <c r="AD100" i="5" s="1"/>
  <c r="BK100" i="5" s="1"/>
  <c r="Y100" i="5"/>
  <c r="Z100" i="5" s="1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CO100" i="5" s="1"/>
  <c r="F100" i="5"/>
  <c r="E100" i="5"/>
  <c r="D100" i="5"/>
  <c r="C100" i="5"/>
  <c r="B100" i="5"/>
  <c r="CG99" i="5"/>
  <c r="BI99" i="5"/>
  <c r="BH99" i="5"/>
  <c r="BG99" i="5"/>
  <c r="BE99" i="5"/>
  <c r="BD99" i="5"/>
  <c r="BC99" i="5"/>
  <c r="BA99" i="5"/>
  <c r="AZ99" i="5"/>
  <c r="AY99" i="5"/>
  <c r="AW99" i="5"/>
  <c r="AV99" i="5"/>
  <c r="AU99" i="5"/>
  <c r="AS99" i="5"/>
  <c r="AR99" i="5"/>
  <c r="AQ99" i="5"/>
  <c r="AO99" i="5"/>
  <c r="AN99" i="5"/>
  <c r="AM99" i="5"/>
  <c r="AK99" i="5"/>
  <c r="AJ99" i="5"/>
  <c r="AI99" i="5"/>
  <c r="AG99" i="5"/>
  <c r="AC99" i="5" s="1"/>
  <c r="AF99" i="5"/>
  <c r="AE99" i="5"/>
  <c r="Y99" i="5"/>
  <c r="Z99" i="5" s="1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CG98" i="5"/>
  <c r="BI98" i="5"/>
  <c r="BH98" i="5"/>
  <c r="BG98" i="5"/>
  <c r="BE98" i="5"/>
  <c r="BD98" i="5"/>
  <c r="BC98" i="5"/>
  <c r="BA98" i="5"/>
  <c r="AZ98" i="5"/>
  <c r="AY98" i="5"/>
  <c r="AW98" i="5"/>
  <c r="AV98" i="5"/>
  <c r="AU98" i="5"/>
  <c r="AS98" i="5"/>
  <c r="AR98" i="5"/>
  <c r="AQ98" i="5"/>
  <c r="AO98" i="5"/>
  <c r="AN98" i="5"/>
  <c r="AM98" i="5"/>
  <c r="AK98" i="5"/>
  <c r="AJ98" i="5"/>
  <c r="AI98" i="5"/>
  <c r="AA98" i="5" s="1"/>
  <c r="AD98" i="5" s="1"/>
  <c r="BK98" i="5" s="1"/>
  <c r="AG98" i="5"/>
  <c r="AF98" i="5"/>
  <c r="AE98" i="5"/>
  <c r="AC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CW98" i="5" s="1"/>
  <c r="G98" i="5"/>
  <c r="F98" i="5"/>
  <c r="E98" i="5"/>
  <c r="D98" i="5"/>
  <c r="BQ98" i="5" s="1"/>
  <c r="C98" i="5"/>
  <c r="B98" i="5"/>
  <c r="CG97" i="5"/>
  <c r="BI97" i="5"/>
  <c r="BH97" i="5"/>
  <c r="BG97" i="5"/>
  <c r="BE97" i="5"/>
  <c r="BD97" i="5"/>
  <c r="BC97" i="5"/>
  <c r="BA97" i="5"/>
  <c r="AZ97" i="5"/>
  <c r="AY97" i="5"/>
  <c r="AW97" i="5"/>
  <c r="AV97" i="5"/>
  <c r="AU97" i="5"/>
  <c r="AS97" i="5"/>
  <c r="AR97" i="5"/>
  <c r="AQ97" i="5"/>
  <c r="AO97" i="5"/>
  <c r="AN97" i="5"/>
  <c r="AM97" i="5"/>
  <c r="AK97" i="5"/>
  <c r="AJ97" i="5"/>
  <c r="AI97" i="5"/>
  <c r="AG97" i="5"/>
  <c r="AC97" i="5" s="1"/>
  <c r="AF97" i="5"/>
  <c r="AE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B96" i="5"/>
  <c r="CG91" i="5"/>
  <c r="BI91" i="5"/>
  <c r="BH91" i="5"/>
  <c r="BG91" i="5"/>
  <c r="BE91" i="5"/>
  <c r="BD91" i="5"/>
  <c r="BC91" i="5"/>
  <c r="BA91" i="5"/>
  <c r="AZ91" i="5"/>
  <c r="AY91" i="5"/>
  <c r="AW91" i="5"/>
  <c r="AV91" i="5"/>
  <c r="AU91" i="5"/>
  <c r="AS91" i="5"/>
  <c r="AR91" i="5"/>
  <c r="AQ91" i="5"/>
  <c r="AO91" i="5"/>
  <c r="AN91" i="5"/>
  <c r="AM91" i="5"/>
  <c r="AK91" i="5"/>
  <c r="AJ91" i="5"/>
  <c r="AI91" i="5"/>
  <c r="AG91" i="5"/>
  <c r="AF91" i="5"/>
  <c r="AE91" i="5"/>
  <c r="AA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CT91" i="5" s="1"/>
  <c r="H91" i="5"/>
  <c r="G91" i="5"/>
  <c r="F91" i="5"/>
  <c r="E91" i="5"/>
  <c r="C91" i="5"/>
  <c r="B91" i="5"/>
  <c r="A91" i="5"/>
  <c r="B90" i="5"/>
  <c r="A90" i="5"/>
  <c r="CG88" i="5"/>
  <c r="AZ88" i="5"/>
  <c r="AV88" i="5"/>
  <c r="AN88" i="5"/>
  <c r="AK88" i="5"/>
  <c r="L88" i="5"/>
  <c r="B88" i="5"/>
  <c r="CX87" i="5"/>
  <c r="CG87" i="5"/>
  <c r="BI87" i="5"/>
  <c r="BH87" i="5"/>
  <c r="BG87" i="5"/>
  <c r="BE87" i="5"/>
  <c r="BD87" i="5"/>
  <c r="BC87" i="5"/>
  <c r="BA87" i="5"/>
  <c r="AZ87" i="5"/>
  <c r="AY87" i="5"/>
  <c r="AW87" i="5"/>
  <c r="AV87" i="5"/>
  <c r="AU87" i="5"/>
  <c r="AS87" i="5"/>
  <c r="AR87" i="5"/>
  <c r="AQ87" i="5"/>
  <c r="AO87" i="5"/>
  <c r="AN87" i="5"/>
  <c r="AM87" i="5"/>
  <c r="AK87" i="5"/>
  <c r="AJ87" i="5"/>
  <c r="AI87" i="5"/>
  <c r="AG87" i="5"/>
  <c r="AF87" i="5"/>
  <c r="AE87" i="5"/>
  <c r="AA87" i="5" s="1"/>
  <c r="AC87" i="5"/>
  <c r="AB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CV87" i="5" s="1"/>
  <c r="H87" i="5"/>
  <c r="G87" i="5"/>
  <c r="F87" i="5"/>
  <c r="E87" i="5"/>
  <c r="BQ87" i="5" s="1"/>
  <c r="D87" i="5"/>
  <c r="C87" i="5"/>
  <c r="B87" i="5"/>
  <c r="A87" i="5"/>
  <c r="CR86" i="5"/>
  <c r="CG86" i="5"/>
  <c r="BQ86" i="5"/>
  <c r="BI86" i="5"/>
  <c r="BH86" i="5"/>
  <c r="BG86" i="5"/>
  <c r="BE86" i="5"/>
  <c r="BD86" i="5"/>
  <c r="BC86" i="5"/>
  <c r="BA86" i="5"/>
  <c r="AZ86" i="5"/>
  <c r="AY86" i="5"/>
  <c r="AW86" i="5"/>
  <c r="AV86" i="5"/>
  <c r="AU86" i="5"/>
  <c r="AS86" i="5"/>
  <c r="AR86" i="5"/>
  <c r="AQ86" i="5"/>
  <c r="AO86" i="5"/>
  <c r="AN86" i="5"/>
  <c r="AM86" i="5"/>
  <c r="AK86" i="5"/>
  <c r="AJ86" i="5"/>
  <c r="AI86" i="5"/>
  <c r="AG86" i="5"/>
  <c r="AF86" i="5"/>
  <c r="AE86" i="5"/>
  <c r="AD86" i="5"/>
  <c r="BK86" i="5" s="1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CT86" i="5" s="1"/>
  <c r="I86" i="5"/>
  <c r="H86" i="5"/>
  <c r="CV86" i="5" s="1"/>
  <c r="G86" i="5"/>
  <c r="F86" i="5"/>
  <c r="BS86" i="5" s="1"/>
  <c r="E86" i="5"/>
  <c r="D86" i="5"/>
  <c r="BM86" i="5" s="1"/>
  <c r="C86" i="5"/>
  <c r="B86" i="5"/>
  <c r="A86" i="5"/>
  <c r="CU85" i="5"/>
  <c r="CG85" i="5"/>
  <c r="BI85" i="5"/>
  <c r="BH85" i="5"/>
  <c r="BG85" i="5"/>
  <c r="BE85" i="5"/>
  <c r="BD85" i="5"/>
  <c r="BC85" i="5"/>
  <c r="BA85" i="5"/>
  <c r="AZ85" i="5"/>
  <c r="AY85" i="5"/>
  <c r="AW85" i="5"/>
  <c r="AV85" i="5"/>
  <c r="AU85" i="5"/>
  <c r="AS85" i="5"/>
  <c r="AR85" i="5"/>
  <c r="AQ85" i="5"/>
  <c r="AO85" i="5"/>
  <c r="AN85" i="5"/>
  <c r="AM85" i="5"/>
  <c r="AK85" i="5"/>
  <c r="AJ85" i="5"/>
  <c r="AI85" i="5"/>
  <c r="AG85" i="5"/>
  <c r="AF85" i="5"/>
  <c r="AE85" i="5"/>
  <c r="AA85" i="5" s="1"/>
  <c r="AC85" i="5"/>
  <c r="AB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CS85" i="5" s="1"/>
  <c r="H85" i="5"/>
  <c r="CX85" i="5" s="1"/>
  <c r="G85" i="5"/>
  <c r="F85" i="5"/>
  <c r="E85" i="5"/>
  <c r="BP85" i="5" s="1"/>
  <c r="D85" i="5"/>
  <c r="BQ85" i="5" s="1"/>
  <c r="C85" i="5"/>
  <c r="B85" i="5"/>
  <c r="A85" i="5"/>
  <c r="CR84" i="5"/>
  <c r="CG84" i="5"/>
  <c r="BQ84" i="5"/>
  <c r="BI84" i="5"/>
  <c r="BH84" i="5"/>
  <c r="BH88" i="5" s="1"/>
  <c r="BG84" i="5"/>
  <c r="BE84" i="5"/>
  <c r="BD84" i="5"/>
  <c r="BD88" i="5" s="1"/>
  <c r="BC84" i="5"/>
  <c r="BA84" i="5"/>
  <c r="AZ84" i="5"/>
  <c r="AY84" i="5"/>
  <c r="AW84" i="5"/>
  <c r="AV84" i="5"/>
  <c r="AU84" i="5"/>
  <c r="AS84" i="5"/>
  <c r="AR84" i="5"/>
  <c r="AQ84" i="5"/>
  <c r="AO84" i="5"/>
  <c r="AN84" i="5"/>
  <c r="AM84" i="5"/>
  <c r="AK84" i="5"/>
  <c r="AJ84" i="5"/>
  <c r="AI84" i="5"/>
  <c r="AG84" i="5"/>
  <c r="AF84" i="5"/>
  <c r="AF88" i="5" s="1"/>
  <c r="AE84" i="5"/>
  <c r="AC84" i="5"/>
  <c r="AB84" i="5"/>
  <c r="AA84" i="5"/>
  <c r="Y84" i="5"/>
  <c r="AD84" i="5" s="1"/>
  <c r="BK84" i="5" s="1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CT84" i="5" s="1"/>
  <c r="I84" i="5"/>
  <c r="H84" i="5"/>
  <c r="CV84" i="5" s="1"/>
  <c r="G84" i="5"/>
  <c r="F84" i="5"/>
  <c r="BS84" i="5" s="1"/>
  <c r="E84" i="5"/>
  <c r="D84" i="5"/>
  <c r="BM84" i="5" s="1"/>
  <c r="C84" i="5"/>
  <c r="B84" i="5"/>
  <c r="A84" i="5"/>
  <c r="CU83" i="5"/>
  <c r="CG83" i="5"/>
  <c r="BR83" i="5"/>
  <c r="BI83" i="5"/>
  <c r="BI88" i="5" s="1"/>
  <c r="BH83" i="5"/>
  <c r="BG83" i="5"/>
  <c r="BG88" i="5" s="1"/>
  <c r="BE83" i="5"/>
  <c r="BE88" i="5" s="1"/>
  <c r="BD83" i="5"/>
  <c r="BC83" i="5"/>
  <c r="BC88" i="5" s="1"/>
  <c r="BA83" i="5"/>
  <c r="BA88" i="5" s="1"/>
  <c r="AZ83" i="5"/>
  <c r="AY83" i="5"/>
  <c r="AY88" i="5" s="1"/>
  <c r="AW83" i="5"/>
  <c r="AW88" i="5" s="1"/>
  <c r="AV83" i="5"/>
  <c r="AU83" i="5"/>
  <c r="AU88" i="5" s="1"/>
  <c r="AS83" i="5"/>
  <c r="AS88" i="5" s="1"/>
  <c r="AR83" i="5"/>
  <c r="AR88" i="5" s="1"/>
  <c r="AQ83" i="5"/>
  <c r="AQ88" i="5" s="1"/>
  <c r="AO83" i="5"/>
  <c r="AO88" i="5" s="1"/>
  <c r="AN83" i="5"/>
  <c r="AM83" i="5"/>
  <c r="AM88" i="5" s="1"/>
  <c r="AK83" i="5"/>
  <c r="AJ83" i="5"/>
  <c r="AJ88" i="5" s="1"/>
  <c r="AI83" i="5"/>
  <c r="AI88" i="5" s="1"/>
  <c r="AG83" i="5"/>
  <c r="AG88" i="5" s="1"/>
  <c r="AF83" i="5"/>
  <c r="AE83" i="5"/>
  <c r="AE88" i="5" s="1"/>
  <c r="AC83" i="5"/>
  <c r="AB83" i="5"/>
  <c r="AB88" i="5" s="1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CX83" i="5" s="1"/>
  <c r="G83" i="5"/>
  <c r="F83" i="5"/>
  <c r="E83" i="5"/>
  <c r="D83" i="5"/>
  <c r="BQ83" i="5" s="1"/>
  <c r="C83" i="5"/>
  <c r="B83" i="5"/>
  <c r="A83" i="5"/>
  <c r="B82" i="5"/>
  <c r="A82" i="5"/>
  <c r="AB80" i="5"/>
  <c r="B80" i="5"/>
  <c r="DS79" i="5"/>
  <c r="DL79" i="5"/>
  <c r="DK79" i="5"/>
  <c r="DI79" i="5"/>
  <c r="DH79" i="5"/>
  <c r="DG79" i="5"/>
  <c r="DE79" i="5"/>
  <c r="BQ79" i="5"/>
  <c r="BI79" i="5"/>
  <c r="BH79" i="5"/>
  <c r="BG79" i="5"/>
  <c r="BE79" i="5"/>
  <c r="BD79" i="5"/>
  <c r="BC79" i="5"/>
  <c r="BA79" i="5"/>
  <c r="AZ79" i="5"/>
  <c r="AY79" i="5"/>
  <c r="AW79" i="5"/>
  <c r="AV79" i="5"/>
  <c r="AU79" i="5"/>
  <c r="AS79" i="5"/>
  <c r="AR79" i="5"/>
  <c r="AQ79" i="5"/>
  <c r="AO79" i="5"/>
  <c r="AN79" i="5"/>
  <c r="AM79" i="5"/>
  <c r="AK79" i="5"/>
  <c r="AJ79" i="5"/>
  <c r="AI79" i="5"/>
  <c r="AG79" i="5"/>
  <c r="AF79" i="5"/>
  <c r="AE79" i="5"/>
  <c r="AC79" i="5"/>
  <c r="AB79" i="5"/>
  <c r="X79" i="5"/>
  <c r="W79" i="5"/>
  <c r="V79" i="5"/>
  <c r="U79" i="5"/>
  <c r="T79" i="5"/>
  <c r="S79" i="5"/>
  <c r="R79" i="5"/>
  <c r="Q79" i="5"/>
  <c r="P79" i="5"/>
  <c r="DJ79" i="5" s="1"/>
  <c r="O79" i="5"/>
  <c r="N79" i="5"/>
  <c r="M79" i="5"/>
  <c r="L79" i="5"/>
  <c r="K79" i="5"/>
  <c r="J79" i="5"/>
  <c r="I79" i="5"/>
  <c r="H79" i="5"/>
  <c r="G79" i="5"/>
  <c r="F79" i="5"/>
  <c r="E79" i="5"/>
  <c r="D79" i="5"/>
  <c r="BT79" i="5" s="1"/>
  <c r="C79" i="5"/>
  <c r="B79" i="5"/>
  <c r="A79" i="5"/>
  <c r="BL79" i="5" s="1"/>
  <c r="DL78" i="5"/>
  <c r="DK78" i="5"/>
  <c r="DI78" i="5"/>
  <c r="DH78" i="5"/>
  <c r="DG78" i="5"/>
  <c r="DE78" i="5"/>
  <c r="BI78" i="5"/>
  <c r="BH78" i="5"/>
  <c r="BG78" i="5"/>
  <c r="BE78" i="5"/>
  <c r="BD78" i="5"/>
  <c r="BC78" i="5"/>
  <c r="BA78" i="5"/>
  <c r="AZ78" i="5"/>
  <c r="AY78" i="5"/>
  <c r="AW78" i="5"/>
  <c r="AV78" i="5"/>
  <c r="AU78" i="5"/>
  <c r="AS78" i="5"/>
  <c r="AR78" i="5"/>
  <c r="AQ78" i="5"/>
  <c r="AO78" i="5"/>
  <c r="AN78" i="5"/>
  <c r="AM78" i="5"/>
  <c r="AK78" i="5"/>
  <c r="AJ78" i="5"/>
  <c r="AI78" i="5"/>
  <c r="AG78" i="5"/>
  <c r="AF78" i="5"/>
  <c r="AE78" i="5"/>
  <c r="AB78" i="5"/>
  <c r="X78" i="5"/>
  <c r="W78" i="5"/>
  <c r="V78" i="5"/>
  <c r="U78" i="5"/>
  <c r="T78" i="5"/>
  <c r="S78" i="5"/>
  <c r="R78" i="5"/>
  <c r="Q78" i="5"/>
  <c r="DU78" i="5" s="1"/>
  <c r="P78" i="5"/>
  <c r="DJ78" i="5" s="1"/>
  <c r="O78" i="5"/>
  <c r="N78" i="5"/>
  <c r="M78" i="5"/>
  <c r="L78" i="5"/>
  <c r="K78" i="5"/>
  <c r="J78" i="5"/>
  <c r="I78" i="5"/>
  <c r="H78" i="5"/>
  <c r="G78" i="5"/>
  <c r="F78" i="5"/>
  <c r="E78" i="5"/>
  <c r="BS78" i="5" s="1"/>
  <c r="D78" i="5"/>
  <c r="C78" i="5"/>
  <c r="B78" i="5"/>
  <c r="A78" i="5"/>
  <c r="BL78" i="5" s="1"/>
  <c r="DQ77" i="5"/>
  <c r="DO77" i="5"/>
  <c r="DL77" i="5"/>
  <c r="DK77" i="5"/>
  <c r="DI77" i="5"/>
  <c r="DH77" i="5"/>
  <c r="DG77" i="5"/>
  <c r="DE77" i="5"/>
  <c r="BM77" i="5"/>
  <c r="BI77" i="5"/>
  <c r="BH77" i="5"/>
  <c r="BG77" i="5"/>
  <c r="BE77" i="5"/>
  <c r="BD77" i="5"/>
  <c r="BC77" i="5"/>
  <c r="BA77" i="5"/>
  <c r="AZ77" i="5"/>
  <c r="AY77" i="5"/>
  <c r="AW77" i="5"/>
  <c r="AV77" i="5"/>
  <c r="AU77" i="5"/>
  <c r="AS77" i="5"/>
  <c r="AR77" i="5"/>
  <c r="AQ77" i="5"/>
  <c r="AO77" i="5"/>
  <c r="AN77" i="5"/>
  <c r="AM77" i="5"/>
  <c r="AK77" i="5"/>
  <c r="AJ77" i="5"/>
  <c r="AI77" i="5"/>
  <c r="AG77" i="5"/>
  <c r="AC77" i="5" s="1"/>
  <c r="AF77" i="5"/>
  <c r="AE77" i="5"/>
  <c r="AB77" i="5"/>
  <c r="AA77" i="5"/>
  <c r="X77" i="5"/>
  <c r="W77" i="5"/>
  <c r="V77" i="5"/>
  <c r="U77" i="5"/>
  <c r="T77" i="5"/>
  <c r="S77" i="5"/>
  <c r="R77" i="5"/>
  <c r="Q77" i="5"/>
  <c r="DS77" i="5" s="1"/>
  <c r="P77" i="5"/>
  <c r="DJ77" i="5" s="1"/>
  <c r="O77" i="5"/>
  <c r="N77" i="5"/>
  <c r="M77" i="5"/>
  <c r="L77" i="5"/>
  <c r="K77" i="5"/>
  <c r="J77" i="5"/>
  <c r="I77" i="5"/>
  <c r="H77" i="5"/>
  <c r="G77" i="5"/>
  <c r="BO77" i="5" s="1"/>
  <c r="F77" i="5"/>
  <c r="E77" i="5"/>
  <c r="BQ77" i="5" s="1"/>
  <c r="D77" i="5"/>
  <c r="C77" i="5"/>
  <c r="B77" i="5"/>
  <c r="A77" i="5"/>
  <c r="BL77" i="5" s="1"/>
  <c r="DS76" i="5"/>
  <c r="DQ76" i="5"/>
  <c r="DO76" i="5"/>
  <c r="DL76" i="5"/>
  <c r="DK76" i="5"/>
  <c r="DI76" i="5"/>
  <c r="DH76" i="5"/>
  <c r="DG76" i="5"/>
  <c r="DE76" i="5"/>
  <c r="BO76" i="5"/>
  <c r="BI76" i="5"/>
  <c r="BH76" i="5"/>
  <c r="BG76" i="5"/>
  <c r="BE76" i="5"/>
  <c r="BD76" i="5"/>
  <c r="BC76" i="5"/>
  <c r="BA76" i="5"/>
  <c r="AZ76" i="5"/>
  <c r="AY76" i="5"/>
  <c r="AW76" i="5"/>
  <c r="AV76" i="5"/>
  <c r="AU76" i="5"/>
  <c r="AS76" i="5"/>
  <c r="AR76" i="5"/>
  <c r="AQ76" i="5"/>
  <c r="AO76" i="5"/>
  <c r="AN76" i="5"/>
  <c r="AM76" i="5"/>
  <c r="AK76" i="5"/>
  <c r="AJ76" i="5"/>
  <c r="AI76" i="5"/>
  <c r="AG76" i="5"/>
  <c r="AC76" i="5" s="1"/>
  <c r="AF76" i="5"/>
  <c r="AE76" i="5"/>
  <c r="AB76" i="5"/>
  <c r="X76" i="5"/>
  <c r="W76" i="5"/>
  <c r="V76" i="5"/>
  <c r="U76" i="5"/>
  <c r="T76" i="5"/>
  <c r="S76" i="5"/>
  <c r="R76" i="5"/>
  <c r="Q76" i="5"/>
  <c r="P76" i="5"/>
  <c r="DJ76" i="5" s="1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A76" i="5"/>
  <c r="BL76" i="5" s="1"/>
  <c r="DS75" i="5"/>
  <c r="DL75" i="5"/>
  <c r="DK75" i="5"/>
  <c r="DI75" i="5"/>
  <c r="DH75" i="5"/>
  <c r="DG75" i="5"/>
  <c r="DE75" i="5"/>
  <c r="BQ75" i="5"/>
  <c r="BI75" i="5"/>
  <c r="BH75" i="5"/>
  <c r="BG75" i="5"/>
  <c r="BE75" i="5"/>
  <c r="BD75" i="5"/>
  <c r="BC75" i="5"/>
  <c r="BA75" i="5"/>
  <c r="AZ75" i="5"/>
  <c r="AY75" i="5"/>
  <c r="AW75" i="5"/>
  <c r="AV75" i="5"/>
  <c r="AU75" i="5"/>
  <c r="AS75" i="5"/>
  <c r="AR75" i="5"/>
  <c r="AQ75" i="5"/>
  <c r="AO75" i="5"/>
  <c r="AN75" i="5"/>
  <c r="AM75" i="5"/>
  <c r="AK75" i="5"/>
  <c r="AJ75" i="5"/>
  <c r="AI75" i="5"/>
  <c r="AG75" i="5"/>
  <c r="AF75" i="5"/>
  <c r="AE75" i="5"/>
  <c r="AC75" i="5"/>
  <c r="AB75" i="5"/>
  <c r="X75" i="5"/>
  <c r="W75" i="5"/>
  <c r="V75" i="5"/>
  <c r="U75" i="5"/>
  <c r="T75" i="5"/>
  <c r="S75" i="5"/>
  <c r="R75" i="5"/>
  <c r="Q75" i="5"/>
  <c r="P75" i="5"/>
  <c r="DJ75" i="5" s="1"/>
  <c r="O75" i="5"/>
  <c r="N75" i="5"/>
  <c r="M75" i="5"/>
  <c r="L75" i="5"/>
  <c r="K75" i="5"/>
  <c r="J75" i="5"/>
  <c r="I75" i="5"/>
  <c r="H75" i="5"/>
  <c r="G75" i="5"/>
  <c r="F75" i="5"/>
  <c r="E75" i="5"/>
  <c r="D75" i="5"/>
  <c r="BT75" i="5" s="1"/>
  <c r="C75" i="5"/>
  <c r="B75" i="5"/>
  <c r="A75" i="5"/>
  <c r="BL75" i="5" s="1"/>
  <c r="DU74" i="5"/>
  <c r="DS74" i="5"/>
  <c r="DO74" i="5"/>
  <c r="DK74" i="5"/>
  <c r="DI74" i="5"/>
  <c r="DG74" i="5"/>
  <c r="DE74" i="5"/>
  <c r="BO74" i="5"/>
  <c r="BI74" i="5"/>
  <c r="BH74" i="5"/>
  <c r="BG74" i="5"/>
  <c r="BE74" i="5"/>
  <c r="BD74" i="5"/>
  <c r="BC74" i="5"/>
  <c r="BA74" i="5"/>
  <c r="AZ74" i="5"/>
  <c r="AY74" i="5"/>
  <c r="AW74" i="5"/>
  <c r="AV74" i="5"/>
  <c r="AU74" i="5"/>
  <c r="AS74" i="5"/>
  <c r="AR74" i="5"/>
  <c r="AQ74" i="5"/>
  <c r="AO74" i="5"/>
  <c r="AN74" i="5"/>
  <c r="AM74" i="5"/>
  <c r="AK74" i="5"/>
  <c r="AJ74" i="5"/>
  <c r="AI74" i="5"/>
  <c r="AG74" i="5"/>
  <c r="AC74" i="5" s="1"/>
  <c r="AF74" i="5"/>
  <c r="AE74" i="5"/>
  <c r="AB74" i="5"/>
  <c r="X74" i="5"/>
  <c r="W74" i="5"/>
  <c r="V74" i="5"/>
  <c r="U74" i="5"/>
  <c r="T74" i="5"/>
  <c r="S74" i="5"/>
  <c r="R74" i="5"/>
  <c r="Q74" i="5"/>
  <c r="P74" i="5"/>
  <c r="DL74" i="5" s="1"/>
  <c r="O74" i="5"/>
  <c r="N74" i="5"/>
  <c r="M74" i="5"/>
  <c r="L74" i="5"/>
  <c r="K74" i="5"/>
  <c r="J74" i="5"/>
  <c r="I74" i="5"/>
  <c r="H74" i="5"/>
  <c r="G74" i="5"/>
  <c r="F74" i="5"/>
  <c r="E74" i="5"/>
  <c r="BS74" i="5" s="1"/>
  <c r="D74" i="5"/>
  <c r="C74" i="5"/>
  <c r="B74" i="5"/>
  <c r="A74" i="5"/>
  <c r="BL74" i="5" s="1"/>
  <c r="DU73" i="5"/>
  <c r="DS73" i="5"/>
  <c r="DK73" i="5"/>
  <c r="DI73" i="5"/>
  <c r="DG73" i="5"/>
  <c r="DE73" i="5"/>
  <c r="BM73" i="5"/>
  <c r="BI73" i="5"/>
  <c r="BH73" i="5"/>
  <c r="BG73" i="5"/>
  <c r="BE73" i="5"/>
  <c r="BD73" i="5"/>
  <c r="BC73" i="5"/>
  <c r="BA73" i="5"/>
  <c r="AZ73" i="5"/>
  <c r="AY73" i="5"/>
  <c r="AW73" i="5"/>
  <c r="AV73" i="5"/>
  <c r="AU73" i="5"/>
  <c r="AS73" i="5"/>
  <c r="AR73" i="5"/>
  <c r="AQ73" i="5"/>
  <c r="AA73" i="5" s="1"/>
  <c r="AO73" i="5"/>
  <c r="AN73" i="5"/>
  <c r="AM73" i="5"/>
  <c r="AK73" i="5"/>
  <c r="AJ73" i="5"/>
  <c r="AI73" i="5"/>
  <c r="AG73" i="5"/>
  <c r="AF73" i="5"/>
  <c r="AE73" i="5"/>
  <c r="AB73" i="5"/>
  <c r="X73" i="5"/>
  <c r="W73" i="5"/>
  <c r="V73" i="5"/>
  <c r="U73" i="5"/>
  <c r="T73" i="5"/>
  <c r="S73" i="5"/>
  <c r="R73" i="5"/>
  <c r="Q73" i="5"/>
  <c r="DO73" i="5" s="1"/>
  <c r="P73" i="5"/>
  <c r="DL73" i="5" s="1"/>
  <c r="O73" i="5"/>
  <c r="N73" i="5"/>
  <c r="M73" i="5"/>
  <c r="L73" i="5"/>
  <c r="K73" i="5"/>
  <c r="J73" i="5"/>
  <c r="I73" i="5"/>
  <c r="H73" i="5"/>
  <c r="G73" i="5"/>
  <c r="BO73" i="5" s="1"/>
  <c r="F73" i="5"/>
  <c r="E73" i="5"/>
  <c r="BS73" i="5" s="1"/>
  <c r="D73" i="5"/>
  <c r="C73" i="5"/>
  <c r="B73" i="5"/>
  <c r="A73" i="5"/>
  <c r="BL73" i="5" s="1"/>
  <c r="DK72" i="5"/>
  <c r="DI72" i="5"/>
  <c r="DI80" i="5" s="1"/>
  <c r="DG72" i="5"/>
  <c r="DE72" i="5"/>
  <c r="DE80" i="5" s="1"/>
  <c r="BI72" i="5"/>
  <c r="BH72" i="5"/>
  <c r="BG72" i="5"/>
  <c r="BE72" i="5"/>
  <c r="BD72" i="5"/>
  <c r="BC72" i="5"/>
  <c r="BA72" i="5"/>
  <c r="AZ72" i="5"/>
  <c r="AY72" i="5"/>
  <c r="AW72" i="5"/>
  <c r="AV72" i="5"/>
  <c r="AU72" i="5"/>
  <c r="AS72" i="5"/>
  <c r="AR72" i="5"/>
  <c r="AQ72" i="5"/>
  <c r="AO72" i="5"/>
  <c r="AN72" i="5"/>
  <c r="AM72" i="5"/>
  <c r="AK72" i="5"/>
  <c r="AJ72" i="5"/>
  <c r="AI72" i="5"/>
  <c r="AG72" i="5"/>
  <c r="AF72" i="5"/>
  <c r="AE72" i="5"/>
  <c r="AB72" i="5"/>
  <c r="X72" i="5"/>
  <c r="W72" i="5"/>
  <c r="V72" i="5"/>
  <c r="U72" i="5"/>
  <c r="T72" i="5"/>
  <c r="S72" i="5"/>
  <c r="R72" i="5"/>
  <c r="Q72" i="5"/>
  <c r="P72" i="5"/>
  <c r="DL72" i="5" s="1"/>
  <c r="O72" i="5"/>
  <c r="N72" i="5"/>
  <c r="M72" i="5"/>
  <c r="L72" i="5"/>
  <c r="K72" i="5"/>
  <c r="J72" i="5"/>
  <c r="I72" i="5"/>
  <c r="H72" i="5"/>
  <c r="G72" i="5"/>
  <c r="F72" i="5"/>
  <c r="E72" i="5"/>
  <c r="BS72" i="5" s="1"/>
  <c r="D72" i="5"/>
  <c r="C72" i="5"/>
  <c r="B72" i="5"/>
  <c r="A72" i="5"/>
  <c r="BL72" i="5" s="1"/>
  <c r="DV69" i="5"/>
  <c r="DU69" i="5"/>
  <c r="DT69" i="5"/>
  <c r="DS69" i="5"/>
  <c r="DR69" i="5"/>
  <c r="DQ69" i="5"/>
  <c r="DP69" i="5"/>
  <c r="DO69" i="5"/>
  <c r="DN69" i="5"/>
  <c r="DM69" i="5"/>
  <c r="DL69" i="5"/>
  <c r="DK69" i="5"/>
  <c r="DJ69" i="5"/>
  <c r="DI69" i="5"/>
  <c r="DH69" i="5"/>
  <c r="DG69" i="5"/>
  <c r="DF69" i="5"/>
  <c r="DE69" i="5"/>
  <c r="DD68" i="5"/>
  <c r="CG68" i="5"/>
  <c r="BL68" i="5"/>
  <c r="BK68" i="5"/>
  <c r="DD67" i="5"/>
  <c r="CG67" i="5"/>
  <c r="BL67" i="5"/>
  <c r="BK67" i="5"/>
  <c r="L67" i="5"/>
  <c r="DD66" i="5"/>
  <c r="CG66" i="5"/>
  <c r="BL66" i="5"/>
  <c r="BK66" i="5"/>
  <c r="L66" i="5"/>
  <c r="DD65" i="5"/>
  <c r="CG65" i="5"/>
  <c r="BL65" i="5"/>
  <c r="BK65" i="5"/>
  <c r="L65" i="5"/>
  <c r="BI64" i="5"/>
  <c r="BH64" i="5"/>
  <c r="BG64" i="5"/>
  <c r="BE64" i="5"/>
  <c r="BD64" i="5"/>
  <c r="BC64" i="5"/>
  <c r="BA64" i="5"/>
  <c r="AZ64" i="5"/>
  <c r="AY64" i="5"/>
  <c r="AW64" i="5"/>
  <c r="AV64" i="5"/>
  <c r="AU64" i="5"/>
  <c r="AS64" i="5"/>
  <c r="AR64" i="5"/>
  <c r="AQ64" i="5"/>
  <c r="AO64" i="5"/>
  <c r="AN64" i="5"/>
  <c r="AM64" i="5"/>
  <c r="AK64" i="5"/>
  <c r="AC64" i="5" s="1"/>
  <c r="AJ64" i="5"/>
  <c r="AI64" i="5"/>
  <c r="AG64" i="5"/>
  <c r="AF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BI63" i="5"/>
  <c r="BH63" i="5"/>
  <c r="BG63" i="5"/>
  <c r="BE63" i="5"/>
  <c r="BD63" i="5"/>
  <c r="BC63" i="5"/>
  <c r="BA63" i="5"/>
  <c r="AZ63" i="5"/>
  <c r="AY63" i="5"/>
  <c r="AW63" i="5"/>
  <c r="AV63" i="5"/>
  <c r="AU63" i="5"/>
  <c r="AS63" i="5"/>
  <c r="AR63" i="5"/>
  <c r="AQ63" i="5"/>
  <c r="AO63" i="5"/>
  <c r="AN63" i="5"/>
  <c r="AM63" i="5"/>
  <c r="AK63" i="5"/>
  <c r="AJ63" i="5"/>
  <c r="AI63" i="5"/>
  <c r="AG63" i="5"/>
  <c r="AF63" i="5"/>
  <c r="AE63" i="5"/>
  <c r="Y63" i="5"/>
  <c r="Z63" i="5" s="1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CL63" i="5" s="1"/>
  <c r="D63" i="5"/>
  <c r="C63" i="5"/>
  <c r="B63" i="5"/>
  <c r="BI62" i="5"/>
  <c r="BH62" i="5"/>
  <c r="BG62" i="5"/>
  <c r="BE62" i="5"/>
  <c r="BD62" i="5"/>
  <c r="BC62" i="5"/>
  <c r="BA62" i="5"/>
  <c r="AZ62" i="5"/>
  <c r="AY62" i="5"/>
  <c r="AW62" i="5"/>
  <c r="AV62" i="5"/>
  <c r="AU62" i="5"/>
  <c r="AS62" i="5"/>
  <c r="AR62" i="5"/>
  <c r="AQ62" i="5"/>
  <c r="AO62" i="5"/>
  <c r="AN62" i="5"/>
  <c r="AM62" i="5"/>
  <c r="AK62" i="5"/>
  <c r="AJ62" i="5"/>
  <c r="AI62" i="5"/>
  <c r="AG62" i="5"/>
  <c r="AF62" i="5"/>
  <c r="AE62" i="5"/>
  <c r="AB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BI61" i="5"/>
  <c r="BH61" i="5"/>
  <c r="BG61" i="5"/>
  <c r="BE61" i="5"/>
  <c r="BD61" i="5"/>
  <c r="BC61" i="5"/>
  <c r="BA61" i="5"/>
  <c r="AZ61" i="5"/>
  <c r="AY61" i="5"/>
  <c r="AW61" i="5"/>
  <c r="AV61" i="5"/>
  <c r="AU61" i="5"/>
  <c r="AS61" i="5"/>
  <c r="AR61" i="5"/>
  <c r="AQ61" i="5"/>
  <c r="AO61" i="5"/>
  <c r="AN61" i="5"/>
  <c r="AM61" i="5"/>
  <c r="AK61" i="5"/>
  <c r="AJ61" i="5"/>
  <c r="AI61" i="5"/>
  <c r="AG61" i="5"/>
  <c r="AC61" i="5" s="1"/>
  <c r="AF61" i="5"/>
  <c r="AE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CW61" i="5" s="1"/>
  <c r="G61" i="5"/>
  <c r="F61" i="5"/>
  <c r="E61" i="5"/>
  <c r="D61" i="5"/>
  <c r="CO61" i="5" s="1"/>
  <c r="C61" i="5"/>
  <c r="B61" i="5"/>
  <c r="BI60" i="5"/>
  <c r="BH60" i="5"/>
  <c r="BG60" i="5"/>
  <c r="BE60" i="5"/>
  <c r="BD60" i="5"/>
  <c r="BC60" i="5"/>
  <c r="BA60" i="5"/>
  <c r="AZ60" i="5"/>
  <c r="AY60" i="5"/>
  <c r="AW60" i="5"/>
  <c r="AV60" i="5"/>
  <c r="AU60" i="5"/>
  <c r="AS60" i="5"/>
  <c r="AR60" i="5"/>
  <c r="AQ60" i="5"/>
  <c r="AO60" i="5"/>
  <c r="AN60" i="5"/>
  <c r="AM60" i="5"/>
  <c r="AK60" i="5"/>
  <c r="AJ60" i="5"/>
  <c r="AB60" i="5" s="1"/>
  <c r="AI60" i="5"/>
  <c r="AG60" i="5"/>
  <c r="AF60" i="5"/>
  <c r="AE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BI59" i="5"/>
  <c r="BH59" i="5"/>
  <c r="BG59" i="5"/>
  <c r="BE59" i="5"/>
  <c r="BD59" i="5"/>
  <c r="BC59" i="5"/>
  <c r="BA59" i="5"/>
  <c r="AZ59" i="5"/>
  <c r="AY59" i="5"/>
  <c r="AW59" i="5"/>
  <c r="AV59" i="5"/>
  <c r="AU59" i="5"/>
  <c r="AS59" i="5"/>
  <c r="AR59" i="5"/>
  <c r="AQ59" i="5"/>
  <c r="AO59" i="5"/>
  <c r="AN59" i="5"/>
  <c r="AB59" i="5" s="1"/>
  <c r="AM59" i="5"/>
  <c r="AK59" i="5"/>
  <c r="AJ59" i="5"/>
  <c r="AI59" i="5"/>
  <c r="AG59" i="5"/>
  <c r="AF59" i="5"/>
  <c r="AE59" i="5"/>
  <c r="AC59" i="5"/>
  <c r="Y59" i="5"/>
  <c r="Z59" i="5" s="1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BI58" i="5"/>
  <c r="BH58" i="5"/>
  <c r="BG58" i="5"/>
  <c r="BE58" i="5"/>
  <c r="BD58" i="5"/>
  <c r="BC58" i="5"/>
  <c r="BA58" i="5"/>
  <c r="AZ58" i="5"/>
  <c r="AY58" i="5"/>
  <c r="AW58" i="5"/>
  <c r="AV58" i="5"/>
  <c r="AU58" i="5"/>
  <c r="AS58" i="5"/>
  <c r="AR58" i="5"/>
  <c r="AQ58" i="5"/>
  <c r="AO58" i="5"/>
  <c r="AN58" i="5"/>
  <c r="AM58" i="5"/>
  <c r="AK58" i="5"/>
  <c r="AJ58" i="5"/>
  <c r="AI58" i="5"/>
  <c r="AG58" i="5"/>
  <c r="AF58" i="5"/>
  <c r="AE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BI57" i="5"/>
  <c r="BH57" i="5"/>
  <c r="BG57" i="5"/>
  <c r="BE57" i="5"/>
  <c r="BD57" i="5"/>
  <c r="BC57" i="5"/>
  <c r="BA57" i="5"/>
  <c r="AZ57" i="5"/>
  <c r="AY57" i="5"/>
  <c r="AW57" i="5"/>
  <c r="AV57" i="5"/>
  <c r="AU57" i="5"/>
  <c r="AS57" i="5"/>
  <c r="AR57" i="5"/>
  <c r="AQ57" i="5"/>
  <c r="AO57" i="5"/>
  <c r="AN57" i="5"/>
  <c r="AM57" i="5"/>
  <c r="AK57" i="5"/>
  <c r="AC57" i="5" s="1"/>
  <c r="AJ57" i="5"/>
  <c r="AI57" i="5"/>
  <c r="AG57" i="5"/>
  <c r="AF57" i="5"/>
  <c r="AE57" i="5"/>
  <c r="Y57" i="5"/>
  <c r="Z57" i="5" s="1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CW57" i="5" s="1"/>
  <c r="G57" i="5"/>
  <c r="F57" i="5"/>
  <c r="E57" i="5"/>
  <c r="D57" i="5"/>
  <c r="CO57" i="5" s="1"/>
  <c r="C57" i="5"/>
  <c r="B57" i="5"/>
  <c r="BI56" i="5"/>
  <c r="BH56" i="5"/>
  <c r="BG56" i="5"/>
  <c r="BE56" i="5"/>
  <c r="BD56" i="5"/>
  <c r="BC56" i="5"/>
  <c r="BA56" i="5"/>
  <c r="AZ56" i="5"/>
  <c r="AY56" i="5"/>
  <c r="AW56" i="5"/>
  <c r="AV56" i="5"/>
  <c r="AU56" i="5"/>
  <c r="AS56" i="5"/>
  <c r="AR56" i="5"/>
  <c r="AQ56" i="5"/>
  <c r="AO56" i="5"/>
  <c r="AN56" i="5"/>
  <c r="AM56" i="5"/>
  <c r="AK56" i="5"/>
  <c r="AJ56" i="5"/>
  <c r="AI56" i="5"/>
  <c r="AG56" i="5"/>
  <c r="AF56" i="5"/>
  <c r="AE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CV56" i="5" s="1"/>
  <c r="G56" i="5"/>
  <c r="F56" i="5"/>
  <c r="E56" i="5"/>
  <c r="D56" i="5"/>
  <c r="CN56" i="5" s="1"/>
  <c r="C56" i="5"/>
  <c r="B56" i="5"/>
  <c r="BI55" i="5"/>
  <c r="BH55" i="5"/>
  <c r="BG55" i="5"/>
  <c r="BE55" i="5"/>
  <c r="BD55" i="5"/>
  <c r="BC55" i="5"/>
  <c r="BA55" i="5"/>
  <c r="AZ55" i="5"/>
  <c r="AY55" i="5"/>
  <c r="AW55" i="5"/>
  <c r="AV55" i="5"/>
  <c r="AU55" i="5"/>
  <c r="AS55" i="5"/>
  <c r="AR55" i="5"/>
  <c r="AQ55" i="5"/>
  <c r="AO55" i="5"/>
  <c r="AN55" i="5"/>
  <c r="AM55" i="5"/>
  <c r="AK55" i="5"/>
  <c r="AJ55" i="5"/>
  <c r="AI55" i="5"/>
  <c r="AG55" i="5"/>
  <c r="AC55" i="5" s="1"/>
  <c r="AF55" i="5"/>
  <c r="AE55" i="5"/>
  <c r="Y55" i="5"/>
  <c r="Z55" i="5" s="1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BI54" i="5"/>
  <c r="BH54" i="5"/>
  <c r="BG54" i="5"/>
  <c r="BE54" i="5"/>
  <c r="BD54" i="5"/>
  <c r="BC54" i="5"/>
  <c r="BA54" i="5"/>
  <c r="AZ54" i="5"/>
  <c r="AY54" i="5"/>
  <c r="AW54" i="5"/>
  <c r="AV54" i="5"/>
  <c r="AU54" i="5"/>
  <c r="AS54" i="5"/>
  <c r="AR54" i="5"/>
  <c r="AQ54" i="5"/>
  <c r="AO54" i="5"/>
  <c r="AN54" i="5"/>
  <c r="AM54" i="5"/>
  <c r="AK54" i="5"/>
  <c r="AJ54" i="5"/>
  <c r="AI54" i="5"/>
  <c r="AG54" i="5"/>
  <c r="AF54" i="5"/>
  <c r="AE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BI53" i="5"/>
  <c r="BH53" i="5"/>
  <c r="BG53" i="5"/>
  <c r="BE53" i="5"/>
  <c r="BD53" i="5"/>
  <c r="BC53" i="5"/>
  <c r="BA53" i="5"/>
  <c r="AZ53" i="5"/>
  <c r="AY53" i="5"/>
  <c r="AW53" i="5"/>
  <c r="AV53" i="5"/>
  <c r="AU53" i="5"/>
  <c r="AS53" i="5"/>
  <c r="AR53" i="5"/>
  <c r="AQ53" i="5"/>
  <c r="AO53" i="5"/>
  <c r="AN53" i="5"/>
  <c r="AM53" i="5"/>
  <c r="AK53" i="5"/>
  <c r="AJ53" i="5"/>
  <c r="AI53" i="5"/>
  <c r="AG53" i="5"/>
  <c r="AF53" i="5"/>
  <c r="AE53" i="5"/>
  <c r="AB53" i="5"/>
  <c r="Y53" i="5"/>
  <c r="Z53" i="5" s="1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BI52" i="5"/>
  <c r="BH52" i="5"/>
  <c r="BG52" i="5"/>
  <c r="BE52" i="5"/>
  <c r="BD52" i="5"/>
  <c r="BC52" i="5"/>
  <c r="BA52" i="5"/>
  <c r="AZ52" i="5"/>
  <c r="AY52" i="5"/>
  <c r="AW52" i="5"/>
  <c r="AV52" i="5"/>
  <c r="AU52" i="5"/>
  <c r="AS52" i="5"/>
  <c r="AR52" i="5"/>
  <c r="AQ52" i="5"/>
  <c r="AA52" i="5" s="1"/>
  <c r="AO52" i="5"/>
  <c r="AN52" i="5"/>
  <c r="AM52" i="5"/>
  <c r="AK52" i="5"/>
  <c r="AJ52" i="5"/>
  <c r="AI52" i="5"/>
  <c r="AG52" i="5"/>
  <c r="AF52" i="5"/>
  <c r="AB52" i="5" s="1"/>
  <c r="AE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BI51" i="5"/>
  <c r="BH51" i="5"/>
  <c r="BG51" i="5"/>
  <c r="BE51" i="5"/>
  <c r="BD51" i="5"/>
  <c r="BC51" i="5"/>
  <c r="BA51" i="5"/>
  <c r="AZ51" i="5"/>
  <c r="AY51" i="5"/>
  <c r="AW51" i="5"/>
  <c r="AV51" i="5"/>
  <c r="AU51" i="5"/>
  <c r="AS51" i="5"/>
  <c r="AR51" i="5"/>
  <c r="AQ51" i="5"/>
  <c r="AO51" i="5"/>
  <c r="AN51" i="5"/>
  <c r="AM51" i="5"/>
  <c r="AK51" i="5"/>
  <c r="AJ51" i="5"/>
  <c r="AI51" i="5"/>
  <c r="AG51" i="5"/>
  <c r="AC51" i="5" s="1"/>
  <c r="AF51" i="5"/>
  <c r="AE51" i="5"/>
  <c r="Y51" i="5"/>
  <c r="Z51" i="5" s="1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CT51" i="5" s="1"/>
  <c r="G51" i="5"/>
  <c r="F51" i="5"/>
  <c r="E51" i="5"/>
  <c r="D51" i="5"/>
  <c r="C51" i="5"/>
  <c r="B51" i="5"/>
  <c r="BI50" i="5"/>
  <c r="BH50" i="5"/>
  <c r="BG50" i="5"/>
  <c r="BE50" i="5"/>
  <c r="BD50" i="5"/>
  <c r="BC50" i="5"/>
  <c r="BA50" i="5"/>
  <c r="AZ50" i="5"/>
  <c r="AY50" i="5"/>
  <c r="AW50" i="5"/>
  <c r="AV50" i="5"/>
  <c r="AU50" i="5"/>
  <c r="AS50" i="5"/>
  <c r="AR50" i="5"/>
  <c r="AB50" i="5" s="1"/>
  <c r="AQ50" i="5"/>
  <c r="AO50" i="5"/>
  <c r="AN50" i="5"/>
  <c r="AM50" i="5"/>
  <c r="AK50" i="5"/>
  <c r="AJ50" i="5"/>
  <c r="AI50" i="5"/>
  <c r="AG50" i="5"/>
  <c r="DD50" i="5" s="1"/>
  <c r="AF50" i="5"/>
  <c r="AE50" i="5"/>
  <c r="AA50" i="5" s="1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BI49" i="5"/>
  <c r="BH49" i="5"/>
  <c r="BG49" i="5"/>
  <c r="BE49" i="5"/>
  <c r="BD49" i="5"/>
  <c r="BC49" i="5"/>
  <c r="BA49" i="5"/>
  <c r="AZ49" i="5"/>
  <c r="AY49" i="5"/>
  <c r="AW49" i="5"/>
  <c r="AV49" i="5"/>
  <c r="AU49" i="5"/>
  <c r="AS49" i="5"/>
  <c r="AR49" i="5"/>
  <c r="AQ49" i="5"/>
  <c r="AO49" i="5"/>
  <c r="AN49" i="5"/>
  <c r="AM49" i="5"/>
  <c r="AK49" i="5"/>
  <c r="AJ49" i="5"/>
  <c r="AI49" i="5"/>
  <c r="AG49" i="5"/>
  <c r="AF49" i="5"/>
  <c r="AE49" i="5"/>
  <c r="Y49" i="5"/>
  <c r="Z49" i="5" s="1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BI48" i="5"/>
  <c r="BH48" i="5"/>
  <c r="BG48" i="5"/>
  <c r="BE48" i="5"/>
  <c r="BD48" i="5"/>
  <c r="BC48" i="5"/>
  <c r="BA48" i="5"/>
  <c r="AZ48" i="5"/>
  <c r="AY48" i="5"/>
  <c r="AW48" i="5"/>
  <c r="AV48" i="5"/>
  <c r="AU48" i="5"/>
  <c r="AS48" i="5"/>
  <c r="AR48" i="5"/>
  <c r="AQ48" i="5"/>
  <c r="AO48" i="5"/>
  <c r="AN48" i="5"/>
  <c r="AM48" i="5"/>
  <c r="AK48" i="5"/>
  <c r="AJ48" i="5"/>
  <c r="AI48" i="5"/>
  <c r="AA48" i="5" s="1"/>
  <c r="AG48" i="5"/>
  <c r="AF48" i="5"/>
  <c r="AE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CS48" i="5" s="1"/>
  <c r="I48" i="5"/>
  <c r="H48" i="5"/>
  <c r="G48" i="5"/>
  <c r="F48" i="5"/>
  <c r="CJ48" i="5" s="1"/>
  <c r="E48" i="5"/>
  <c r="D48" i="5"/>
  <c r="C48" i="5"/>
  <c r="B48" i="5"/>
  <c r="BI47" i="5"/>
  <c r="BH47" i="5"/>
  <c r="BG47" i="5"/>
  <c r="BE47" i="5"/>
  <c r="BD47" i="5"/>
  <c r="BC47" i="5"/>
  <c r="BA47" i="5"/>
  <c r="AZ47" i="5"/>
  <c r="AY47" i="5"/>
  <c r="AW47" i="5"/>
  <c r="AV47" i="5"/>
  <c r="AU47" i="5"/>
  <c r="AS47" i="5"/>
  <c r="AR47" i="5"/>
  <c r="AQ47" i="5"/>
  <c r="AO47" i="5"/>
  <c r="AN47" i="5"/>
  <c r="AM47" i="5"/>
  <c r="AK47" i="5"/>
  <c r="AJ47" i="5"/>
  <c r="AI47" i="5"/>
  <c r="AG47" i="5"/>
  <c r="AF47" i="5"/>
  <c r="AE47" i="5"/>
  <c r="Y47" i="5"/>
  <c r="Z47" i="5" s="1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BI46" i="5"/>
  <c r="BH46" i="5"/>
  <c r="BG46" i="5"/>
  <c r="BE46" i="5"/>
  <c r="BD46" i="5"/>
  <c r="BC46" i="5"/>
  <c r="BA46" i="5"/>
  <c r="AZ46" i="5"/>
  <c r="AY46" i="5"/>
  <c r="AW46" i="5"/>
  <c r="AV46" i="5"/>
  <c r="AU46" i="5"/>
  <c r="AS46" i="5"/>
  <c r="AR46" i="5"/>
  <c r="AQ46" i="5"/>
  <c r="AO46" i="5"/>
  <c r="AN46" i="5"/>
  <c r="AM46" i="5"/>
  <c r="AK46" i="5"/>
  <c r="AJ46" i="5"/>
  <c r="AB46" i="5" s="1"/>
  <c r="AI46" i="5"/>
  <c r="AG46" i="5"/>
  <c r="AC46" i="5" s="1"/>
  <c r="AF46" i="5"/>
  <c r="AE46" i="5"/>
  <c r="AA46" i="5" s="1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BI45" i="5"/>
  <c r="BH45" i="5"/>
  <c r="BG45" i="5"/>
  <c r="BE45" i="5"/>
  <c r="BD45" i="5"/>
  <c r="BC45" i="5"/>
  <c r="BA45" i="5"/>
  <c r="AZ45" i="5"/>
  <c r="AY45" i="5"/>
  <c r="AW45" i="5"/>
  <c r="AV45" i="5"/>
  <c r="AU45" i="5"/>
  <c r="AS45" i="5"/>
  <c r="AR45" i="5"/>
  <c r="AQ45" i="5"/>
  <c r="AO45" i="5"/>
  <c r="AN45" i="5"/>
  <c r="AM45" i="5"/>
  <c r="AK45" i="5"/>
  <c r="AJ45" i="5"/>
  <c r="AI45" i="5"/>
  <c r="AG45" i="5"/>
  <c r="AF45" i="5"/>
  <c r="AB45" i="5" s="1"/>
  <c r="AE45" i="5"/>
  <c r="Y45" i="5"/>
  <c r="Z45" i="5" s="1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BI44" i="5"/>
  <c r="BH44" i="5"/>
  <c r="BG44" i="5"/>
  <c r="BE44" i="5"/>
  <c r="BD44" i="5"/>
  <c r="BC44" i="5"/>
  <c r="BA44" i="5"/>
  <c r="AZ44" i="5"/>
  <c r="AY44" i="5"/>
  <c r="AW44" i="5"/>
  <c r="AV44" i="5"/>
  <c r="AU44" i="5"/>
  <c r="AS44" i="5"/>
  <c r="AR44" i="5"/>
  <c r="AQ44" i="5"/>
  <c r="AO44" i="5"/>
  <c r="AN44" i="5"/>
  <c r="AM44" i="5"/>
  <c r="AK44" i="5"/>
  <c r="AJ44" i="5"/>
  <c r="AB44" i="5" s="1"/>
  <c r="AI44" i="5"/>
  <c r="AG44" i="5"/>
  <c r="AF44" i="5"/>
  <c r="AE44" i="5"/>
  <c r="Y44" i="5"/>
  <c r="Z44" i="5" s="1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CW44" i="5" s="1"/>
  <c r="I44" i="5"/>
  <c r="H44" i="5"/>
  <c r="G44" i="5"/>
  <c r="F44" i="5"/>
  <c r="E44" i="5"/>
  <c r="D44" i="5"/>
  <c r="C44" i="5"/>
  <c r="B44" i="5"/>
  <c r="BI43" i="5"/>
  <c r="BH43" i="5"/>
  <c r="BG43" i="5"/>
  <c r="BE43" i="5"/>
  <c r="BD43" i="5"/>
  <c r="BC43" i="5"/>
  <c r="BA43" i="5"/>
  <c r="AZ43" i="5"/>
  <c r="AY43" i="5"/>
  <c r="AW43" i="5"/>
  <c r="AV43" i="5"/>
  <c r="AU43" i="5"/>
  <c r="AS43" i="5"/>
  <c r="AR43" i="5"/>
  <c r="AQ43" i="5"/>
  <c r="AO43" i="5"/>
  <c r="AN43" i="5"/>
  <c r="AM43" i="5"/>
  <c r="AK43" i="5"/>
  <c r="AC43" i="5" s="1"/>
  <c r="AJ43" i="5"/>
  <c r="AI43" i="5"/>
  <c r="AG43" i="5"/>
  <c r="AF43" i="5"/>
  <c r="AE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DD42" i="5"/>
  <c r="BI42" i="5"/>
  <c r="BH42" i="5"/>
  <c r="BG42" i="5"/>
  <c r="BE42" i="5"/>
  <c r="BD42" i="5"/>
  <c r="BC42" i="5"/>
  <c r="BA42" i="5"/>
  <c r="AZ42" i="5"/>
  <c r="AY42" i="5"/>
  <c r="AW42" i="5"/>
  <c r="AV42" i="5"/>
  <c r="AU42" i="5"/>
  <c r="AS42" i="5"/>
  <c r="AR42" i="5"/>
  <c r="AQ42" i="5"/>
  <c r="AO42" i="5"/>
  <c r="AN42" i="5"/>
  <c r="AM42" i="5"/>
  <c r="AK42" i="5"/>
  <c r="AJ42" i="5"/>
  <c r="AI42" i="5"/>
  <c r="AG42" i="5"/>
  <c r="AF42" i="5"/>
  <c r="AE42" i="5"/>
  <c r="AC42" i="5"/>
  <c r="AB42" i="5"/>
  <c r="AA42" i="5"/>
  <c r="AD42" i="5" s="1"/>
  <c r="BK42" i="5" s="1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CT42" i="5" s="1"/>
  <c r="G42" i="5"/>
  <c r="F42" i="5"/>
  <c r="E42" i="5"/>
  <c r="D42" i="5"/>
  <c r="CO42" i="5" s="1"/>
  <c r="C42" i="5"/>
  <c r="B42" i="5"/>
  <c r="DD41" i="5"/>
  <c r="BI41" i="5"/>
  <c r="BH41" i="5"/>
  <c r="BG41" i="5"/>
  <c r="BE41" i="5"/>
  <c r="BD41" i="5"/>
  <c r="BC41" i="5"/>
  <c r="BA41" i="5"/>
  <c r="AZ41" i="5"/>
  <c r="AY41" i="5"/>
  <c r="AW41" i="5"/>
  <c r="AV41" i="5"/>
  <c r="AU41" i="5"/>
  <c r="AS41" i="5"/>
  <c r="AR41" i="5"/>
  <c r="AQ41" i="5"/>
  <c r="AO41" i="5"/>
  <c r="AN41" i="5"/>
  <c r="AM41" i="5"/>
  <c r="AK41" i="5"/>
  <c r="AJ41" i="5"/>
  <c r="AI41" i="5"/>
  <c r="AG41" i="5"/>
  <c r="AF41" i="5"/>
  <c r="AE41" i="5"/>
  <c r="AD41" i="5"/>
  <c r="BK41" i="5" s="1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CW41" i="5" s="1"/>
  <c r="I41" i="5"/>
  <c r="H41" i="5"/>
  <c r="CX41" i="5" s="1"/>
  <c r="G41" i="5"/>
  <c r="F41" i="5"/>
  <c r="CO41" i="5" s="1"/>
  <c r="E41" i="5"/>
  <c r="D41" i="5"/>
  <c r="CP41" i="5" s="1"/>
  <c r="C41" i="5"/>
  <c r="B41" i="5"/>
  <c r="BI40" i="5"/>
  <c r="BH40" i="5"/>
  <c r="BG40" i="5"/>
  <c r="BE40" i="5"/>
  <c r="BD40" i="5"/>
  <c r="BC40" i="5"/>
  <c r="BA40" i="5"/>
  <c r="AZ40" i="5"/>
  <c r="AY40" i="5"/>
  <c r="AW40" i="5"/>
  <c r="AV40" i="5"/>
  <c r="AU40" i="5"/>
  <c r="AS40" i="5"/>
  <c r="AR40" i="5"/>
  <c r="AQ40" i="5"/>
  <c r="AO40" i="5"/>
  <c r="AN40" i="5"/>
  <c r="AM40" i="5"/>
  <c r="AK40" i="5"/>
  <c r="AJ40" i="5"/>
  <c r="AI40" i="5"/>
  <c r="AG40" i="5"/>
  <c r="AF40" i="5"/>
  <c r="DD40" i="5" s="1"/>
  <c r="AE40" i="5"/>
  <c r="AC40" i="5"/>
  <c r="AB40" i="5"/>
  <c r="AD40" i="5" s="1"/>
  <c r="BK40" i="5" s="1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CV40" i="5" s="1"/>
  <c r="G40" i="5"/>
  <c r="F40" i="5"/>
  <c r="E40" i="5"/>
  <c r="D40" i="5"/>
  <c r="CN40" i="5" s="1"/>
  <c r="C40" i="5"/>
  <c r="B40" i="5"/>
  <c r="DD39" i="5"/>
  <c r="CC39" i="5" s="1"/>
  <c r="BI39" i="5"/>
  <c r="BH39" i="5"/>
  <c r="BG39" i="5"/>
  <c r="BE39" i="5"/>
  <c r="BD39" i="5"/>
  <c r="BC39" i="5"/>
  <c r="BA39" i="5"/>
  <c r="AZ39" i="5"/>
  <c r="AY39" i="5"/>
  <c r="AW39" i="5"/>
  <c r="AV39" i="5"/>
  <c r="AU39" i="5"/>
  <c r="AS39" i="5"/>
  <c r="AR39" i="5"/>
  <c r="AQ39" i="5"/>
  <c r="AO39" i="5"/>
  <c r="AN39" i="5"/>
  <c r="AM39" i="5"/>
  <c r="AK39" i="5"/>
  <c r="AJ39" i="5"/>
  <c r="AI39" i="5"/>
  <c r="AG39" i="5"/>
  <c r="AF39" i="5"/>
  <c r="AE39" i="5"/>
  <c r="AD39" i="5"/>
  <c r="BK39" i="5" s="1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CW39" i="5" s="1"/>
  <c r="I39" i="5"/>
  <c r="H39" i="5"/>
  <c r="CX39" i="5" s="1"/>
  <c r="G39" i="5"/>
  <c r="F39" i="5"/>
  <c r="CO39" i="5" s="1"/>
  <c r="E39" i="5"/>
  <c r="D39" i="5"/>
  <c r="CP39" i="5" s="1"/>
  <c r="C39" i="5"/>
  <c r="B39" i="5"/>
  <c r="BI38" i="5"/>
  <c r="BH38" i="5"/>
  <c r="BG38" i="5"/>
  <c r="BE38" i="5"/>
  <c r="BD38" i="5"/>
  <c r="BC38" i="5"/>
  <c r="BA38" i="5"/>
  <c r="AZ38" i="5"/>
  <c r="AY38" i="5"/>
  <c r="AW38" i="5"/>
  <c r="AV38" i="5"/>
  <c r="AU38" i="5"/>
  <c r="AS38" i="5"/>
  <c r="AR38" i="5"/>
  <c r="AQ38" i="5"/>
  <c r="AO38" i="5"/>
  <c r="AN38" i="5"/>
  <c r="AM38" i="5"/>
  <c r="AK38" i="5"/>
  <c r="AJ38" i="5"/>
  <c r="AI38" i="5"/>
  <c r="AG38" i="5"/>
  <c r="AF38" i="5"/>
  <c r="DD38" i="5" s="1"/>
  <c r="AE38" i="5"/>
  <c r="AC38" i="5"/>
  <c r="AB38" i="5"/>
  <c r="AA38" i="5"/>
  <c r="Y38" i="5"/>
  <c r="Z38" i="5" s="1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CV38" i="5" s="1"/>
  <c r="G38" i="5"/>
  <c r="F38" i="5"/>
  <c r="E38" i="5"/>
  <c r="D38" i="5"/>
  <c r="CN38" i="5" s="1"/>
  <c r="C38" i="5"/>
  <c r="B38" i="5"/>
  <c r="DD37" i="5"/>
  <c r="CC37" i="5" s="1"/>
  <c r="BI37" i="5"/>
  <c r="BH37" i="5"/>
  <c r="BG37" i="5"/>
  <c r="BE37" i="5"/>
  <c r="BD37" i="5"/>
  <c r="BC37" i="5"/>
  <c r="BA37" i="5"/>
  <c r="AZ37" i="5"/>
  <c r="AY37" i="5"/>
  <c r="AW37" i="5"/>
  <c r="AV37" i="5"/>
  <c r="AU37" i="5"/>
  <c r="AS37" i="5"/>
  <c r="AR37" i="5"/>
  <c r="AQ37" i="5"/>
  <c r="AO37" i="5"/>
  <c r="AN37" i="5"/>
  <c r="AM37" i="5"/>
  <c r="AK37" i="5"/>
  <c r="AJ37" i="5"/>
  <c r="AI37" i="5"/>
  <c r="AG37" i="5"/>
  <c r="AF37" i="5"/>
  <c r="AE37" i="5"/>
  <c r="AD37" i="5"/>
  <c r="BK37" i="5" s="1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CW37" i="5" s="1"/>
  <c r="I37" i="5"/>
  <c r="H37" i="5"/>
  <c r="CX37" i="5" s="1"/>
  <c r="G37" i="5"/>
  <c r="F37" i="5"/>
  <c r="CO37" i="5" s="1"/>
  <c r="E37" i="5"/>
  <c r="D37" i="5"/>
  <c r="CP37" i="5" s="1"/>
  <c r="C37" i="5"/>
  <c r="B37" i="5"/>
  <c r="BI36" i="5"/>
  <c r="BH36" i="5"/>
  <c r="BG36" i="5"/>
  <c r="BE36" i="5"/>
  <c r="BD36" i="5"/>
  <c r="BC36" i="5"/>
  <c r="BA36" i="5"/>
  <c r="AZ36" i="5"/>
  <c r="AY36" i="5"/>
  <c r="AW36" i="5"/>
  <c r="AV36" i="5"/>
  <c r="AU36" i="5"/>
  <c r="AS36" i="5"/>
  <c r="AR36" i="5"/>
  <c r="AQ36" i="5"/>
  <c r="AO36" i="5"/>
  <c r="AN36" i="5"/>
  <c r="AM36" i="5"/>
  <c r="AK36" i="5"/>
  <c r="AJ36" i="5"/>
  <c r="AB36" i="5" s="1"/>
  <c r="AI36" i="5"/>
  <c r="AG36" i="5"/>
  <c r="AF36" i="5"/>
  <c r="AE36" i="5"/>
  <c r="AC36" i="5"/>
  <c r="AA36" i="5"/>
  <c r="Y36" i="5"/>
  <c r="Z36" i="5" s="1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CY36" i="5" s="1"/>
  <c r="G36" i="5"/>
  <c r="F36" i="5"/>
  <c r="E36" i="5"/>
  <c r="D36" i="5"/>
  <c r="CI36" i="5" s="1"/>
  <c r="C36" i="5"/>
  <c r="B36" i="5"/>
  <c r="BI35" i="5"/>
  <c r="BH35" i="5"/>
  <c r="BG35" i="5"/>
  <c r="BE35" i="5"/>
  <c r="BD35" i="5"/>
  <c r="BC35" i="5"/>
  <c r="BA35" i="5"/>
  <c r="AZ35" i="5"/>
  <c r="AY35" i="5"/>
  <c r="AW35" i="5"/>
  <c r="AV35" i="5"/>
  <c r="AU35" i="5"/>
  <c r="AS35" i="5"/>
  <c r="AR35" i="5"/>
  <c r="AQ35" i="5"/>
  <c r="AO35" i="5"/>
  <c r="AN35" i="5"/>
  <c r="AM35" i="5"/>
  <c r="AK35" i="5"/>
  <c r="AJ35" i="5"/>
  <c r="AI35" i="5"/>
  <c r="AG35" i="5"/>
  <c r="AF35" i="5"/>
  <c r="DD35" i="5" s="1"/>
  <c r="AE35" i="5"/>
  <c r="AC35" i="5"/>
  <c r="AB35" i="5"/>
  <c r="AD35" i="5" s="1"/>
  <c r="BK35" i="5" s="1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CU35" i="5" s="1"/>
  <c r="G35" i="5"/>
  <c r="F35" i="5"/>
  <c r="E35" i="5"/>
  <c r="D35" i="5"/>
  <c r="CM35" i="5" s="1"/>
  <c r="C35" i="5"/>
  <c r="B35" i="5"/>
  <c r="BI34" i="5"/>
  <c r="BH34" i="5"/>
  <c r="BG34" i="5"/>
  <c r="BE34" i="5"/>
  <c r="BD34" i="5"/>
  <c r="BC34" i="5"/>
  <c r="BA34" i="5"/>
  <c r="AZ34" i="5"/>
  <c r="AY34" i="5"/>
  <c r="AW34" i="5"/>
  <c r="AV34" i="5"/>
  <c r="AU34" i="5"/>
  <c r="AS34" i="5"/>
  <c r="AR34" i="5"/>
  <c r="AQ34" i="5"/>
  <c r="AO34" i="5"/>
  <c r="AN34" i="5"/>
  <c r="AM34" i="5"/>
  <c r="AK34" i="5"/>
  <c r="AJ34" i="5"/>
  <c r="AI34" i="5"/>
  <c r="AG34" i="5"/>
  <c r="AF34" i="5"/>
  <c r="DD34" i="5" s="1"/>
  <c r="AE34" i="5"/>
  <c r="AC34" i="5"/>
  <c r="AB34" i="5"/>
  <c r="AD34" i="5" s="1"/>
  <c r="BK34" i="5" s="1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CW34" i="5" s="1"/>
  <c r="G34" i="5"/>
  <c r="F34" i="5"/>
  <c r="E34" i="5"/>
  <c r="D34" i="5"/>
  <c r="CO34" i="5" s="1"/>
  <c r="C34" i="5"/>
  <c r="B34" i="5"/>
  <c r="BI33" i="5"/>
  <c r="BH33" i="5"/>
  <c r="BG33" i="5"/>
  <c r="BE33" i="5"/>
  <c r="BD33" i="5"/>
  <c r="BC33" i="5"/>
  <c r="BA33" i="5"/>
  <c r="AZ33" i="5"/>
  <c r="AY33" i="5"/>
  <c r="AW33" i="5"/>
  <c r="AV33" i="5"/>
  <c r="AU33" i="5"/>
  <c r="AS33" i="5"/>
  <c r="AR33" i="5"/>
  <c r="AQ33" i="5"/>
  <c r="AO33" i="5"/>
  <c r="AN33" i="5"/>
  <c r="AM33" i="5"/>
  <c r="AK33" i="5"/>
  <c r="AJ33" i="5"/>
  <c r="AI33" i="5"/>
  <c r="AG33" i="5"/>
  <c r="AF33" i="5"/>
  <c r="DD33" i="5" s="1"/>
  <c r="AE33" i="5"/>
  <c r="AC33" i="5"/>
  <c r="AB33" i="5"/>
  <c r="AD33" i="5" s="1"/>
  <c r="BK33" i="5" s="1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CY33" i="5" s="1"/>
  <c r="G33" i="5"/>
  <c r="F33" i="5"/>
  <c r="E33" i="5"/>
  <c r="D33" i="5"/>
  <c r="CM33" i="5" s="1"/>
  <c r="C33" i="5"/>
  <c r="B33" i="5"/>
  <c r="BI32" i="5"/>
  <c r="BH32" i="5"/>
  <c r="BG32" i="5"/>
  <c r="BE32" i="5"/>
  <c r="BD32" i="5"/>
  <c r="BC32" i="5"/>
  <c r="BA32" i="5"/>
  <c r="AZ32" i="5"/>
  <c r="AY32" i="5"/>
  <c r="AW32" i="5"/>
  <c r="AV32" i="5"/>
  <c r="AU32" i="5"/>
  <c r="AS32" i="5"/>
  <c r="AR32" i="5"/>
  <c r="AQ32" i="5"/>
  <c r="AO32" i="5"/>
  <c r="AN32" i="5"/>
  <c r="AM32" i="5"/>
  <c r="AK32" i="5"/>
  <c r="AJ32" i="5"/>
  <c r="AI32" i="5"/>
  <c r="AG32" i="5"/>
  <c r="AF32" i="5"/>
  <c r="DD32" i="5" s="1"/>
  <c r="AE32" i="5"/>
  <c r="AC32" i="5"/>
  <c r="AB32" i="5"/>
  <c r="AA32" i="5"/>
  <c r="Y32" i="5"/>
  <c r="Z32" i="5" s="1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CW32" i="5" s="1"/>
  <c r="G32" i="5"/>
  <c r="F32" i="5"/>
  <c r="E32" i="5"/>
  <c r="D32" i="5"/>
  <c r="CO32" i="5" s="1"/>
  <c r="C32" i="5"/>
  <c r="B32" i="5"/>
  <c r="BI31" i="5"/>
  <c r="BH31" i="5"/>
  <c r="BG31" i="5"/>
  <c r="BE31" i="5"/>
  <c r="BD31" i="5"/>
  <c r="BC31" i="5"/>
  <c r="BA31" i="5"/>
  <c r="AZ31" i="5"/>
  <c r="AY31" i="5"/>
  <c r="AW31" i="5"/>
  <c r="AV31" i="5"/>
  <c r="AU31" i="5"/>
  <c r="AS31" i="5"/>
  <c r="AR31" i="5"/>
  <c r="AQ31" i="5"/>
  <c r="AO31" i="5"/>
  <c r="AN31" i="5"/>
  <c r="AM31" i="5"/>
  <c r="AK31" i="5"/>
  <c r="AJ31" i="5"/>
  <c r="AI31" i="5"/>
  <c r="AG31" i="5"/>
  <c r="AF31" i="5"/>
  <c r="DD31" i="5" s="1"/>
  <c r="AE31" i="5"/>
  <c r="AC31" i="5"/>
  <c r="AB31" i="5"/>
  <c r="AA31" i="5"/>
  <c r="Y31" i="5"/>
  <c r="Z31" i="5" s="1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CY31" i="5" s="1"/>
  <c r="G31" i="5"/>
  <c r="F31" i="5"/>
  <c r="E31" i="5"/>
  <c r="D31" i="5"/>
  <c r="CM31" i="5" s="1"/>
  <c r="C31" i="5"/>
  <c r="B31" i="5"/>
  <c r="BI30" i="5"/>
  <c r="BH30" i="5"/>
  <c r="BG30" i="5"/>
  <c r="BE30" i="5"/>
  <c r="BD30" i="5"/>
  <c r="BC30" i="5"/>
  <c r="BA30" i="5"/>
  <c r="AZ30" i="5"/>
  <c r="AY30" i="5"/>
  <c r="AW30" i="5"/>
  <c r="AV30" i="5"/>
  <c r="AU30" i="5"/>
  <c r="AS30" i="5"/>
  <c r="AR30" i="5"/>
  <c r="AQ30" i="5"/>
  <c r="AO30" i="5"/>
  <c r="AN30" i="5"/>
  <c r="AM30" i="5"/>
  <c r="AK30" i="5"/>
  <c r="AJ30" i="5"/>
  <c r="AI30" i="5"/>
  <c r="AG30" i="5"/>
  <c r="AF30" i="5"/>
  <c r="DD30" i="5" s="1"/>
  <c r="AE30" i="5"/>
  <c r="AC30" i="5"/>
  <c r="AB30" i="5"/>
  <c r="AD30" i="5" s="1"/>
  <c r="BK30" i="5" s="1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CW30" i="5" s="1"/>
  <c r="G30" i="5"/>
  <c r="F30" i="5"/>
  <c r="E30" i="5"/>
  <c r="D30" i="5"/>
  <c r="CO30" i="5" s="1"/>
  <c r="C30" i="5"/>
  <c r="B30" i="5"/>
  <c r="BI29" i="5"/>
  <c r="BH29" i="5"/>
  <c r="BG29" i="5"/>
  <c r="BE29" i="5"/>
  <c r="BD29" i="5"/>
  <c r="BC29" i="5"/>
  <c r="BA29" i="5"/>
  <c r="AZ29" i="5"/>
  <c r="AY29" i="5"/>
  <c r="AW29" i="5"/>
  <c r="AV29" i="5"/>
  <c r="AU29" i="5"/>
  <c r="AS29" i="5"/>
  <c r="AC29" i="5" s="1"/>
  <c r="AR29" i="5"/>
  <c r="AQ29" i="5"/>
  <c r="AO29" i="5"/>
  <c r="AN29" i="5"/>
  <c r="AM29" i="5"/>
  <c r="AK29" i="5"/>
  <c r="AJ29" i="5"/>
  <c r="AI29" i="5"/>
  <c r="AG29" i="5"/>
  <c r="AF29" i="5"/>
  <c r="AE29" i="5"/>
  <c r="AB29" i="5"/>
  <c r="AA29" i="5"/>
  <c r="Y29" i="5"/>
  <c r="Z29" i="5" s="1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CY29" i="5" s="1"/>
  <c r="G29" i="5"/>
  <c r="F29" i="5"/>
  <c r="E29" i="5"/>
  <c r="D29" i="5"/>
  <c r="CM29" i="5" s="1"/>
  <c r="C29" i="5"/>
  <c r="B29" i="5"/>
  <c r="BI28" i="5"/>
  <c r="BH28" i="5"/>
  <c r="BG28" i="5"/>
  <c r="BE28" i="5"/>
  <c r="BD28" i="5"/>
  <c r="BC28" i="5"/>
  <c r="BA28" i="5"/>
  <c r="AZ28" i="5"/>
  <c r="AY28" i="5"/>
  <c r="AW28" i="5"/>
  <c r="AV28" i="5"/>
  <c r="AU28" i="5"/>
  <c r="AS28" i="5"/>
  <c r="AR28" i="5"/>
  <c r="AQ28" i="5"/>
  <c r="AO28" i="5"/>
  <c r="AN28" i="5"/>
  <c r="AM28" i="5"/>
  <c r="AK28" i="5"/>
  <c r="AJ28" i="5"/>
  <c r="AI28" i="5"/>
  <c r="AG28" i="5"/>
  <c r="AF28" i="5"/>
  <c r="DD28" i="5" s="1"/>
  <c r="AE28" i="5"/>
  <c r="AC28" i="5"/>
  <c r="AB28" i="5"/>
  <c r="AD28" i="5" s="1"/>
  <c r="BK28" i="5" s="1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CW28" i="5" s="1"/>
  <c r="G28" i="5"/>
  <c r="F28" i="5"/>
  <c r="E28" i="5"/>
  <c r="D28" i="5"/>
  <c r="CO28" i="5" s="1"/>
  <c r="C28" i="5"/>
  <c r="B28" i="5"/>
  <c r="BI27" i="5"/>
  <c r="BH27" i="5"/>
  <c r="BG27" i="5"/>
  <c r="BE27" i="5"/>
  <c r="BD27" i="5"/>
  <c r="BC27" i="5"/>
  <c r="BA27" i="5"/>
  <c r="AZ27" i="5"/>
  <c r="AY27" i="5"/>
  <c r="AW27" i="5"/>
  <c r="AV27" i="5"/>
  <c r="AU27" i="5"/>
  <c r="AS27" i="5"/>
  <c r="AR27" i="5"/>
  <c r="AQ27" i="5"/>
  <c r="AO27" i="5"/>
  <c r="AN27" i="5"/>
  <c r="AM27" i="5"/>
  <c r="AK27" i="5"/>
  <c r="AJ27" i="5"/>
  <c r="AI27" i="5"/>
  <c r="AA27" i="5" s="1"/>
  <c r="AG27" i="5"/>
  <c r="AF27" i="5"/>
  <c r="AE27" i="5"/>
  <c r="AC27" i="5"/>
  <c r="AB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CY27" i="5" s="1"/>
  <c r="G27" i="5"/>
  <c r="F27" i="5"/>
  <c r="E27" i="5"/>
  <c r="D27" i="5"/>
  <c r="CM27" i="5" s="1"/>
  <c r="C27" i="5"/>
  <c r="B27" i="5"/>
  <c r="BI26" i="5"/>
  <c r="BH26" i="5"/>
  <c r="BG26" i="5"/>
  <c r="BE26" i="5"/>
  <c r="BD26" i="5"/>
  <c r="BC26" i="5"/>
  <c r="BA26" i="5"/>
  <c r="AZ26" i="5"/>
  <c r="AY26" i="5"/>
  <c r="AW26" i="5"/>
  <c r="AV26" i="5"/>
  <c r="AU26" i="5"/>
  <c r="AS26" i="5"/>
  <c r="AR26" i="5"/>
  <c r="AQ26" i="5"/>
  <c r="AO26" i="5"/>
  <c r="AN26" i="5"/>
  <c r="AM26" i="5"/>
  <c r="AK26" i="5"/>
  <c r="AJ26" i="5"/>
  <c r="AI26" i="5"/>
  <c r="AG26" i="5"/>
  <c r="AF26" i="5"/>
  <c r="DD26" i="5" s="1"/>
  <c r="AE26" i="5"/>
  <c r="AC26" i="5"/>
  <c r="AB26" i="5"/>
  <c r="AD26" i="5" s="1"/>
  <c r="BK26" i="5" s="1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CW26" i="5" s="1"/>
  <c r="G26" i="5"/>
  <c r="F26" i="5"/>
  <c r="E26" i="5"/>
  <c r="D26" i="5"/>
  <c r="CO26" i="5" s="1"/>
  <c r="C26" i="5"/>
  <c r="B26" i="5"/>
  <c r="BI25" i="5"/>
  <c r="BH25" i="5"/>
  <c r="BG25" i="5"/>
  <c r="BE25" i="5"/>
  <c r="BD25" i="5"/>
  <c r="BC25" i="5"/>
  <c r="BA25" i="5"/>
  <c r="AZ25" i="5"/>
  <c r="AY25" i="5"/>
  <c r="AW25" i="5"/>
  <c r="AV25" i="5"/>
  <c r="AU25" i="5"/>
  <c r="AS25" i="5"/>
  <c r="AR25" i="5"/>
  <c r="AQ25" i="5"/>
  <c r="AO25" i="5"/>
  <c r="AN25" i="5"/>
  <c r="AB25" i="5" s="1"/>
  <c r="AM25" i="5"/>
  <c r="AG25" i="5"/>
  <c r="AF25" i="5"/>
  <c r="AE25" i="5"/>
  <c r="DD25" i="5" s="1"/>
  <c r="AC25" i="5"/>
  <c r="AA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CY25" i="5" s="1"/>
  <c r="H25" i="5"/>
  <c r="CX25" i="5" s="1"/>
  <c r="G25" i="5"/>
  <c r="F25" i="5"/>
  <c r="E25" i="5"/>
  <c r="CM25" i="5" s="1"/>
  <c r="D25" i="5"/>
  <c r="CP25" i="5" s="1"/>
  <c r="C25" i="5"/>
  <c r="B25" i="5"/>
  <c r="BI24" i="5"/>
  <c r="BH24" i="5"/>
  <c r="BG24" i="5"/>
  <c r="BE24" i="5"/>
  <c r="BD24" i="5"/>
  <c r="BC24" i="5"/>
  <c r="BA24" i="5"/>
  <c r="AZ24" i="5"/>
  <c r="AY24" i="5"/>
  <c r="AW24" i="5"/>
  <c r="AV24" i="5"/>
  <c r="AU24" i="5"/>
  <c r="AS24" i="5"/>
  <c r="AR24" i="5"/>
  <c r="AQ24" i="5"/>
  <c r="AO24" i="5"/>
  <c r="AN24" i="5"/>
  <c r="AM24" i="5"/>
  <c r="AK24" i="5"/>
  <c r="AJ24" i="5"/>
  <c r="AI24" i="5"/>
  <c r="AG24" i="5"/>
  <c r="AF24" i="5"/>
  <c r="AE24" i="5"/>
  <c r="DD24" i="5" s="1"/>
  <c r="AC24" i="5"/>
  <c r="AB24" i="5"/>
  <c r="AA24" i="5"/>
  <c r="Y24" i="5"/>
  <c r="AD24" i="5" s="1"/>
  <c r="BK24" i="5" s="1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CW24" i="5" s="1"/>
  <c r="G24" i="5"/>
  <c r="F24" i="5"/>
  <c r="E24" i="5"/>
  <c r="D24" i="5"/>
  <c r="CO24" i="5" s="1"/>
  <c r="C24" i="5"/>
  <c r="B24" i="5"/>
  <c r="BI23" i="5"/>
  <c r="BH23" i="5"/>
  <c r="BG23" i="5"/>
  <c r="BE23" i="5"/>
  <c r="BD23" i="5"/>
  <c r="BC23" i="5"/>
  <c r="BA23" i="5"/>
  <c r="AZ23" i="5"/>
  <c r="AY23" i="5"/>
  <c r="AW23" i="5"/>
  <c r="AV23" i="5"/>
  <c r="AU23" i="5"/>
  <c r="AS23" i="5"/>
  <c r="AR23" i="5"/>
  <c r="AQ23" i="5"/>
  <c r="AO23" i="5"/>
  <c r="AN23" i="5"/>
  <c r="AM23" i="5"/>
  <c r="AK23" i="5"/>
  <c r="AJ23" i="5"/>
  <c r="AI23" i="5"/>
  <c r="AG23" i="5"/>
  <c r="AF23" i="5"/>
  <c r="AE23" i="5"/>
  <c r="DD23" i="5" s="1"/>
  <c r="AC23" i="5"/>
  <c r="AB23" i="5"/>
  <c r="AA23" i="5"/>
  <c r="Y23" i="5"/>
  <c r="AD23" i="5" s="1"/>
  <c r="BK23" i="5" s="1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CV23" i="5" s="1"/>
  <c r="H23" i="5"/>
  <c r="CY23" i="5" s="1"/>
  <c r="G23" i="5"/>
  <c r="F23" i="5"/>
  <c r="E23" i="5"/>
  <c r="CN23" i="5" s="1"/>
  <c r="D23" i="5"/>
  <c r="CM23" i="5" s="1"/>
  <c r="C23" i="5"/>
  <c r="B23" i="5"/>
  <c r="BI22" i="5"/>
  <c r="BH22" i="5"/>
  <c r="BG22" i="5"/>
  <c r="BE22" i="5"/>
  <c r="BD22" i="5"/>
  <c r="BC22" i="5"/>
  <c r="BA22" i="5"/>
  <c r="AZ22" i="5"/>
  <c r="AY22" i="5"/>
  <c r="AW22" i="5"/>
  <c r="AV22" i="5"/>
  <c r="AU22" i="5"/>
  <c r="AS22" i="5"/>
  <c r="AR22" i="5"/>
  <c r="AQ22" i="5"/>
  <c r="AO22" i="5"/>
  <c r="AN22" i="5"/>
  <c r="AM22" i="5"/>
  <c r="AK22" i="5"/>
  <c r="AJ22" i="5"/>
  <c r="AI22" i="5"/>
  <c r="AG22" i="5"/>
  <c r="AF22" i="5"/>
  <c r="AE22" i="5"/>
  <c r="AB22" i="5"/>
  <c r="AA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CX22" i="5" s="1"/>
  <c r="H22" i="5"/>
  <c r="G22" i="5"/>
  <c r="F22" i="5"/>
  <c r="E22" i="5"/>
  <c r="D22" i="5"/>
  <c r="C22" i="5"/>
  <c r="B22" i="5"/>
  <c r="BI21" i="5"/>
  <c r="BH21" i="5"/>
  <c r="BG21" i="5"/>
  <c r="BE21" i="5"/>
  <c r="BD21" i="5"/>
  <c r="BC21" i="5"/>
  <c r="BA21" i="5"/>
  <c r="AZ21" i="5"/>
  <c r="AY21" i="5"/>
  <c r="AW21" i="5"/>
  <c r="AV21" i="5"/>
  <c r="AU21" i="5"/>
  <c r="AS21" i="5"/>
  <c r="AR21" i="5"/>
  <c r="AQ21" i="5"/>
  <c r="AO21" i="5"/>
  <c r="AN21" i="5"/>
  <c r="AM21" i="5"/>
  <c r="AK21" i="5"/>
  <c r="AJ21" i="5"/>
  <c r="AI21" i="5"/>
  <c r="AG21" i="5"/>
  <c r="AF21" i="5"/>
  <c r="AE21" i="5"/>
  <c r="DD21" i="5" s="1"/>
  <c r="AC21" i="5"/>
  <c r="AB21" i="5"/>
  <c r="AA21" i="5"/>
  <c r="Y21" i="5"/>
  <c r="AD21" i="5" s="1"/>
  <c r="BK21" i="5" s="1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CV21" i="5" s="1"/>
  <c r="H21" i="5"/>
  <c r="CY21" i="5" s="1"/>
  <c r="G21" i="5"/>
  <c r="F21" i="5"/>
  <c r="E21" i="5"/>
  <c r="CN21" i="5" s="1"/>
  <c r="D21" i="5"/>
  <c r="CM21" i="5" s="1"/>
  <c r="C21" i="5"/>
  <c r="B21" i="5"/>
  <c r="BI20" i="5"/>
  <c r="BH20" i="5"/>
  <c r="BG20" i="5"/>
  <c r="BE20" i="5"/>
  <c r="BD20" i="5"/>
  <c r="BC20" i="5"/>
  <c r="BA20" i="5"/>
  <c r="AZ20" i="5"/>
  <c r="AY20" i="5"/>
  <c r="AW20" i="5"/>
  <c r="AV20" i="5"/>
  <c r="AU20" i="5"/>
  <c r="AS20" i="5"/>
  <c r="AR20" i="5"/>
  <c r="AQ20" i="5"/>
  <c r="AO20" i="5"/>
  <c r="AN20" i="5"/>
  <c r="AM20" i="5"/>
  <c r="AK20" i="5"/>
  <c r="AJ20" i="5"/>
  <c r="AI20" i="5"/>
  <c r="AG20" i="5"/>
  <c r="AF20" i="5"/>
  <c r="AE20" i="5"/>
  <c r="DD20" i="5" s="1"/>
  <c r="AC20" i="5"/>
  <c r="AB20" i="5"/>
  <c r="AA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CX20" i="5" s="1"/>
  <c r="H20" i="5"/>
  <c r="CW20" i="5" s="1"/>
  <c r="G20" i="5"/>
  <c r="F20" i="5"/>
  <c r="E20" i="5"/>
  <c r="CP20" i="5" s="1"/>
  <c r="D20" i="5"/>
  <c r="CO20" i="5" s="1"/>
  <c r="C20" i="5"/>
  <c r="B20" i="5"/>
  <c r="BI19" i="5"/>
  <c r="BH19" i="5"/>
  <c r="BG19" i="5"/>
  <c r="BE19" i="5"/>
  <c r="BD19" i="5"/>
  <c r="BC19" i="5"/>
  <c r="BA19" i="5"/>
  <c r="AZ19" i="5"/>
  <c r="AY19" i="5"/>
  <c r="AW19" i="5"/>
  <c r="AV19" i="5"/>
  <c r="AU19" i="5"/>
  <c r="AS19" i="5"/>
  <c r="AR19" i="5"/>
  <c r="AQ19" i="5"/>
  <c r="AO19" i="5"/>
  <c r="AN19" i="5"/>
  <c r="AM19" i="5"/>
  <c r="AK19" i="5"/>
  <c r="AJ19" i="5"/>
  <c r="AI19" i="5"/>
  <c r="AG19" i="5"/>
  <c r="AF19" i="5"/>
  <c r="AE19" i="5"/>
  <c r="DD19" i="5" s="1"/>
  <c r="AC19" i="5"/>
  <c r="AB19" i="5"/>
  <c r="AA19" i="5"/>
  <c r="Y19" i="5"/>
  <c r="AD19" i="5" s="1"/>
  <c r="BK19" i="5" s="1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CV19" i="5" s="1"/>
  <c r="H19" i="5"/>
  <c r="CY19" i="5" s="1"/>
  <c r="G19" i="5"/>
  <c r="F19" i="5"/>
  <c r="E19" i="5"/>
  <c r="CN19" i="5" s="1"/>
  <c r="D19" i="5"/>
  <c r="CM19" i="5" s="1"/>
  <c r="C19" i="5"/>
  <c r="B19" i="5"/>
  <c r="BI18" i="5"/>
  <c r="BH18" i="5"/>
  <c r="BG18" i="5"/>
  <c r="BE18" i="5"/>
  <c r="BD18" i="5"/>
  <c r="BC18" i="5"/>
  <c r="BA18" i="5"/>
  <c r="AZ18" i="5"/>
  <c r="AY18" i="5"/>
  <c r="AW18" i="5"/>
  <c r="AV18" i="5"/>
  <c r="AU18" i="5"/>
  <c r="AS18" i="5"/>
  <c r="AR18" i="5"/>
  <c r="AQ18" i="5"/>
  <c r="AO18" i="5"/>
  <c r="AN18" i="5"/>
  <c r="AM18" i="5"/>
  <c r="AK18" i="5"/>
  <c r="AJ18" i="5"/>
  <c r="AI18" i="5"/>
  <c r="AG18" i="5"/>
  <c r="AF18" i="5"/>
  <c r="AE18" i="5"/>
  <c r="DD18" i="5" s="1"/>
  <c r="AC18" i="5"/>
  <c r="AB18" i="5"/>
  <c r="AA18" i="5"/>
  <c r="Y18" i="5"/>
  <c r="AD18" i="5" s="1"/>
  <c r="BK18" i="5" s="1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CX18" i="5" s="1"/>
  <c r="H18" i="5"/>
  <c r="CW18" i="5" s="1"/>
  <c r="G18" i="5"/>
  <c r="F18" i="5"/>
  <c r="E18" i="5"/>
  <c r="CP18" i="5" s="1"/>
  <c r="D18" i="5"/>
  <c r="CO18" i="5" s="1"/>
  <c r="C18" i="5"/>
  <c r="B18" i="5"/>
  <c r="BI17" i="5"/>
  <c r="BH17" i="5"/>
  <c r="BG17" i="5"/>
  <c r="BE17" i="5"/>
  <c r="BD17" i="5"/>
  <c r="BC17" i="5"/>
  <c r="BA17" i="5"/>
  <c r="AZ17" i="5"/>
  <c r="AY17" i="5"/>
  <c r="AW17" i="5"/>
  <c r="AV17" i="5"/>
  <c r="AU17" i="5"/>
  <c r="AS17" i="5"/>
  <c r="AR17" i="5"/>
  <c r="AQ17" i="5"/>
  <c r="AO17" i="5"/>
  <c r="AN17" i="5"/>
  <c r="AM17" i="5"/>
  <c r="AK17" i="5"/>
  <c r="AJ17" i="5"/>
  <c r="AI17" i="5"/>
  <c r="AG17" i="5"/>
  <c r="AF17" i="5"/>
  <c r="AE17" i="5"/>
  <c r="DD17" i="5" s="1"/>
  <c r="AB17" i="5"/>
  <c r="AA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CV17" i="5" s="1"/>
  <c r="H17" i="5"/>
  <c r="CY17" i="5" s="1"/>
  <c r="G17" i="5"/>
  <c r="F17" i="5"/>
  <c r="E17" i="5"/>
  <c r="CN17" i="5" s="1"/>
  <c r="D17" i="5"/>
  <c r="CM17" i="5" s="1"/>
  <c r="C17" i="5"/>
  <c r="B17" i="5"/>
  <c r="BI16" i="5"/>
  <c r="BH16" i="5"/>
  <c r="BG16" i="5"/>
  <c r="BE16" i="5"/>
  <c r="BD16" i="5"/>
  <c r="BC16" i="5"/>
  <c r="BA16" i="5"/>
  <c r="AZ16" i="5"/>
  <c r="AY16" i="5"/>
  <c r="AW16" i="5"/>
  <c r="AV16" i="5"/>
  <c r="AU16" i="5"/>
  <c r="AS16" i="5"/>
  <c r="AR16" i="5"/>
  <c r="AQ16" i="5"/>
  <c r="AO16" i="5"/>
  <c r="AN16" i="5"/>
  <c r="AM16" i="5"/>
  <c r="AK16" i="5"/>
  <c r="AJ16" i="5"/>
  <c r="AI16" i="5"/>
  <c r="AG16" i="5"/>
  <c r="AC16" i="5" s="1"/>
  <c r="AF16" i="5"/>
  <c r="AE16" i="5"/>
  <c r="AB16" i="5"/>
  <c r="AA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CW16" i="5" s="1"/>
  <c r="G16" i="5"/>
  <c r="F16" i="5"/>
  <c r="E16" i="5"/>
  <c r="D16" i="5"/>
  <c r="CO16" i="5" s="1"/>
  <c r="C16" i="5"/>
  <c r="B16" i="5"/>
  <c r="BI15" i="5"/>
  <c r="BI69" i="5" s="1"/>
  <c r="BH15" i="5"/>
  <c r="BG15" i="5"/>
  <c r="BE15" i="5"/>
  <c r="BD15" i="5"/>
  <c r="BD69" i="5" s="1"/>
  <c r="BC15" i="5"/>
  <c r="BA15" i="5"/>
  <c r="AZ15" i="5"/>
  <c r="AY15" i="5"/>
  <c r="AY69" i="5" s="1"/>
  <c r="AW15" i="5"/>
  <c r="AV15" i="5"/>
  <c r="AU15" i="5"/>
  <c r="AS15" i="5"/>
  <c r="AR15" i="5"/>
  <c r="AQ15" i="5"/>
  <c r="AO15" i="5"/>
  <c r="AN15" i="5"/>
  <c r="AN69" i="5" s="1"/>
  <c r="AM15" i="5"/>
  <c r="AK15" i="5"/>
  <c r="AJ15" i="5"/>
  <c r="AI15" i="5"/>
  <c r="AG15" i="5"/>
  <c r="AF15" i="5"/>
  <c r="AE15" i="5"/>
  <c r="AC15" i="5"/>
  <c r="AB15" i="5"/>
  <c r="AA15" i="5"/>
  <c r="Y15" i="5"/>
  <c r="AD15" i="5" s="1"/>
  <c r="BK15" i="5" s="1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CV15" i="5" s="1"/>
  <c r="H15" i="5"/>
  <c r="CY15" i="5" s="1"/>
  <c r="G15" i="5"/>
  <c r="F15" i="5"/>
  <c r="E15" i="5"/>
  <c r="CN15" i="5" s="1"/>
  <c r="D15" i="5"/>
  <c r="CM15" i="5" s="1"/>
  <c r="C15" i="5"/>
  <c r="B15" i="5"/>
  <c r="A4" i="5"/>
  <c r="A31" i="4"/>
  <c r="BH26" i="4"/>
  <c r="BG26" i="4"/>
  <c r="BF26" i="4"/>
  <c r="BE26" i="4"/>
  <c r="BD26" i="4"/>
  <c r="BC26" i="4"/>
  <c r="BB26" i="4"/>
  <c r="BI25" i="4"/>
  <c r="BI24" i="4"/>
  <c r="BI23" i="4"/>
  <c r="BI22" i="4"/>
  <c r="BI20" i="4"/>
  <c r="BH20" i="4"/>
  <c r="BG20" i="4"/>
  <c r="BF20" i="4"/>
  <c r="BE20" i="4"/>
  <c r="BD20" i="4"/>
  <c r="BC20" i="4"/>
  <c r="BB20" i="4"/>
  <c r="AI18" i="4"/>
  <c r="AD17" i="4"/>
  <c r="AD16" i="4"/>
  <c r="Q16" i="4"/>
  <c r="AD15" i="4"/>
  <c r="Q15" i="4"/>
  <c r="O15" i="4"/>
  <c r="AD14" i="4"/>
  <c r="Q14" i="4"/>
  <c r="O14" i="4"/>
  <c r="AX1" i="4"/>
  <c r="BN161" i="3"/>
  <c r="B161" i="3" s="1"/>
  <c r="B161" i="5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BK145" i="3"/>
  <c r="Q142" i="3"/>
  <c r="Q142" i="5" s="1"/>
  <c r="M142" i="3"/>
  <c r="M142" i="5" s="1"/>
  <c r="B142" i="3"/>
  <c r="B142" i="5" s="1"/>
  <c r="B141" i="3"/>
  <c r="B141" i="5" s="1"/>
  <c r="B140" i="3"/>
  <c r="B140" i="5" s="1"/>
  <c r="B139" i="3"/>
  <c r="B139" i="5" s="1"/>
  <c r="B138" i="3"/>
  <c r="B138" i="5" s="1"/>
  <c r="DL133" i="3"/>
  <c r="DK133" i="3"/>
  <c r="CD133" i="3" s="1"/>
  <c r="DJ133" i="3"/>
  <c r="DI133" i="3"/>
  <c r="CB133" i="3" s="1"/>
  <c r="DH133" i="3"/>
  <c r="DG133" i="3"/>
  <c r="BZ133" i="3" s="1"/>
  <c r="DF133" i="3"/>
  <c r="DE133" i="3"/>
  <c r="BX133" i="3" s="1"/>
  <c r="DD133" i="3"/>
  <c r="CE133" i="3"/>
  <c r="CC133" i="3"/>
  <c r="CA133" i="3"/>
  <c r="BY133" i="3"/>
  <c r="DL132" i="3"/>
  <c r="DK132" i="3"/>
  <c r="DJ132" i="3"/>
  <c r="DI132" i="3"/>
  <c r="DH132" i="3"/>
  <c r="DG132" i="3"/>
  <c r="DF132" i="3"/>
  <c r="DE132" i="3"/>
  <c r="DM132" i="3" s="1"/>
  <c r="BP132" i="3" s="1"/>
  <c r="DD132" i="3"/>
  <c r="BX132" i="3" s="1"/>
  <c r="CB132" i="3"/>
  <c r="BZ132" i="3"/>
  <c r="BR132" i="3"/>
  <c r="DL131" i="3"/>
  <c r="DK131" i="3"/>
  <c r="CD131" i="3" s="1"/>
  <c r="DJ131" i="3"/>
  <c r="DI131" i="3"/>
  <c r="DH131" i="3"/>
  <c r="DG131" i="3"/>
  <c r="BZ131" i="3" s="1"/>
  <c r="BZ134" i="3" s="1"/>
  <c r="DF131" i="3"/>
  <c r="DE131" i="3"/>
  <c r="DM131" i="3" s="1"/>
  <c r="DD131" i="3"/>
  <c r="CB131" i="3" s="1"/>
  <c r="CB134" i="3" s="1"/>
  <c r="CE131" i="3"/>
  <c r="CC131" i="3"/>
  <c r="CA131" i="3"/>
  <c r="BY131" i="3"/>
  <c r="B129" i="3"/>
  <c r="Y126" i="3"/>
  <c r="DD125" i="3"/>
  <c r="CC125" i="3" s="1"/>
  <c r="CY125" i="3"/>
  <c r="CX125" i="3"/>
  <c r="CW125" i="3"/>
  <c r="CV125" i="3"/>
  <c r="CU125" i="3"/>
  <c r="CT125" i="3"/>
  <c r="CS125" i="3"/>
  <c r="CR125" i="3"/>
  <c r="CZ125" i="3" s="1"/>
  <c r="CP125" i="3"/>
  <c r="CO125" i="3"/>
  <c r="CN125" i="3"/>
  <c r="CM125" i="3"/>
  <c r="CL125" i="3"/>
  <c r="CK125" i="3"/>
  <c r="CJ125" i="3"/>
  <c r="CI125" i="3"/>
  <c r="CQ125" i="3" s="1"/>
  <c r="CB125" i="3"/>
  <c r="BX125" i="3"/>
  <c r="BR125" i="3"/>
  <c r="BN125" i="3"/>
  <c r="BL125" i="3"/>
  <c r="BJ125" i="3"/>
  <c r="BJ125" i="5" s="1"/>
  <c r="BF125" i="3"/>
  <c r="BF125" i="5" s="1"/>
  <c r="BB125" i="3"/>
  <c r="BB125" i="5" s="1"/>
  <c r="AX125" i="3"/>
  <c r="AX125" i="5" s="1"/>
  <c r="AT125" i="3"/>
  <c r="AT125" i="5" s="1"/>
  <c r="AP125" i="3"/>
  <c r="AP125" i="5" s="1"/>
  <c r="AL125" i="3"/>
  <c r="AL125" i="5" s="1"/>
  <c r="BN125" i="5" s="1"/>
  <c r="AH125" i="3"/>
  <c r="AH125" i="5" s="1"/>
  <c r="AD125" i="3"/>
  <c r="BK125" i="3" s="1"/>
  <c r="AC125" i="3"/>
  <c r="AB125" i="3"/>
  <c r="AA125" i="3"/>
  <c r="Z125" i="3"/>
  <c r="DD124" i="3"/>
  <c r="CD124" i="3" s="1"/>
  <c r="CY124" i="3"/>
  <c r="CX124" i="3"/>
  <c r="CW124" i="3"/>
  <c r="CV124" i="3"/>
  <c r="CU124" i="3"/>
  <c r="CT124" i="3"/>
  <c r="CS124" i="3"/>
  <c r="CR124" i="3"/>
  <c r="CZ124" i="3" s="1"/>
  <c r="CP124" i="3"/>
  <c r="CO124" i="3"/>
  <c r="CN124" i="3"/>
  <c r="CM124" i="3"/>
  <c r="CL124" i="3"/>
  <c r="CK124" i="3"/>
  <c r="CJ124" i="3"/>
  <c r="CI124" i="3"/>
  <c r="CQ124" i="3" s="1"/>
  <c r="CC124" i="3"/>
  <c r="CB124" i="3"/>
  <c r="BY124" i="3"/>
  <c r="BX124" i="3"/>
  <c r="BS124" i="3"/>
  <c r="BR124" i="3"/>
  <c r="BO124" i="3"/>
  <c r="BN124" i="3"/>
  <c r="BL124" i="3"/>
  <c r="BJ124" i="3"/>
  <c r="BJ124" i="5" s="1"/>
  <c r="BF124" i="3"/>
  <c r="BF124" i="5" s="1"/>
  <c r="BB124" i="3"/>
  <c r="BB124" i="5" s="1"/>
  <c r="AX124" i="3"/>
  <c r="AX124" i="5" s="1"/>
  <c r="AT124" i="3"/>
  <c r="AT124" i="5" s="1"/>
  <c r="AP124" i="3"/>
  <c r="AP124" i="5" s="1"/>
  <c r="AL124" i="3"/>
  <c r="AL124" i="5" s="1"/>
  <c r="BN124" i="5" s="1"/>
  <c r="AH124" i="3"/>
  <c r="AH124" i="5" s="1"/>
  <c r="AC124" i="3"/>
  <c r="AB124" i="3"/>
  <c r="AA124" i="3"/>
  <c r="AD124" i="3" s="1"/>
  <c r="BK124" i="3" s="1"/>
  <c r="Z124" i="3"/>
  <c r="DD123" i="3"/>
  <c r="CY123" i="3"/>
  <c r="CX123" i="3"/>
  <c r="CW123" i="3"/>
  <c r="CV123" i="3"/>
  <c r="CU123" i="3"/>
  <c r="CT123" i="3"/>
  <c r="CS123" i="3"/>
  <c r="CR123" i="3"/>
  <c r="CZ123" i="3" s="1"/>
  <c r="CP123" i="3"/>
  <c r="CO123" i="3"/>
  <c r="CN123" i="3"/>
  <c r="CM123" i="3"/>
  <c r="CL123" i="3"/>
  <c r="CK123" i="3"/>
  <c r="CJ123" i="3"/>
  <c r="CI123" i="3"/>
  <c r="CQ123" i="3" s="1"/>
  <c r="CE123" i="3"/>
  <c r="CD123" i="3"/>
  <c r="CC123" i="3"/>
  <c r="CB123" i="3"/>
  <c r="CA123" i="3"/>
  <c r="BZ123" i="3"/>
  <c r="BY123" i="3"/>
  <c r="CG123" i="3" s="1"/>
  <c r="BX123" i="3"/>
  <c r="CF123" i="3" s="1"/>
  <c r="BT123" i="3"/>
  <c r="BS123" i="3"/>
  <c r="BR123" i="3"/>
  <c r="BQ123" i="3"/>
  <c r="BP123" i="3"/>
  <c r="BO123" i="3"/>
  <c r="BM123" i="3"/>
  <c r="BL123" i="3"/>
  <c r="BJ123" i="3"/>
  <c r="BJ123" i="5" s="1"/>
  <c r="BF123" i="3"/>
  <c r="BF123" i="5" s="1"/>
  <c r="BB123" i="3"/>
  <c r="BB123" i="5" s="1"/>
  <c r="AX123" i="3"/>
  <c r="AX123" i="5" s="1"/>
  <c r="AT123" i="3"/>
  <c r="AT123" i="5" s="1"/>
  <c r="AP123" i="3"/>
  <c r="AP123" i="5" s="1"/>
  <c r="AL123" i="3"/>
  <c r="AL123" i="5" s="1"/>
  <c r="BN123" i="5" s="1"/>
  <c r="AH123" i="3"/>
  <c r="AH123" i="5" s="1"/>
  <c r="AC123" i="3"/>
  <c r="AB123" i="3"/>
  <c r="AA123" i="3"/>
  <c r="AD123" i="3" s="1"/>
  <c r="BK123" i="3" s="1"/>
  <c r="Z123" i="3"/>
  <c r="DD122" i="3"/>
  <c r="CY122" i="3"/>
  <c r="CX122" i="3"/>
  <c r="CW122" i="3"/>
  <c r="CV122" i="3"/>
  <c r="CU122" i="3"/>
  <c r="CT122" i="3"/>
  <c r="CS122" i="3"/>
  <c r="CR122" i="3"/>
  <c r="CZ122" i="3" s="1"/>
  <c r="CP122" i="3"/>
  <c r="CO122" i="3"/>
  <c r="CN122" i="3"/>
  <c r="CM122" i="3"/>
  <c r="CL122" i="3"/>
  <c r="CK122" i="3"/>
  <c r="CJ122" i="3"/>
  <c r="CI122" i="3"/>
  <c r="CQ122" i="3" s="1"/>
  <c r="CE122" i="3"/>
  <c r="CD122" i="3"/>
  <c r="CC122" i="3"/>
  <c r="CB122" i="3"/>
  <c r="CA122" i="3"/>
  <c r="BZ122" i="3"/>
  <c r="BY122" i="3"/>
  <c r="BX122" i="3"/>
  <c r="CF122" i="3" s="1"/>
  <c r="BT122" i="3"/>
  <c r="BS122" i="3"/>
  <c r="BR122" i="3"/>
  <c r="BQ122" i="3"/>
  <c r="BP122" i="3"/>
  <c r="BO122" i="3"/>
  <c r="BM122" i="3"/>
  <c r="BL122" i="3"/>
  <c r="BJ122" i="3"/>
  <c r="BJ122" i="5" s="1"/>
  <c r="BF122" i="3"/>
  <c r="BF122" i="5" s="1"/>
  <c r="BB122" i="3"/>
  <c r="BB122" i="5" s="1"/>
  <c r="AX122" i="3"/>
  <c r="AX122" i="5" s="1"/>
  <c r="AT122" i="3"/>
  <c r="AT122" i="5" s="1"/>
  <c r="AP122" i="3"/>
  <c r="AP122" i="5" s="1"/>
  <c r="AL122" i="3"/>
  <c r="AL122" i="5" s="1"/>
  <c r="BN122" i="5" s="1"/>
  <c r="AH122" i="3"/>
  <c r="AH122" i="5" s="1"/>
  <c r="AD122" i="3"/>
  <c r="BK122" i="3" s="1"/>
  <c r="AC122" i="3"/>
  <c r="AB122" i="3"/>
  <c r="AA122" i="3"/>
  <c r="Z122" i="3"/>
  <c r="DD121" i="3"/>
  <c r="CC121" i="3" s="1"/>
  <c r="CY121" i="3"/>
  <c r="CX121" i="3"/>
  <c r="CW121" i="3"/>
  <c r="CV121" i="3"/>
  <c r="CU121" i="3"/>
  <c r="CT121" i="3"/>
  <c r="CS121" i="3"/>
  <c r="CR121" i="3"/>
  <c r="CZ121" i="3" s="1"/>
  <c r="CP121" i="3"/>
  <c r="CO121" i="3"/>
  <c r="CN121" i="3"/>
  <c r="CM121" i="3"/>
  <c r="CL121" i="3"/>
  <c r="CK121" i="3"/>
  <c r="CJ121" i="3"/>
  <c r="CI121" i="3"/>
  <c r="CQ121" i="3" s="1"/>
  <c r="CB121" i="3"/>
  <c r="BX121" i="3"/>
  <c r="BR121" i="3"/>
  <c r="BN121" i="3"/>
  <c r="BL121" i="3"/>
  <c r="BJ121" i="3"/>
  <c r="BJ121" i="5" s="1"/>
  <c r="BF121" i="3"/>
  <c r="BF121" i="5" s="1"/>
  <c r="BB121" i="3"/>
  <c r="BB121" i="5" s="1"/>
  <c r="AX121" i="3"/>
  <c r="AX121" i="5" s="1"/>
  <c r="AT121" i="3"/>
  <c r="AT121" i="5" s="1"/>
  <c r="AP121" i="3"/>
  <c r="AP121" i="5" s="1"/>
  <c r="AL121" i="3"/>
  <c r="AL121" i="5" s="1"/>
  <c r="BN121" i="5" s="1"/>
  <c r="AH121" i="3"/>
  <c r="AH121" i="5" s="1"/>
  <c r="AD121" i="3"/>
  <c r="BK121" i="3" s="1"/>
  <c r="AC121" i="3"/>
  <c r="AB121" i="3"/>
  <c r="AA121" i="3"/>
  <c r="Z121" i="3"/>
  <c r="DD120" i="3"/>
  <c r="CD120" i="3" s="1"/>
  <c r="CY120" i="3"/>
  <c r="CX120" i="3"/>
  <c r="CW120" i="3"/>
  <c r="CV120" i="3"/>
  <c r="CU120" i="3"/>
  <c r="CT120" i="3"/>
  <c r="CS120" i="3"/>
  <c r="CR120" i="3"/>
  <c r="CZ120" i="3" s="1"/>
  <c r="CP120" i="3"/>
  <c r="CO120" i="3"/>
  <c r="CN120" i="3"/>
  <c r="CM120" i="3"/>
  <c r="CL120" i="3"/>
  <c r="CK120" i="3"/>
  <c r="CJ120" i="3"/>
  <c r="CI120" i="3"/>
  <c r="CQ120" i="3" s="1"/>
  <c r="CC120" i="3"/>
  <c r="CB120" i="3"/>
  <c r="BY120" i="3"/>
  <c r="BX120" i="3"/>
  <c r="BS120" i="3"/>
  <c r="BR120" i="3"/>
  <c r="BO120" i="3"/>
  <c r="BN120" i="3"/>
  <c r="BL120" i="3"/>
  <c r="BJ120" i="3"/>
  <c r="BJ120" i="5" s="1"/>
  <c r="BF120" i="3"/>
  <c r="BF120" i="5" s="1"/>
  <c r="BB120" i="3"/>
  <c r="BB120" i="5" s="1"/>
  <c r="AX120" i="3"/>
  <c r="AX120" i="5" s="1"/>
  <c r="AT120" i="3"/>
  <c r="AT120" i="5" s="1"/>
  <c r="AP120" i="3"/>
  <c r="AP120" i="5" s="1"/>
  <c r="AL120" i="3"/>
  <c r="AL120" i="5" s="1"/>
  <c r="BN120" i="5" s="1"/>
  <c r="AH120" i="3"/>
  <c r="AH120" i="5" s="1"/>
  <c r="AC120" i="3"/>
  <c r="AB120" i="3"/>
  <c r="AA120" i="3"/>
  <c r="AD120" i="3" s="1"/>
  <c r="BK120" i="3" s="1"/>
  <c r="Z120" i="3"/>
  <c r="DD119" i="3"/>
  <c r="CY119" i="3"/>
  <c r="CX119" i="3"/>
  <c r="CW119" i="3"/>
  <c r="CV119" i="3"/>
  <c r="CU119" i="3"/>
  <c r="CT119" i="3"/>
  <c r="CS119" i="3"/>
  <c r="CR119" i="3"/>
  <c r="CZ119" i="3" s="1"/>
  <c r="CP119" i="3"/>
  <c r="CO119" i="3"/>
  <c r="CN119" i="3"/>
  <c r="CM119" i="3"/>
  <c r="CL119" i="3"/>
  <c r="CK119" i="3"/>
  <c r="CJ119" i="3"/>
  <c r="CI119" i="3"/>
  <c r="CQ119" i="3" s="1"/>
  <c r="CE119" i="3"/>
  <c r="CD119" i="3"/>
  <c r="CC119" i="3"/>
  <c r="CB119" i="3"/>
  <c r="CA119" i="3"/>
  <c r="BZ119" i="3"/>
  <c r="BY119" i="3"/>
  <c r="CG119" i="3" s="1"/>
  <c r="BX119" i="3"/>
  <c r="CF119" i="3" s="1"/>
  <c r="BT119" i="3"/>
  <c r="BS119" i="3"/>
  <c r="BR119" i="3"/>
  <c r="BQ119" i="3"/>
  <c r="BP119" i="3"/>
  <c r="BO119" i="3"/>
  <c r="BM119" i="3"/>
  <c r="BL119" i="3"/>
  <c r="BJ119" i="3"/>
  <c r="BJ119" i="5" s="1"/>
  <c r="BF119" i="3"/>
  <c r="BF119" i="5" s="1"/>
  <c r="BB119" i="3"/>
  <c r="BB119" i="5" s="1"/>
  <c r="AX119" i="3"/>
  <c r="AX119" i="5" s="1"/>
  <c r="AT119" i="3"/>
  <c r="AT119" i="5" s="1"/>
  <c r="AP119" i="3"/>
  <c r="AP119" i="5" s="1"/>
  <c r="AL119" i="3"/>
  <c r="AL119" i="5" s="1"/>
  <c r="BN119" i="5" s="1"/>
  <c r="AH119" i="3"/>
  <c r="AH119" i="5" s="1"/>
  <c r="AC119" i="3"/>
  <c r="AB119" i="3"/>
  <c r="AA119" i="3"/>
  <c r="AD119" i="3" s="1"/>
  <c r="BK119" i="3" s="1"/>
  <c r="Z119" i="3"/>
  <c r="DD118" i="3"/>
  <c r="CY118" i="3"/>
  <c r="CX118" i="3"/>
  <c r="CW118" i="3"/>
  <c r="CV118" i="3"/>
  <c r="CU118" i="3"/>
  <c r="CT118" i="3"/>
  <c r="CS118" i="3"/>
  <c r="CR118" i="3"/>
  <c r="CZ118" i="3" s="1"/>
  <c r="CP118" i="3"/>
  <c r="CO118" i="3"/>
  <c r="CN118" i="3"/>
  <c r="CM118" i="3"/>
  <c r="CL118" i="3"/>
  <c r="CK118" i="3"/>
  <c r="CJ118" i="3"/>
  <c r="CI118" i="3"/>
  <c r="CQ118" i="3" s="1"/>
  <c r="CE118" i="3"/>
  <c r="CD118" i="3"/>
  <c r="CC118" i="3"/>
  <c r="CB118" i="3"/>
  <c r="CA118" i="3"/>
  <c r="BZ118" i="3"/>
  <c r="BY118" i="3"/>
  <c r="BX118" i="3"/>
  <c r="CF118" i="3" s="1"/>
  <c r="BT118" i="3"/>
  <c r="BS118" i="3"/>
  <c r="BR118" i="3"/>
  <c r="BQ118" i="3"/>
  <c r="BP118" i="3"/>
  <c r="BO118" i="3"/>
  <c r="BM118" i="3"/>
  <c r="BL118" i="3"/>
  <c r="BJ118" i="3"/>
  <c r="BJ118" i="5" s="1"/>
  <c r="BF118" i="3"/>
  <c r="BF118" i="5" s="1"/>
  <c r="BB118" i="3"/>
  <c r="BB118" i="5" s="1"/>
  <c r="AX118" i="3"/>
  <c r="AX118" i="5" s="1"/>
  <c r="AT118" i="3"/>
  <c r="AT118" i="5" s="1"/>
  <c r="AP118" i="3"/>
  <c r="AP118" i="5" s="1"/>
  <c r="AL118" i="3"/>
  <c r="AL118" i="5" s="1"/>
  <c r="BN118" i="5" s="1"/>
  <c r="AH118" i="3"/>
  <c r="AH118" i="5" s="1"/>
  <c r="AD118" i="3"/>
  <c r="BK118" i="3" s="1"/>
  <c r="AC118" i="3"/>
  <c r="AB118" i="3"/>
  <c r="AA118" i="3"/>
  <c r="Z118" i="3"/>
  <c r="DD117" i="3"/>
  <c r="CC117" i="3" s="1"/>
  <c r="CW117" i="3"/>
  <c r="CS117" i="3"/>
  <c r="CP117" i="3"/>
  <c r="CO117" i="3"/>
  <c r="CN117" i="3"/>
  <c r="CM117" i="3"/>
  <c r="CL117" i="3"/>
  <c r="CK117" i="3"/>
  <c r="CJ117" i="3"/>
  <c r="CI117" i="3"/>
  <c r="CQ117" i="3" s="1"/>
  <c r="CB117" i="3"/>
  <c r="BX117" i="3"/>
  <c r="BL117" i="3"/>
  <c r="BK117" i="3"/>
  <c r="BJ117" i="3"/>
  <c r="BJ117" i="5" s="1"/>
  <c r="BT117" i="5" s="1"/>
  <c r="AT117" i="3"/>
  <c r="AT117" i="5" s="1"/>
  <c r="BP117" i="5" s="1"/>
  <c r="Z117" i="3"/>
  <c r="H117" i="3"/>
  <c r="H117" i="5" s="1"/>
  <c r="DD116" i="3"/>
  <c r="CY116" i="3"/>
  <c r="CX116" i="3"/>
  <c r="CW116" i="3"/>
  <c r="CV116" i="3"/>
  <c r="CU116" i="3"/>
  <c r="CT116" i="3"/>
  <c r="CS116" i="3"/>
  <c r="CR116" i="3"/>
  <c r="CZ116" i="3" s="1"/>
  <c r="CP116" i="3"/>
  <c r="CO116" i="3"/>
  <c r="CN116" i="3"/>
  <c r="CM116" i="3"/>
  <c r="CL116" i="3"/>
  <c r="CK116" i="3"/>
  <c r="CJ116" i="3"/>
  <c r="CI116" i="3"/>
  <c r="CQ116" i="3" s="1"/>
  <c r="CE116" i="3"/>
  <c r="CD116" i="3"/>
  <c r="CC116" i="3"/>
  <c r="CB116" i="3"/>
  <c r="CA116" i="3"/>
  <c r="BZ116" i="3"/>
  <c r="BY116" i="3"/>
  <c r="CG116" i="3" s="1"/>
  <c r="BX116" i="3"/>
  <c r="CF116" i="3" s="1"/>
  <c r="BT116" i="3"/>
  <c r="BS116" i="3"/>
  <c r="BP116" i="3"/>
  <c r="BO116" i="3"/>
  <c r="BL116" i="3"/>
  <c r="BK116" i="3"/>
  <c r="BJ116" i="3"/>
  <c r="BJ116" i="5" s="1"/>
  <c r="BT116" i="5" s="1"/>
  <c r="BF116" i="3"/>
  <c r="BF116" i="5" s="1"/>
  <c r="BB116" i="3"/>
  <c r="BB116" i="5" s="1"/>
  <c r="BR116" i="5" s="1"/>
  <c r="AX116" i="3"/>
  <c r="AX116" i="5" s="1"/>
  <c r="BQ116" i="5" s="1"/>
  <c r="AT116" i="3"/>
  <c r="AT116" i="5" s="1"/>
  <c r="BP116" i="5" s="1"/>
  <c r="AP116" i="3"/>
  <c r="AP116" i="5" s="1"/>
  <c r="BO116" i="5" s="1"/>
  <c r="AL116" i="3"/>
  <c r="AL116" i="5" s="1"/>
  <c r="BN116" i="5" s="1"/>
  <c r="AH116" i="3"/>
  <c r="AH116" i="5" s="1"/>
  <c r="BM116" i="5" s="1"/>
  <c r="Z116" i="3"/>
  <c r="DD115" i="3"/>
  <c r="CY115" i="3"/>
  <c r="CX115" i="3"/>
  <c r="CW115" i="3"/>
  <c r="CV115" i="3"/>
  <c r="CU115" i="3"/>
  <c r="CT115" i="3"/>
  <c r="CS115" i="3"/>
  <c r="CR115" i="3"/>
  <c r="CZ115" i="3" s="1"/>
  <c r="CP115" i="3"/>
  <c r="CO115" i="3"/>
  <c r="CN115" i="3"/>
  <c r="CM115" i="3"/>
  <c r="CL115" i="3"/>
  <c r="CK115" i="3"/>
  <c r="CJ115" i="3"/>
  <c r="CI115" i="3"/>
  <c r="CQ115" i="3" s="1"/>
  <c r="CE115" i="3"/>
  <c r="CD115" i="3"/>
  <c r="CC115" i="3"/>
  <c r="CB115" i="3"/>
  <c r="CA115" i="3"/>
  <c r="BZ115" i="3"/>
  <c r="BY115" i="3"/>
  <c r="BX115" i="3"/>
  <c r="CF115" i="3" s="1"/>
  <c r="BT115" i="3"/>
  <c r="BQ115" i="3"/>
  <c r="BP115" i="3"/>
  <c r="BM115" i="3"/>
  <c r="BL115" i="3"/>
  <c r="BK115" i="3"/>
  <c r="BJ115" i="3"/>
  <c r="BJ115" i="5" s="1"/>
  <c r="BT115" i="5" s="1"/>
  <c r="BF115" i="3"/>
  <c r="BF115" i="5" s="1"/>
  <c r="BS115" i="5" s="1"/>
  <c r="BB115" i="3"/>
  <c r="BB115" i="5" s="1"/>
  <c r="BR115" i="5" s="1"/>
  <c r="AX115" i="3"/>
  <c r="AX115" i="5" s="1"/>
  <c r="BQ115" i="5" s="1"/>
  <c r="AT115" i="3"/>
  <c r="AT115" i="5" s="1"/>
  <c r="BP115" i="5" s="1"/>
  <c r="AP115" i="3"/>
  <c r="AP115" i="5" s="1"/>
  <c r="BO115" i="5" s="1"/>
  <c r="AL115" i="3"/>
  <c r="AL115" i="5" s="1"/>
  <c r="BN115" i="5" s="1"/>
  <c r="AH115" i="3"/>
  <c r="AH115" i="5" s="1"/>
  <c r="BM115" i="5" s="1"/>
  <c r="Z115" i="3"/>
  <c r="DD114" i="3"/>
  <c r="CC114" i="3" s="1"/>
  <c r="CY114" i="3"/>
  <c r="CX114" i="3"/>
  <c r="CW114" i="3"/>
  <c r="CV114" i="3"/>
  <c r="CU114" i="3"/>
  <c r="CT114" i="3"/>
  <c r="CS114" i="3"/>
  <c r="CR114" i="3"/>
  <c r="CZ114" i="3" s="1"/>
  <c r="CP114" i="3"/>
  <c r="CO114" i="3"/>
  <c r="CN114" i="3"/>
  <c r="CM114" i="3"/>
  <c r="CL114" i="3"/>
  <c r="CK114" i="3"/>
  <c r="CJ114" i="3"/>
  <c r="CI114" i="3"/>
  <c r="CQ114" i="3" s="1"/>
  <c r="CB114" i="3"/>
  <c r="BX114" i="3"/>
  <c r="BR114" i="3"/>
  <c r="BQ114" i="3"/>
  <c r="BN114" i="3"/>
  <c r="BM114" i="3"/>
  <c r="BL114" i="3"/>
  <c r="BK114" i="3"/>
  <c r="BJ114" i="3"/>
  <c r="BJ114" i="5" s="1"/>
  <c r="BT114" i="5" s="1"/>
  <c r="BB114" i="3"/>
  <c r="BB114" i="5" s="1"/>
  <c r="BR114" i="5" s="1"/>
  <c r="AX114" i="3"/>
  <c r="AX114" i="5" s="1"/>
  <c r="BQ114" i="5" s="1"/>
  <c r="AT114" i="3"/>
  <c r="AT114" i="5" s="1"/>
  <c r="BP114" i="5" s="1"/>
  <c r="AP114" i="3"/>
  <c r="AP114" i="5" s="1"/>
  <c r="BO114" i="5" s="1"/>
  <c r="AL114" i="3"/>
  <c r="AL114" i="5" s="1"/>
  <c r="BN114" i="5" s="1"/>
  <c r="AH114" i="3"/>
  <c r="AH114" i="5" s="1"/>
  <c r="BM114" i="5" s="1"/>
  <c r="Z114" i="3"/>
  <c r="BF114" i="3" s="1"/>
  <c r="DD113" i="3"/>
  <c r="CD113" i="3" s="1"/>
  <c r="CY113" i="3"/>
  <c r="CX113" i="3"/>
  <c r="CW113" i="3"/>
  <c r="CV113" i="3"/>
  <c r="CU113" i="3"/>
  <c r="CT113" i="3"/>
  <c r="CS113" i="3"/>
  <c r="CR113" i="3"/>
  <c r="CZ113" i="3" s="1"/>
  <c r="CP113" i="3"/>
  <c r="CO113" i="3"/>
  <c r="CN113" i="3"/>
  <c r="CM113" i="3"/>
  <c r="CL113" i="3"/>
  <c r="CK113" i="3"/>
  <c r="CJ113" i="3"/>
  <c r="CI113" i="3"/>
  <c r="CQ113" i="3" s="1"/>
  <c r="CC113" i="3"/>
  <c r="CB113" i="3"/>
  <c r="BY113" i="3"/>
  <c r="BX113" i="3"/>
  <c r="BS113" i="3"/>
  <c r="BO113" i="3"/>
  <c r="BN113" i="3"/>
  <c r="BL113" i="3"/>
  <c r="BK113" i="3"/>
  <c r="BJ113" i="3"/>
  <c r="BJ113" i="5" s="1"/>
  <c r="BT113" i="5" s="1"/>
  <c r="BF113" i="3"/>
  <c r="BF113" i="5" s="1"/>
  <c r="BS113" i="5" s="1"/>
  <c r="AX113" i="3"/>
  <c r="AX113" i="5" s="1"/>
  <c r="BQ113" i="5" s="1"/>
  <c r="AT113" i="3"/>
  <c r="AT113" i="5" s="1"/>
  <c r="BP113" i="5" s="1"/>
  <c r="AP113" i="3"/>
  <c r="AP113" i="5" s="1"/>
  <c r="BO113" i="5" s="1"/>
  <c r="AL113" i="3"/>
  <c r="AL113" i="5" s="1"/>
  <c r="BN113" i="5" s="1"/>
  <c r="AH113" i="3"/>
  <c r="AH113" i="5" s="1"/>
  <c r="BM113" i="5" s="1"/>
  <c r="Z113" i="3"/>
  <c r="BB113" i="3" s="1"/>
  <c r="DD112" i="3"/>
  <c r="CY112" i="3"/>
  <c r="CX112" i="3"/>
  <c r="CW112" i="3"/>
  <c r="CV112" i="3"/>
  <c r="CU112" i="3"/>
  <c r="CT112" i="3"/>
  <c r="CS112" i="3"/>
  <c r="CR112" i="3"/>
  <c r="CZ112" i="3" s="1"/>
  <c r="CP112" i="3"/>
  <c r="CO112" i="3"/>
  <c r="CN112" i="3"/>
  <c r="CM112" i="3"/>
  <c r="CL112" i="3"/>
  <c r="CK112" i="3"/>
  <c r="CJ112" i="3"/>
  <c r="CI112" i="3"/>
  <c r="CQ112" i="3" s="1"/>
  <c r="CE112" i="3"/>
  <c r="CD112" i="3"/>
  <c r="CC112" i="3"/>
  <c r="CB112" i="3"/>
  <c r="CA112" i="3"/>
  <c r="BZ112" i="3"/>
  <c r="BY112" i="3"/>
  <c r="CG112" i="3" s="1"/>
  <c r="BX112" i="3"/>
  <c r="CF112" i="3" s="1"/>
  <c r="BT112" i="3"/>
  <c r="BS112" i="3"/>
  <c r="BP112" i="3"/>
  <c r="BO112" i="3"/>
  <c r="BL112" i="3"/>
  <c r="BK112" i="3"/>
  <c r="BJ112" i="3"/>
  <c r="BJ112" i="5" s="1"/>
  <c r="BT112" i="5" s="1"/>
  <c r="BF112" i="3"/>
  <c r="BF112" i="5" s="1"/>
  <c r="BS112" i="5" s="1"/>
  <c r="BB112" i="3"/>
  <c r="BB112" i="5" s="1"/>
  <c r="BR112" i="5" s="1"/>
  <c r="AX112" i="3"/>
  <c r="AX112" i="5" s="1"/>
  <c r="BQ112" i="5" s="1"/>
  <c r="AT112" i="3"/>
  <c r="AT112" i="5" s="1"/>
  <c r="BP112" i="5" s="1"/>
  <c r="AP112" i="3"/>
  <c r="AP112" i="5" s="1"/>
  <c r="BO112" i="5" s="1"/>
  <c r="AL112" i="3"/>
  <c r="AL112" i="5" s="1"/>
  <c r="BN112" i="5" s="1"/>
  <c r="AH112" i="3"/>
  <c r="AH112" i="5" s="1"/>
  <c r="BM112" i="5" s="1"/>
  <c r="Z112" i="3"/>
  <c r="DD111" i="3"/>
  <c r="CY111" i="3"/>
  <c r="CX111" i="3"/>
  <c r="CW111" i="3"/>
  <c r="CV111" i="3"/>
  <c r="CU111" i="3"/>
  <c r="CT111" i="3"/>
  <c r="CS111" i="3"/>
  <c r="CR111" i="3"/>
  <c r="CZ111" i="3" s="1"/>
  <c r="CP111" i="3"/>
  <c r="CO111" i="3"/>
  <c r="CN111" i="3"/>
  <c r="CM111" i="3"/>
  <c r="CL111" i="3"/>
  <c r="CK111" i="3"/>
  <c r="CJ111" i="3"/>
  <c r="CI111" i="3"/>
  <c r="CQ111" i="3" s="1"/>
  <c r="CE111" i="3"/>
  <c r="CD111" i="3"/>
  <c r="CC111" i="3"/>
  <c r="CB111" i="3"/>
  <c r="CA111" i="3"/>
  <c r="BZ111" i="3"/>
  <c r="BY111" i="3"/>
  <c r="BX111" i="3"/>
  <c r="CF111" i="3" s="1"/>
  <c r="BT111" i="3"/>
  <c r="BP111" i="3"/>
  <c r="BM111" i="3"/>
  <c r="BL111" i="3"/>
  <c r="BK111" i="3"/>
  <c r="BJ111" i="3"/>
  <c r="BJ111" i="5" s="1"/>
  <c r="BT111" i="5" s="1"/>
  <c r="BF111" i="3"/>
  <c r="BF111" i="5" s="1"/>
  <c r="BS111" i="5" s="1"/>
  <c r="BB111" i="3"/>
  <c r="BB111" i="5" s="1"/>
  <c r="BR111" i="5" s="1"/>
  <c r="AT111" i="3"/>
  <c r="AT111" i="5" s="1"/>
  <c r="BP111" i="5" s="1"/>
  <c r="AP111" i="3"/>
  <c r="AP111" i="5" s="1"/>
  <c r="BO111" i="5" s="1"/>
  <c r="AL111" i="3"/>
  <c r="AL111" i="5" s="1"/>
  <c r="BN111" i="5" s="1"/>
  <c r="AH111" i="3"/>
  <c r="AH111" i="5" s="1"/>
  <c r="BM111" i="5" s="1"/>
  <c r="Z111" i="3"/>
  <c r="AX111" i="3" s="1"/>
  <c r="DD110" i="3"/>
  <c r="CC110" i="3" s="1"/>
  <c r="CY110" i="3"/>
  <c r="CX110" i="3"/>
  <c r="CW110" i="3"/>
  <c r="CV110" i="3"/>
  <c r="CU110" i="3"/>
  <c r="CT110" i="3"/>
  <c r="CS110" i="3"/>
  <c r="CR110" i="3"/>
  <c r="CZ110" i="3" s="1"/>
  <c r="CP110" i="3"/>
  <c r="CO110" i="3"/>
  <c r="CN110" i="3"/>
  <c r="CM110" i="3"/>
  <c r="CL110" i="3"/>
  <c r="CK110" i="3"/>
  <c r="CJ110" i="3"/>
  <c r="CI110" i="3"/>
  <c r="CQ110" i="3" s="1"/>
  <c r="CB110" i="3"/>
  <c r="BX110" i="3"/>
  <c r="BR110" i="3"/>
  <c r="BN110" i="3"/>
  <c r="BM110" i="3"/>
  <c r="BL110" i="3"/>
  <c r="BK110" i="3"/>
  <c r="BJ110" i="3"/>
  <c r="BJ110" i="5" s="1"/>
  <c r="BT110" i="5" s="1"/>
  <c r="BF110" i="3"/>
  <c r="BF110" i="5" s="1"/>
  <c r="BS110" i="5" s="1"/>
  <c r="BB110" i="3"/>
  <c r="BB110" i="5" s="1"/>
  <c r="BR110" i="5" s="1"/>
  <c r="AT110" i="3"/>
  <c r="AT110" i="5" s="1"/>
  <c r="BP110" i="5" s="1"/>
  <c r="AP110" i="3"/>
  <c r="AP110" i="5" s="1"/>
  <c r="BO110" i="5" s="1"/>
  <c r="AL110" i="3"/>
  <c r="AL110" i="5" s="1"/>
  <c r="BN110" i="5" s="1"/>
  <c r="AH110" i="3"/>
  <c r="AH110" i="5" s="1"/>
  <c r="BM110" i="5" s="1"/>
  <c r="Z110" i="3"/>
  <c r="AX110" i="3" s="1"/>
  <c r="DD109" i="3"/>
  <c r="CD109" i="3" s="1"/>
  <c r="CY109" i="3"/>
  <c r="CX109" i="3"/>
  <c r="CW109" i="3"/>
  <c r="CV109" i="3"/>
  <c r="CU109" i="3"/>
  <c r="CT109" i="3"/>
  <c r="CS109" i="3"/>
  <c r="CR109" i="3"/>
  <c r="CZ109" i="3" s="1"/>
  <c r="CP109" i="3"/>
  <c r="CO109" i="3"/>
  <c r="CN109" i="3"/>
  <c r="CM109" i="3"/>
  <c r="CL109" i="3"/>
  <c r="CK109" i="3"/>
  <c r="CJ109" i="3"/>
  <c r="CI109" i="3"/>
  <c r="CQ109" i="3" s="1"/>
  <c r="CC109" i="3"/>
  <c r="CB109" i="3"/>
  <c r="BY109" i="3"/>
  <c r="BX109" i="3"/>
  <c r="BS109" i="3"/>
  <c r="BR109" i="3"/>
  <c r="BO109" i="3"/>
  <c r="BN109" i="3"/>
  <c r="BL109" i="3"/>
  <c r="BK109" i="3"/>
  <c r="BJ109" i="3"/>
  <c r="BJ109" i="5" s="1"/>
  <c r="BT109" i="5" s="1"/>
  <c r="BF109" i="3"/>
  <c r="BF109" i="5" s="1"/>
  <c r="BS109" i="5" s="1"/>
  <c r="BB109" i="3"/>
  <c r="BB109" i="5" s="1"/>
  <c r="BR109" i="5" s="1"/>
  <c r="AX109" i="3"/>
  <c r="AX109" i="5" s="1"/>
  <c r="BQ109" i="5" s="1"/>
  <c r="AP109" i="3"/>
  <c r="AP109" i="5" s="1"/>
  <c r="BO109" i="5" s="1"/>
  <c r="AL109" i="3"/>
  <c r="AL109" i="5" s="1"/>
  <c r="BN109" i="5" s="1"/>
  <c r="AH109" i="3"/>
  <c r="AH109" i="5" s="1"/>
  <c r="BM109" i="5" s="1"/>
  <c r="Z109" i="3"/>
  <c r="AT109" i="3" s="1"/>
  <c r="DD108" i="3"/>
  <c r="CY108" i="3"/>
  <c r="CX108" i="3"/>
  <c r="CW108" i="3"/>
  <c r="CV108" i="3"/>
  <c r="CU108" i="3"/>
  <c r="CT108" i="3"/>
  <c r="CS108" i="3"/>
  <c r="CR108" i="3"/>
  <c r="CZ108" i="3" s="1"/>
  <c r="CP108" i="3"/>
  <c r="CO108" i="3"/>
  <c r="CN108" i="3"/>
  <c r="CM108" i="3"/>
  <c r="CL108" i="3"/>
  <c r="CK108" i="3"/>
  <c r="CJ108" i="3"/>
  <c r="CI108" i="3"/>
  <c r="CQ108" i="3" s="1"/>
  <c r="CE108" i="3"/>
  <c r="CD108" i="3"/>
  <c r="CC108" i="3"/>
  <c r="CB108" i="3"/>
  <c r="CA108" i="3"/>
  <c r="BZ108" i="3"/>
  <c r="BY108" i="3"/>
  <c r="CG108" i="3" s="1"/>
  <c r="BX108" i="3"/>
  <c r="CF108" i="3" s="1"/>
  <c r="BT108" i="3"/>
  <c r="BS108" i="3"/>
  <c r="BO108" i="3"/>
  <c r="BL108" i="3"/>
  <c r="BK108" i="3"/>
  <c r="BJ108" i="3"/>
  <c r="BJ108" i="5" s="1"/>
  <c r="BT108" i="5" s="1"/>
  <c r="BF108" i="3"/>
  <c r="BF108" i="5" s="1"/>
  <c r="BS108" i="5" s="1"/>
  <c r="BB108" i="3"/>
  <c r="BB108" i="5" s="1"/>
  <c r="BR108" i="5" s="1"/>
  <c r="AX108" i="3"/>
  <c r="AX108" i="5" s="1"/>
  <c r="BQ108" i="5" s="1"/>
  <c r="AP108" i="3"/>
  <c r="AP108" i="5" s="1"/>
  <c r="BO108" i="5" s="1"/>
  <c r="AL108" i="3"/>
  <c r="AL108" i="5" s="1"/>
  <c r="BN108" i="5" s="1"/>
  <c r="AH108" i="3"/>
  <c r="AH108" i="5" s="1"/>
  <c r="BM108" i="5" s="1"/>
  <c r="Z108" i="3"/>
  <c r="AT108" i="3" s="1"/>
  <c r="DD107" i="3"/>
  <c r="CY107" i="3"/>
  <c r="CX107" i="3"/>
  <c r="CW107" i="3"/>
  <c r="CV107" i="3"/>
  <c r="CU107" i="3"/>
  <c r="CT107" i="3"/>
  <c r="CS107" i="3"/>
  <c r="CR107" i="3"/>
  <c r="CZ107" i="3" s="1"/>
  <c r="CP107" i="3"/>
  <c r="CO107" i="3"/>
  <c r="CN107" i="3"/>
  <c r="CM107" i="3"/>
  <c r="CL107" i="3"/>
  <c r="CK107" i="3"/>
  <c r="CJ107" i="3"/>
  <c r="CI107" i="3"/>
  <c r="CQ107" i="3" s="1"/>
  <c r="CE107" i="3"/>
  <c r="CD107" i="3"/>
  <c r="CC107" i="3"/>
  <c r="CB107" i="3"/>
  <c r="CA107" i="3"/>
  <c r="BZ107" i="3"/>
  <c r="BY107" i="3"/>
  <c r="BX107" i="3"/>
  <c r="CF107" i="3" s="1"/>
  <c r="BT107" i="3"/>
  <c r="BQ107" i="3"/>
  <c r="BP107" i="3"/>
  <c r="BM107" i="3"/>
  <c r="BL107" i="3"/>
  <c r="BK107" i="3"/>
  <c r="BJ107" i="3"/>
  <c r="BJ107" i="5" s="1"/>
  <c r="BT107" i="5" s="1"/>
  <c r="BF107" i="3"/>
  <c r="BF107" i="5" s="1"/>
  <c r="BS107" i="5" s="1"/>
  <c r="BB107" i="3"/>
  <c r="BB107" i="5" s="1"/>
  <c r="BR107" i="5" s="1"/>
  <c r="AX107" i="3"/>
  <c r="AX107" i="5" s="1"/>
  <c r="BQ107" i="5" s="1"/>
  <c r="AT107" i="3"/>
  <c r="AT107" i="5" s="1"/>
  <c r="BP107" i="5" s="1"/>
  <c r="AP107" i="3"/>
  <c r="AP107" i="5" s="1"/>
  <c r="BO107" i="5" s="1"/>
  <c r="AL107" i="3"/>
  <c r="AL107" i="5" s="1"/>
  <c r="BN107" i="5" s="1"/>
  <c r="AH107" i="3"/>
  <c r="AH107" i="5" s="1"/>
  <c r="BM107" i="5" s="1"/>
  <c r="Z107" i="3"/>
  <c r="DD106" i="3"/>
  <c r="CC106" i="3" s="1"/>
  <c r="CC126" i="3" s="1"/>
  <c r="CY106" i="3"/>
  <c r="CX106" i="3"/>
  <c r="CW106" i="3"/>
  <c r="CW126" i="3" s="1"/>
  <c r="CV106" i="3"/>
  <c r="CU106" i="3"/>
  <c r="CT106" i="3"/>
  <c r="CS106" i="3"/>
  <c r="CS126" i="3" s="1"/>
  <c r="CR106" i="3"/>
  <c r="CP106" i="3"/>
  <c r="CO106" i="3"/>
  <c r="CO126" i="3" s="1"/>
  <c r="CN106" i="3"/>
  <c r="CM106" i="3"/>
  <c r="CM126" i="3" s="1"/>
  <c r="CL106" i="3"/>
  <c r="CK106" i="3"/>
  <c r="CK126" i="3" s="1"/>
  <c r="CJ106" i="3"/>
  <c r="CI106" i="3"/>
  <c r="CI126" i="3" s="1"/>
  <c r="CB106" i="3"/>
  <c r="CB126" i="3" s="1"/>
  <c r="BX106" i="3"/>
  <c r="BX126" i="3" s="1"/>
  <c r="BR106" i="3"/>
  <c r="BQ106" i="3"/>
  <c r="BN106" i="3"/>
  <c r="BM106" i="3"/>
  <c r="BL106" i="3"/>
  <c r="BK106" i="3"/>
  <c r="BJ106" i="3"/>
  <c r="BJ106" i="5" s="1"/>
  <c r="BF106" i="3"/>
  <c r="BB106" i="3"/>
  <c r="BB106" i="5" s="1"/>
  <c r="AX106" i="3"/>
  <c r="AX106" i="5" s="1"/>
  <c r="AT106" i="3"/>
  <c r="AT106" i="5" s="1"/>
  <c r="AL106" i="3"/>
  <c r="AL106" i="5" s="1"/>
  <c r="AH106" i="3"/>
  <c r="AH106" i="5" s="1"/>
  <c r="Z106" i="3"/>
  <c r="AP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5" s="1"/>
  <c r="BS101" i="3"/>
  <c r="BR101" i="3"/>
  <c r="BQ101" i="3"/>
  <c r="AX101" i="3" s="1"/>
  <c r="AX101" i="5" s="1"/>
  <c r="BP101" i="3"/>
  <c r="AT101" i="3" s="1"/>
  <c r="AT101" i="5" s="1"/>
  <c r="BO101" i="3"/>
  <c r="BN101" i="3"/>
  <c r="BM101" i="3"/>
  <c r="BF101" i="3"/>
  <c r="BF101" i="5" s="1"/>
  <c r="BB101" i="3"/>
  <c r="BB101" i="5" s="1"/>
  <c r="AP101" i="3"/>
  <c r="AP101" i="5" s="1"/>
  <c r="AL101" i="3"/>
  <c r="AL101" i="5" s="1"/>
  <c r="AC101" i="3"/>
  <c r="AB101" i="3"/>
  <c r="AA101" i="3"/>
  <c r="AD101" i="3" s="1"/>
  <c r="BK101" i="3" s="1"/>
  <c r="Z101" i="3"/>
  <c r="A101" i="3"/>
  <c r="A101" i="5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5" s="1"/>
  <c r="BS100" i="3"/>
  <c r="BF100" i="3" s="1"/>
  <c r="BF100" i="5" s="1"/>
  <c r="BR100" i="3"/>
  <c r="BB100" i="3" s="1"/>
  <c r="BB100" i="5" s="1"/>
  <c r="BQ100" i="3"/>
  <c r="AX100" i="3" s="1"/>
  <c r="AX100" i="5" s="1"/>
  <c r="BP100" i="3"/>
  <c r="AT100" i="3" s="1"/>
  <c r="AT100" i="5" s="1"/>
  <c r="BO100" i="3"/>
  <c r="AP100" i="3" s="1"/>
  <c r="AP100" i="5" s="1"/>
  <c r="BN100" i="3"/>
  <c r="AL100" i="3" s="1"/>
  <c r="AL100" i="5" s="1"/>
  <c r="BM100" i="3"/>
  <c r="AC100" i="3"/>
  <c r="AB100" i="3"/>
  <c r="AA100" i="3"/>
  <c r="AD100" i="3" s="1"/>
  <c r="BK100" i="3" s="1"/>
  <c r="Z100" i="3"/>
  <c r="A100" i="3"/>
  <c r="A100" i="5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5" s="1"/>
  <c r="BS99" i="3"/>
  <c r="BR99" i="3"/>
  <c r="BB99" i="3" s="1"/>
  <c r="BB99" i="5" s="1"/>
  <c r="BQ99" i="3"/>
  <c r="AX99" i="3" s="1"/>
  <c r="AX99" i="5" s="1"/>
  <c r="BP99" i="3"/>
  <c r="AT99" i="3" s="1"/>
  <c r="AT99" i="5" s="1"/>
  <c r="BO99" i="3"/>
  <c r="BN99" i="3"/>
  <c r="AL99" i="3" s="1"/>
  <c r="AL99" i="5" s="1"/>
  <c r="BM99" i="3"/>
  <c r="BF99" i="3"/>
  <c r="BF99" i="5" s="1"/>
  <c r="AP99" i="3"/>
  <c r="AP99" i="5" s="1"/>
  <c r="AC99" i="3"/>
  <c r="AB99" i="3"/>
  <c r="AA99" i="3"/>
  <c r="AD99" i="3" s="1"/>
  <c r="BK99" i="3" s="1"/>
  <c r="Z99" i="3"/>
  <c r="A99" i="3"/>
  <c r="A99" i="5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S98" i="3"/>
  <c r="BF98" i="3" s="1"/>
  <c r="BF98" i="5" s="1"/>
  <c r="BR98" i="3"/>
  <c r="BB98" i="3" s="1"/>
  <c r="BB98" i="5" s="1"/>
  <c r="BQ98" i="3"/>
  <c r="AX98" i="3" s="1"/>
  <c r="AX98" i="5" s="1"/>
  <c r="BP98" i="3"/>
  <c r="AT98" i="3" s="1"/>
  <c r="AT98" i="5" s="1"/>
  <c r="BO98" i="3"/>
  <c r="AP98" i="3" s="1"/>
  <c r="AP98" i="5" s="1"/>
  <c r="BN98" i="3"/>
  <c r="AL98" i="3" s="1"/>
  <c r="AL98" i="5" s="1"/>
  <c r="BM98" i="3"/>
  <c r="AC98" i="3"/>
  <c r="AB98" i="3"/>
  <c r="AA98" i="3"/>
  <c r="AD98" i="3" s="1"/>
  <c r="BK98" i="3" s="1"/>
  <c r="Z98" i="3"/>
  <c r="A98" i="3"/>
  <c r="A98" i="5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R97" i="3"/>
  <c r="BQ97" i="3"/>
  <c r="AX97" i="3" s="1"/>
  <c r="AX97" i="5" s="1"/>
  <c r="BP97" i="3"/>
  <c r="AT97" i="3" s="1"/>
  <c r="AT97" i="5" s="1"/>
  <c r="BO97" i="3"/>
  <c r="AP97" i="3" s="1"/>
  <c r="AP97" i="5" s="1"/>
  <c r="BN97" i="3"/>
  <c r="BM97" i="3"/>
  <c r="BF97" i="3"/>
  <c r="BF97" i="5" s="1"/>
  <c r="BB97" i="3"/>
  <c r="BB97" i="5" s="1"/>
  <c r="AL97" i="3"/>
  <c r="AL97" i="5" s="1"/>
  <c r="AC97" i="3"/>
  <c r="AB97" i="3"/>
  <c r="AA97" i="3"/>
  <c r="AD97" i="3" s="1"/>
  <c r="BK97" i="3" s="1"/>
  <c r="Z97" i="3"/>
  <c r="A97" i="3"/>
  <c r="A97" i="5" s="1"/>
  <c r="A96" i="3"/>
  <c r="A96" i="5" s="1"/>
  <c r="CX91" i="3"/>
  <c r="CW91" i="3"/>
  <c r="CV91" i="3"/>
  <c r="CU91" i="3"/>
  <c r="CT91" i="3"/>
  <c r="CS91" i="3"/>
  <c r="CR91" i="3"/>
  <c r="CG91" i="3"/>
  <c r="BQ91" i="3"/>
  <c r="BP91" i="3"/>
  <c r="BM91" i="3"/>
  <c r="AC91" i="3"/>
  <c r="AB91" i="3"/>
  <c r="AA91" i="3"/>
  <c r="Z91" i="3"/>
  <c r="BG146" i="3" s="1"/>
  <c r="D91" i="3"/>
  <c r="D91" i="5" s="1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Z87" i="3" s="1"/>
  <c r="DA87" i="3" s="1"/>
  <c r="D142" i="3" s="1"/>
  <c r="D142" i="5" s="1"/>
  <c r="CG87" i="3"/>
  <c r="BT87" i="3"/>
  <c r="BS87" i="3"/>
  <c r="BR87" i="3"/>
  <c r="BB87" i="3" s="1"/>
  <c r="BB87" i="5" s="1"/>
  <c r="BQ87" i="3"/>
  <c r="AX87" i="3" s="1"/>
  <c r="AX87" i="5" s="1"/>
  <c r="BP87" i="3"/>
  <c r="BO87" i="3"/>
  <c r="BN87" i="3"/>
  <c r="AL87" i="3" s="1"/>
  <c r="AL87" i="5" s="1"/>
  <c r="BM87" i="3"/>
  <c r="BU87" i="3" s="1"/>
  <c r="BJ87" i="3"/>
  <c r="BJ87" i="5" s="1"/>
  <c r="BF87" i="3"/>
  <c r="BF87" i="5" s="1"/>
  <c r="AT87" i="3"/>
  <c r="AT87" i="5" s="1"/>
  <c r="AP87" i="3"/>
  <c r="AP87" i="5" s="1"/>
  <c r="AD87" i="3"/>
  <c r="BK87" i="3" s="1"/>
  <c r="AC87" i="3"/>
  <c r="AB87" i="3"/>
  <c r="AA87" i="3"/>
  <c r="Z87" i="3"/>
  <c r="CY86" i="3"/>
  <c r="CX86" i="3"/>
  <c r="CW86" i="3"/>
  <c r="CV86" i="3"/>
  <c r="CU86" i="3"/>
  <c r="CT86" i="3"/>
  <c r="CS86" i="3"/>
  <c r="CR86" i="3"/>
  <c r="CZ86" i="3" s="1"/>
  <c r="DA86" i="3" s="1"/>
  <c r="CG86" i="3"/>
  <c r="BS86" i="3"/>
  <c r="BF86" i="3" s="1"/>
  <c r="BF86" i="5" s="1"/>
  <c r="BR86" i="3"/>
  <c r="BQ86" i="3"/>
  <c r="AX86" i="3" s="1"/>
  <c r="AX86" i="5" s="1"/>
  <c r="BP86" i="3"/>
  <c r="AT86" i="3" s="1"/>
  <c r="AT86" i="5" s="1"/>
  <c r="BO86" i="3"/>
  <c r="AP86" i="3" s="1"/>
  <c r="AP86" i="5" s="1"/>
  <c r="BN86" i="3"/>
  <c r="BM86" i="3"/>
  <c r="AH86" i="3" s="1"/>
  <c r="AH86" i="5" s="1"/>
  <c r="BB86" i="3"/>
  <c r="BB86" i="5" s="1"/>
  <c r="AL86" i="3"/>
  <c r="AL86" i="5" s="1"/>
  <c r="AC86" i="3"/>
  <c r="AB86" i="3"/>
  <c r="AA86" i="3"/>
  <c r="AD86" i="3" s="1"/>
  <c r="BK86" i="3" s="1"/>
  <c r="Z86" i="3"/>
  <c r="M141" i="3" s="1"/>
  <c r="M141" i="5" s="1"/>
  <c r="CY85" i="3"/>
  <c r="CX85" i="3"/>
  <c r="CW85" i="3"/>
  <c r="CV85" i="3"/>
  <c r="CU85" i="3"/>
  <c r="CT85" i="3"/>
  <c r="CS85" i="3"/>
  <c r="CR85" i="3"/>
  <c r="CZ85" i="3" s="1"/>
  <c r="DA85" i="3" s="1"/>
  <c r="CG85" i="3"/>
  <c r="BT85" i="3"/>
  <c r="BS85" i="3"/>
  <c r="BQ85" i="3"/>
  <c r="AX85" i="3" s="1"/>
  <c r="AX85" i="5" s="1"/>
  <c r="BP85" i="3"/>
  <c r="BO85" i="3"/>
  <c r="BN85" i="3"/>
  <c r="AL85" i="3" s="1"/>
  <c r="AL85" i="5" s="1"/>
  <c r="BM85" i="3"/>
  <c r="BJ85" i="3"/>
  <c r="BJ85" i="5" s="1"/>
  <c r="BF85" i="3"/>
  <c r="BF85" i="5" s="1"/>
  <c r="AT85" i="3"/>
  <c r="AT85" i="5" s="1"/>
  <c r="AP85" i="3"/>
  <c r="AP85" i="5" s="1"/>
  <c r="AD85" i="3"/>
  <c r="BK85" i="3" s="1"/>
  <c r="AC85" i="3"/>
  <c r="AB85" i="3"/>
  <c r="AA85" i="3"/>
  <c r="Z85" i="3"/>
  <c r="M140" i="3" s="1"/>
  <c r="M140" i="5" s="1"/>
  <c r="CY84" i="3"/>
  <c r="CX84" i="3"/>
  <c r="CW84" i="3"/>
  <c r="CV84" i="3"/>
  <c r="CU84" i="3"/>
  <c r="CT84" i="3"/>
  <c r="CS84" i="3"/>
  <c r="CR84" i="3"/>
  <c r="CZ84" i="3" s="1"/>
  <c r="DA84" i="3" s="1"/>
  <c r="CG84" i="3"/>
  <c r="BT84" i="3"/>
  <c r="BJ84" i="3" s="1"/>
  <c r="BJ84" i="5" s="1"/>
  <c r="BS84" i="3"/>
  <c r="BF84" i="3" s="1"/>
  <c r="BF84" i="5" s="1"/>
  <c r="BR84" i="3"/>
  <c r="BQ84" i="3"/>
  <c r="AX84" i="3" s="1"/>
  <c r="AX84" i="5" s="1"/>
  <c r="BO84" i="3"/>
  <c r="AP84" i="3" s="1"/>
  <c r="AP84" i="5" s="1"/>
  <c r="BN84" i="3"/>
  <c r="BM84" i="3"/>
  <c r="BB84" i="3"/>
  <c r="BB84" i="5" s="1"/>
  <c r="AL84" i="3"/>
  <c r="AL84" i="5" s="1"/>
  <c r="AH84" i="3"/>
  <c r="AH84" i="5" s="1"/>
  <c r="AC84" i="3"/>
  <c r="AB84" i="3"/>
  <c r="AA84" i="3"/>
  <c r="AD84" i="3" s="1"/>
  <c r="BK84" i="3" s="1"/>
  <c r="Z84" i="3"/>
  <c r="Q139" i="3" s="1"/>
  <c r="Q139" i="5" s="1"/>
  <c r="CY83" i="3"/>
  <c r="CY88" i="3" s="1"/>
  <c r="CX83" i="3"/>
  <c r="CX88" i="3" s="1"/>
  <c r="CW83" i="3"/>
  <c r="CW88" i="3" s="1"/>
  <c r="CV83" i="3"/>
  <c r="CV88" i="3" s="1"/>
  <c r="CU83" i="3"/>
  <c r="CU88" i="3" s="1"/>
  <c r="CT83" i="3"/>
  <c r="CT88" i="3" s="1"/>
  <c r="CS83" i="3"/>
  <c r="CS88" i="3" s="1"/>
  <c r="CR83" i="3"/>
  <c r="CZ83" i="3" s="1"/>
  <c r="CG83" i="3"/>
  <c r="BT83" i="3"/>
  <c r="BS83" i="3"/>
  <c r="BS88" i="3" s="1"/>
  <c r="BR83" i="3"/>
  <c r="BQ83" i="3"/>
  <c r="BP83" i="3"/>
  <c r="BO83" i="3"/>
  <c r="BO88" i="3" s="1"/>
  <c r="BM83" i="3"/>
  <c r="BJ83" i="3"/>
  <c r="BJ83" i="5" s="1"/>
  <c r="BF83" i="3"/>
  <c r="BF83" i="5" s="1"/>
  <c r="AT83" i="3"/>
  <c r="AT83" i="5" s="1"/>
  <c r="AP83" i="3"/>
  <c r="AP83" i="5" s="1"/>
  <c r="AD83" i="3"/>
  <c r="AC83" i="3"/>
  <c r="AC88" i="3" s="1"/>
  <c r="AB83" i="3"/>
  <c r="AB88" i="3" s="1"/>
  <c r="AA83" i="3"/>
  <c r="AA88" i="3" s="1"/>
  <c r="Z83" i="3"/>
  <c r="M138" i="3" s="1"/>
  <c r="DU79" i="3"/>
  <c r="DT79" i="3"/>
  <c r="DS79" i="3"/>
  <c r="BB79" i="3" s="1"/>
  <c r="BB79" i="5" s="1"/>
  <c r="DR79" i="3"/>
  <c r="AX79" i="3" s="1"/>
  <c r="AX79" i="5" s="1"/>
  <c r="DQ79" i="3"/>
  <c r="DP79" i="3"/>
  <c r="DO79" i="3"/>
  <c r="AL79" i="3" s="1"/>
  <c r="AL79" i="5" s="1"/>
  <c r="DN79" i="3"/>
  <c r="DV79" i="3" s="1"/>
  <c r="DM79" i="3" s="1"/>
  <c r="DL79" i="3"/>
  <c r="DK79" i="3"/>
  <c r="DJ79" i="3"/>
  <c r="DI79" i="3"/>
  <c r="DH79" i="3"/>
  <c r="DG79" i="3"/>
  <c r="DF79" i="3"/>
  <c r="DE79" i="3"/>
  <c r="DD79" i="3"/>
  <c r="BT79" i="3"/>
  <c r="BS79" i="3"/>
  <c r="BR79" i="3"/>
  <c r="BQ79" i="3"/>
  <c r="BP79" i="3"/>
  <c r="BO79" i="3"/>
  <c r="BN79" i="3"/>
  <c r="BM79" i="3"/>
  <c r="BU79" i="3" s="1"/>
  <c r="BL79" i="3"/>
  <c r="BJ79" i="3"/>
  <c r="BJ79" i="5" s="1"/>
  <c r="BF79" i="3"/>
  <c r="BF79" i="5" s="1"/>
  <c r="AT79" i="3"/>
  <c r="AT79" i="5" s="1"/>
  <c r="AP79" i="3"/>
  <c r="AP79" i="5" s="1"/>
  <c r="AC79" i="3"/>
  <c r="AB79" i="3"/>
  <c r="AA79" i="3"/>
  <c r="DU78" i="3"/>
  <c r="DT78" i="3"/>
  <c r="DS78" i="3"/>
  <c r="BB78" i="3" s="1"/>
  <c r="BB78" i="5" s="1"/>
  <c r="DR78" i="3"/>
  <c r="AX78" i="3" s="1"/>
  <c r="AX78" i="5" s="1"/>
  <c r="DQ78" i="3"/>
  <c r="DP78" i="3"/>
  <c r="DO78" i="3"/>
  <c r="AL78" i="3" s="1"/>
  <c r="AL78" i="5" s="1"/>
  <c r="DN78" i="3"/>
  <c r="DV78" i="3" s="1"/>
  <c r="DM78" i="3" s="1"/>
  <c r="DL78" i="3"/>
  <c r="DK78" i="3"/>
  <c r="DJ78" i="3"/>
  <c r="DI78" i="3"/>
  <c r="DH78" i="3"/>
  <c r="DG78" i="3"/>
  <c r="DF78" i="3"/>
  <c r="DE78" i="3"/>
  <c r="DD78" i="3"/>
  <c r="BT78" i="3"/>
  <c r="BS78" i="3"/>
  <c r="BR78" i="3"/>
  <c r="BQ78" i="3"/>
  <c r="BP78" i="3"/>
  <c r="BO78" i="3"/>
  <c r="BN78" i="3"/>
  <c r="BM78" i="3"/>
  <c r="BU78" i="3" s="1"/>
  <c r="BL78" i="3"/>
  <c r="BJ78" i="3"/>
  <c r="BJ78" i="5" s="1"/>
  <c r="BF78" i="3"/>
  <c r="BF78" i="5" s="1"/>
  <c r="AT78" i="3"/>
  <c r="AT78" i="5" s="1"/>
  <c r="AP78" i="3"/>
  <c r="AP78" i="5" s="1"/>
  <c r="AC78" i="3"/>
  <c r="AB78" i="3"/>
  <c r="AA78" i="3"/>
  <c r="DU77" i="3"/>
  <c r="DT77" i="3"/>
  <c r="DS77" i="3"/>
  <c r="BB77" i="3" s="1"/>
  <c r="BB77" i="5" s="1"/>
  <c r="DR77" i="3"/>
  <c r="AX77" i="3" s="1"/>
  <c r="AX77" i="5" s="1"/>
  <c r="DQ77" i="3"/>
  <c r="DP77" i="3"/>
  <c r="DO77" i="3"/>
  <c r="AL77" i="3" s="1"/>
  <c r="AL77" i="5" s="1"/>
  <c r="DN77" i="3"/>
  <c r="DV77" i="3" s="1"/>
  <c r="DM77" i="3" s="1"/>
  <c r="DL77" i="3"/>
  <c r="DK77" i="3"/>
  <c r="DJ77" i="3"/>
  <c r="DI77" i="3"/>
  <c r="DH77" i="3"/>
  <c r="DG77" i="3"/>
  <c r="DF77" i="3"/>
  <c r="DE77" i="3"/>
  <c r="DD77" i="3"/>
  <c r="BT77" i="3"/>
  <c r="BS77" i="3"/>
  <c r="BR77" i="3"/>
  <c r="BQ77" i="3"/>
  <c r="BP77" i="3"/>
  <c r="BO77" i="3"/>
  <c r="BN77" i="3"/>
  <c r="BM77" i="3"/>
  <c r="BU77" i="3" s="1"/>
  <c r="BL77" i="3"/>
  <c r="BJ77" i="3"/>
  <c r="BJ77" i="5" s="1"/>
  <c r="BF77" i="3"/>
  <c r="BF77" i="5" s="1"/>
  <c r="AT77" i="3"/>
  <c r="AT77" i="5" s="1"/>
  <c r="AP77" i="3"/>
  <c r="AP77" i="5" s="1"/>
  <c r="AC77" i="3"/>
  <c r="AB77" i="3"/>
  <c r="AA77" i="3"/>
  <c r="DU76" i="3"/>
  <c r="DT76" i="3"/>
  <c r="DS76" i="3"/>
  <c r="BB76" i="3" s="1"/>
  <c r="BB76" i="5" s="1"/>
  <c r="DR76" i="3"/>
  <c r="AX76" i="3" s="1"/>
  <c r="AX76" i="5" s="1"/>
  <c r="DQ76" i="3"/>
  <c r="DP76" i="3"/>
  <c r="DO76" i="3"/>
  <c r="AL76" i="3" s="1"/>
  <c r="AL76" i="5" s="1"/>
  <c r="DN76" i="3"/>
  <c r="DV76" i="3" s="1"/>
  <c r="DM76" i="3" s="1"/>
  <c r="DL76" i="3"/>
  <c r="DK76" i="3"/>
  <c r="DJ76" i="3"/>
  <c r="DI76" i="3"/>
  <c r="DH76" i="3"/>
  <c r="DG76" i="3"/>
  <c r="DF76" i="3"/>
  <c r="DE76" i="3"/>
  <c r="DD76" i="3"/>
  <c r="BT76" i="3"/>
  <c r="BS76" i="3"/>
  <c r="BR76" i="3"/>
  <c r="BQ76" i="3"/>
  <c r="BP76" i="3"/>
  <c r="BO76" i="3"/>
  <c r="BN76" i="3"/>
  <c r="BM76" i="3"/>
  <c r="BU76" i="3" s="1"/>
  <c r="BL76" i="3"/>
  <c r="BJ76" i="3"/>
  <c r="BJ76" i="5" s="1"/>
  <c r="BF76" i="3"/>
  <c r="BF76" i="5" s="1"/>
  <c r="AT76" i="3"/>
  <c r="AT76" i="5" s="1"/>
  <c r="AP76" i="3"/>
  <c r="AP76" i="5" s="1"/>
  <c r="AC76" i="3"/>
  <c r="AB76" i="3"/>
  <c r="AA76" i="3"/>
  <c r="DU75" i="3"/>
  <c r="DT75" i="3"/>
  <c r="DS75" i="3"/>
  <c r="BB75" i="3" s="1"/>
  <c r="BB75" i="5" s="1"/>
  <c r="DR75" i="3"/>
  <c r="AX75" i="3" s="1"/>
  <c r="AX75" i="5" s="1"/>
  <c r="DQ75" i="3"/>
  <c r="DP75" i="3"/>
  <c r="DO75" i="3"/>
  <c r="AL75" i="3" s="1"/>
  <c r="AL75" i="5" s="1"/>
  <c r="DN75" i="3"/>
  <c r="DV75" i="3" s="1"/>
  <c r="DM75" i="3" s="1"/>
  <c r="DL75" i="3"/>
  <c r="DK75" i="3"/>
  <c r="DJ75" i="3"/>
  <c r="DI75" i="3"/>
  <c r="DH75" i="3"/>
  <c r="DG75" i="3"/>
  <c r="DF75" i="3"/>
  <c r="DE75" i="3"/>
  <c r="DD75" i="3"/>
  <c r="BT75" i="3"/>
  <c r="BS75" i="3"/>
  <c r="BR75" i="3"/>
  <c r="BQ75" i="3"/>
  <c r="BP75" i="3"/>
  <c r="BO75" i="3"/>
  <c r="BN75" i="3"/>
  <c r="BM75" i="3"/>
  <c r="BU75" i="3" s="1"/>
  <c r="BL75" i="3"/>
  <c r="BJ75" i="3"/>
  <c r="BJ75" i="5" s="1"/>
  <c r="BF75" i="3"/>
  <c r="BF75" i="5" s="1"/>
  <c r="AT75" i="3"/>
  <c r="AT75" i="5" s="1"/>
  <c r="AP75" i="3"/>
  <c r="AP75" i="5" s="1"/>
  <c r="AC75" i="3"/>
  <c r="AB75" i="3"/>
  <c r="AA75" i="3"/>
  <c r="DU74" i="3"/>
  <c r="DT74" i="3"/>
  <c r="DS74" i="3"/>
  <c r="DR74" i="3"/>
  <c r="AX74" i="3" s="1"/>
  <c r="AX74" i="5" s="1"/>
  <c r="DQ74" i="3"/>
  <c r="DP74" i="3"/>
  <c r="DO74" i="3"/>
  <c r="DN74" i="3"/>
  <c r="DV74" i="3" s="1"/>
  <c r="DM74" i="3" s="1"/>
  <c r="DL74" i="3"/>
  <c r="DK74" i="3"/>
  <c r="DJ74" i="3"/>
  <c r="DI74" i="3"/>
  <c r="DH74" i="3"/>
  <c r="DG74" i="3"/>
  <c r="DF74" i="3"/>
  <c r="DE74" i="3"/>
  <c r="DD74" i="3"/>
  <c r="BT74" i="3"/>
  <c r="BS74" i="3"/>
  <c r="BR74" i="3"/>
  <c r="BQ74" i="3"/>
  <c r="BP74" i="3"/>
  <c r="BO74" i="3"/>
  <c r="BN74" i="3"/>
  <c r="BM74" i="3"/>
  <c r="BU74" i="3" s="1"/>
  <c r="BL74" i="3"/>
  <c r="BJ74" i="3"/>
  <c r="BJ74" i="5" s="1"/>
  <c r="BF74" i="3"/>
  <c r="BF74" i="5" s="1"/>
  <c r="BB74" i="3"/>
  <c r="BB74" i="5" s="1"/>
  <c r="AT74" i="3"/>
  <c r="AT74" i="5" s="1"/>
  <c r="AP74" i="3"/>
  <c r="AP74" i="5" s="1"/>
  <c r="AL74" i="3"/>
  <c r="AL74" i="5" s="1"/>
  <c r="AC74" i="3"/>
  <c r="AB74" i="3"/>
  <c r="AA74" i="3"/>
  <c r="DU73" i="3"/>
  <c r="DT73" i="3"/>
  <c r="DS73" i="3"/>
  <c r="DR73" i="3"/>
  <c r="AX73" i="3" s="1"/>
  <c r="AX73" i="5" s="1"/>
  <c r="DQ73" i="3"/>
  <c r="DP73" i="3"/>
  <c r="DO73" i="3"/>
  <c r="DN73" i="3"/>
  <c r="DV73" i="3" s="1"/>
  <c r="DM73" i="3" s="1"/>
  <c r="DL73" i="3"/>
  <c r="DK73" i="3"/>
  <c r="DJ73" i="3"/>
  <c r="DI73" i="3"/>
  <c r="DH73" i="3"/>
  <c r="DG73" i="3"/>
  <c r="DF73" i="3"/>
  <c r="DE73" i="3"/>
  <c r="DD73" i="3"/>
  <c r="BT73" i="3"/>
  <c r="BS73" i="3"/>
  <c r="BR73" i="3"/>
  <c r="BQ73" i="3"/>
  <c r="BP73" i="3"/>
  <c r="BO73" i="3"/>
  <c r="BN73" i="3"/>
  <c r="BM73" i="3"/>
  <c r="BU73" i="3" s="1"/>
  <c r="BL73" i="3"/>
  <c r="BJ73" i="3"/>
  <c r="BJ73" i="5" s="1"/>
  <c r="BF73" i="3"/>
  <c r="BF73" i="5" s="1"/>
  <c r="BB73" i="3"/>
  <c r="BB73" i="5" s="1"/>
  <c r="AT73" i="3"/>
  <c r="AT73" i="5" s="1"/>
  <c r="AP73" i="3"/>
  <c r="AP73" i="5" s="1"/>
  <c r="AL73" i="3"/>
  <c r="AL73" i="5" s="1"/>
  <c r="AC73" i="3"/>
  <c r="AB73" i="3"/>
  <c r="AA73" i="3"/>
  <c r="DU72" i="3"/>
  <c r="DU80" i="3" s="1"/>
  <c r="DT72" i="3"/>
  <c r="DT80" i="3" s="1"/>
  <c r="DS72" i="3"/>
  <c r="DS80" i="3" s="1"/>
  <c r="DR72" i="3"/>
  <c r="DR80" i="3" s="1"/>
  <c r="DQ72" i="3"/>
  <c r="DQ80" i="3" s="1"/>
  <c r="DP72" i="3"/>
  <c r="DP80" i="3" s="1"/>
  <c r="DO72" i="3"/>
  <c r="DO80" i="3" s="1"/>
  <c r="DN72" i="3"/>
  <c r="DN80" i="3" s="1"/>
  <c r="DL72" i="3"/>
  <c r="DL80" i="3" s="1"/>
  <c r="DK72" i="3"/>
  <c r="DK80" i="3" s="1"/>
  <c r="DJ72" i="3"/>
  <c r="DJ80" i="3" s="1"/>
  <c r="DI72" i="3"/>
  <c r="DI80" i="3" s="1"/>
  <c r="DH72" i="3"/>
  <c r="DH80" i="3" s="1"/>
  <c r="DG72" i="3"/>
  <c r="DG80" i="3" s="1"/>
  <c r="DF72" i="3"/>
  <c r="DF80" i="3" s="1"/>
  <c r="DE72" i="3"/>
  <c r="DE80" i="3" s="1"/>
  <c r="DD72" i="3"/>
  <c r="BT72" i="3"/>
  <c r="BS72" i="3"/>
  <c r="BR72" i="3"/>
  <c r="BQ72" i="3"/>
  <c r="BP72" i="3"/>
  <c r="BO72" i="3"/>
  <c r="BN72" i="3"/>
  <c r="BM72" i="3"/>
  <c r="BL72" i="3"/>
  <c r="BJ72" i="3"/>
  <c r="BJ72" i="5" s="1"/>
  <c r="BJ80" i="5" s="1"/>
  <c r="BF72" i="3"/>
  <c r="BF72" i="5" s="1"/>
  <c r="BF80" i="5" s="1"/>
  <c r="BB72" i="3"/>
  <c r="BB72" i="5" s="1"/>
  <c r="AP72" i="3"/>
  <c r="AP72" i="5" s="1"/>
  <c r="AP80" i="5" s="1"/>
  <c r="AC72" i="3"/>
  <c r="AC80" i="3" s="1"/>
  <c r="AB72" i="3"/>
  <c r="AB80" i="3" s="1"/>
  <c r="AA72" i="3"/>
  <c r="AA80" i="3" s="1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E69" i="3"/>
  <c r="BI69" i="3"/>
  <c r="BH69" i="3"/>
  <c r="BG69" i="3"/>
  <c r="BE69" i="3"/>
  <c r="BD69" i="3"/>
  <c r="BC69" i="3"/>
  <c r="BA69" i="3"/>
  <c r="AZ69" i="3"/>
  <c r="AY69" i="3"/>
  <c r="AW69" i="3"/>
  <c r="AV69" i="3"/>
  <c r="AU69" i="3"/>
  <c r="AS69" i="3"/>
  <c r="AR69" i="3"/>
  <c r="AQ69" i="3"/>
  <c r="AO69" i="3"/>
  <c r="AN69" i="3"/>
  <c r="AM69" i="3"/>
  <c r="AK69" i="3"/>
  <c r="AJ69" i="3"/>
  <c r="AI69" i="3"/>
  <c r="AG69" i="3"/>
  <c r="AF69" i="3"/>
  <c r="AE69" i="3"/>
  <c r="DD68" i="3"/>
  <c r="CG68" i="3"/>
  <c r="BL68" i="3"/>
  <c r="BK68" i="3"/>
  <c r="DD67" i="3"/>
  <c r="CG67" i="3"/>
  <c r="BL67" i="3"/>
  <c r="BK67" i="3"/>
  <c r="DD66" i="3"/>
  <c r="CG66" i="3"/>
  <c r="BL66" i="3"/>
  <c r="BK66" i="3"/>
  <c r="DD65" i="3"/>
  <c r="CG65" i="3"/>
  <c r="BL65" i="3"/>
  <c r="BK65" i="3"/>
  <c r="DD64" i="3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AC64" i="3"/>
  <c r="AB64" i="3"/>
  <c r="AA64" i="3"/>
  <c r="Z64" i="3"/>
  <c r="DD63" i="3"/>
  <c r="CE63" i="3" s="1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AC63" i="3"/>
  <c r="AB63" i="3"/>
  <c r="AA63" i="3"/>
  <c r="Z63" i="3"/>
  <c r="DD62" i="3"/>
  <c r="CD62" i="3" s="1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AC62" i="3"/>
  <c r="AB62" i="3"/>
  <c r="AA62" i="3"/>
  <c r="Z62" i="3"/>
  <c r="DD61" i="3"/>
  <c r="CC61" i="3" s="1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AC61" i="3"/>
  <c r="AB61" i="3"/>
  <c r="AA61" i="3"/>
  <c r="AD61" i="3" s="1"/>
  <c r="BK61" i="3" s="1"/>
  <c r="Z61" i="3"/>
  <c r="DD60" i="3"/>
  <c r="CC60" i="3" s="1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AC60" i="3"/>
  <c r="AB60" i="3"/>
  <c r="AD60" i="3" s="1"/>
  <c r="BK60" i="3" s="1"/>
  <c r="AA60" i="3"/>
  <c r="Z60" i="3"/>
  <c r="DD59" i="3"/>
  <c r="CE59" i="3" s="1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AC59" i="3"/>
  <c r="AB59" i="3"/>
  <c r="AA59" i="3"/>
  <c r="Z59" i="3"/>
  <c r="DD58" i="3"/>
  <c r="CD58" i="3" s="1"/>
  <c r="CY58" i="3"/>
  <c r="CX58" i="3"/>
  <c r="CW58" i="3"/>
  <c r="CV58" i="3"/>
  <c r="CU58" i="3"/>
  <c r="CT58" i="3"/>
  <c r="CS58" i="3"/>
  <c r="CR58" i="3"/>
  <c r="CZ58" i="3" s="1"/>
  <c r="CP58" i="3"/>
  <c r="CO58" i="3"/>
  <c r="CN58" i="3"/>
  <c r="CM58" i="3"/>
  <c r="CL58" i="3"/>
  <c r="CK58" i="3"/>
  <c r="CJ58" i="3"/>
  <c r="CI58" i="3"/>
  <c r="CQ58" i="3" s="1"/>
  <c r="AC58" i="3"/>
  <c r="AB58" i="3"/>
  <c r="AA58" i="3"/>
  <c r="Z58" i="3"/>
  <c r="DD57" i="3"/>
  <c r="CC57" i="3" s="1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AC57" i="3"/>
  <c r="AB57" i="3"/>
  <c r="AA57" i="3"/>
  <c r="Z57" i="3"/>
  <c r="DD56" i="3"/>
  <c r="CC56" i="3" s="1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AC56" i="3"/>
  <c r="AB56" i="3"/>
  <c r="AD56" i="3" s="1"/>
  <c r="BK56" i="3" s="1"/>
  <c r="AA56" i="3"/>
  <c r="Z56" i="3"/>
  <c r="DD55" i="3"/>
  <c r="CC55" i="3" s="1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AC55" i="3"/>
  <c r="AB55" i="3"/>
  <c r="AA55" i="3"/>
  <c r="Z55" i="3"/>
  <c r="DD54" i="3"/>
  <c r="CD54" i="3" s="1"/>
  <c r="CY54" i="3"/>
  <c r="CX54" i="3"/>
  <c r="CW54" i="3"/>
  <c r="CV54" i="3"/>
  <c r="CU54" i="3"/>
  <c r="CT54" i="3"/>
  <c r="CS54" i="3"/>
  <c r="CR54" i="3"/>
  <c r="CZ54" i="3" s="1"/>
  <c r="CP54" i="3"/>
  <c r="CO54" i="3"/>
  <c r="CN54" i="3"/>
  <c r="CM54" i="3"/>
  <c r="CL54" i="3"/>
  <c r="CK54" i="3"/>
  <c r="CJ54" i="3"/>
  <c r="CI54" i="3"/>
  <c r="CQ54" i="3" s="1"/>
  <c r="AC54" i="3"/>
  <c r="AB54" i="3"/>
  <c r="AA54" i="3"/>
  <c r="Z54" i="3"/>
  <c r="DD53" i="3"/>
  <c r="CC53" i="3" s="1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AC53" i="3"/>
  <c r="AB53" i="3"/>
  <c r="AA53" i="3"/>
  <c r="Z53" i="3"/>
  <c r="DD52" i="3"/>
  <c r="CC52" i="3" s="1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AC52" i="3"/>
  <c r="AB52" i="3"/>
  <c r="AA52" i="3"/>
  <c r="Z52" i="3"/>
  <c r="DD51" i="3"/>
  <c r="CC51" i="3" s="1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AC51" i="3"/>
  <c r="AB51" i="3"/>
  <c r="AA51" i="3"/>
  <c r="Z51" i="3"/>
  <c r="DD50" i="3"/>
  <c r="CD50" i="3" s="1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AC50" i="3"/>
  <c r="AB50" i="3"/>
  <c r="AA50" i="3"/>
  <c r="Z50" i="3"/>
  <c r="DD49" i="3"/>
  <c r="CC49" i="3" s="1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AC49" i="3"/>
  <c r="AB49" i="3"/>
  <c r="AA49" i="3"/>
  <c r="Z49" i="3"/>
  <c r="DD48" i="3"/>
  <c r="CC48" i="3" s="1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AC48" i="3"/>
  <c r="AB48" i="3"/>
  <c r="AA48" i="3"/>
  <c r="Z48" i="3"/>
  <c r="DD47" i="3"/>
  <c r="CE47" i="3" s="1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AC47" i="3"/>
  <c r="AB47" i="3"/>
  <c r="AA47" i="3"/>
  <c r="Z47" i="3"/>
  <c r="DD46" i="3"/>
  <c r="CD46" i="3" s="1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AC46" i="3"/>
  <c r="AB46" i="3"/>
  <c r="AD46" i="3" s="1"/>
  <c r="BK46" i="3" s="1"/>
  <c r="AA46" i="3"/>
  <c r="Z46" i="3"/>
  <c r="DD45" i="3"/>
  <c r="CC45" i="3" s="1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AC45" i="3"/>
  <c r="AB45" i="3"/>
  <c r="AA45" i="3"/>
  <c r="Z45" i="3"/>
  <c r="DD44" i="3"/>
  <c r="CC44" i="3" s="1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AC44" i="3"/>
  <c r="AB44" i="3"/>
  <c r="AA44" i="3"/>
  <c r="Z44" i="3"/>
  <c r="DD43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AC43" i="3"/>
  <c r="AB43" i="3"/>
  <c r="AA43" i="3"/>
  <c r="Z43" i="3"/>
  <c r="DD42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AC42" i="3"/>
  <c r="AB42" i="3"/>
  <c r="AA42" i="3"/>
  <c r="AD42" i="3" s="1"/>
  <c r="BK42" i="3" s="1"/>
  <c r="Z42" i="3"/>
  <c r="DD41" i="3"/>
  <c r="CA41" i="3" s="1"/>
  <c r="CY41" i="3"/>
  <c r="CX41" i="3"/>
  <c r="CW41" i="3"/>
  <c r="CV41" i="3"/>
  <c r="CU41" i="3"/>
  <c r="CT41" i="3"/>
  <c r="CS41" i="3"/>
  <c r="CR41" i="3"/>
  <c r="CZ41" i="3" s="1"/>
  <c r="CP41" i="3"/>
  <c r="CO41" i="3"/>
  <c r="CN41" i="3"/>
  <c r="CM41" i="3"/>
  <c r="CL41" i="3"/>
  <c r="CK41" i="3"/>
  <c r="CJ41" i="3"/>
  <c r="CI41" i="3"/>
  <c r="CQ41" i="3" s="1"/>
  <c r="AC41" i="3"/>
  <c r="AD41" i="3" s="1"/>
  <c r="BK41" i="3" s="1"/>
  <c r="AB41" i="3"/>
  <c r="AA41" i="3"/>
  <c r="Z41" i="3"/>
  <c r="DD40" i="3"/>
  <c r="CC40" i="3" s="1"/>
  <c r="CY40" i="3"/>
  <c r="CX40" i="3"/>
  <c r="CW40" i="3"/>
  <c r="CV40" i="3"/>
  <c r="CU40" i="3"/>
  <c r="CT40" i="3"/>
  <c r="CS40" i="3"/>
  <c r="CR40" i="3"/>
  <c r="CZ40" i="3" s="1"/>
  <c r="CP40" i="3"/>
  <c r="CO40" i="3"/>
  <c r="CN40" i="3"/>
  <c r="CM40" i="3"/>
  <c r="CL40" i="3"/>
  <c r="CK40" i="3"/>
  <c r="CJ40" i="3"/>
  <c r="CI40" i="3"/>
  <c r="CQ40" i="3" s="1"/>
  <c r="AC40" i="3"/>
  <c r="AB40" i="3"/>
  <c r="AD40" i="3" s="1"/>
  <c r="BK40" i="3" s="1"/>
  <c r="AA40" i="3"/>
  <c r="Z40" i="3"/>
  <c r="DD39" i="3"/>
  <c r="CE39" i="3" s="1"/>
  <c r="CY39" i="3"/>
  <c r="CX39" i="3"/>
  <c r="CW39" i="3"/>
  <c r="CV39" i="3"/>
  <c r="CU39" i="3"/>
  <c r="CT39" i="3"/>
  <c r="CS39" i="3"/>
  <c r="CR39" i="3"/>
  <c r="CZ39" i="3" s="1"/>
  <c r="CP39" i="3"/>
  <c r="CO39" i="3"/>
  <c r="CN39" i="3"/>
  <c r="CM39" i="3"/>
  <c r="CL39" i="3"/>
  <c r="CK39" i="3"/>
  <c r="CJ39" i="3"/>
  <c r="CI39" i="3"/>
  <c r="CQ39" i="3" s="1"/>
  <c r="AC39" i="3"/>
  <c r="AB39" i="3"/>
  <c r="AA39" i="3"/>
  <c r="Z39" i="3"/>
  <c r="DD38" i="3"/>
  <c r="CY38" i="3"/>
  <c r="CX38" i="3"/>
  <c r="CW38" i="3"/>
  <c r="CV38" i="3"/>
  <c r="CU38" i="3"/>
  <c r="CT38" i="3"/>
  <c r="CS38" i="3"/>
  <c r="CR38" i="3"/>
  <c r="CP38" i="3"/>
  <c r="CO38" i="3"/>
  <c r="CN38" i="3"/>
  <c r="CM38" i="3"/>
  <c r="CL38" i="3"/>
  <c r="CK38" i="3"/>
  <c r="CJ38" i="3"/>
  <c r="CI38" i="3"/>
  <c r="CQ38" i="3" s="1"/>
  <c r="AC38" i="3"/>
  <c r="AB38" i="3"/>
  <c r="AA38" i="3"/>
  <c r="AD38" i="3" s="1"/>
  <c r="BK38" i="3" s="1"/>
  <c r="Z38" i="3"/>
  <c r="DD37" i="3"/>
  <c r="CC37" i="3" s="1"/>
  <c r="CY37" i="3"/>
  <c r="CX37" i="3"/>
  <c r="CW37" i="3"/>
  <c r="CV37" i="3"/>
  <c r="CU37" i="3"/>
  <c r="CT37" i="3"/>
  <c r="CS37" i="3"/>
  <c r="CR37" i="3"/>
  <c r="CZ37" i="3" s="1"/>
  <c r="CP37" i="3"/>
  <c r="CO37" i="3"/>
  <c r="CN37" i="3"/>
  <c r="CM37" i="3"/>
  <c r="CL37" i="3"/>
  <c r="CK37" i="3"/>
  <c r="CJ37" i="3"/>
  <c r="CI37" i="3"/>
  <c r="AC37" i="3"/>
  <c r="AB37" i="3"/>
  <c r="AA37" i="3"/>
  <c r="AD37" i="3" s="1"/>
  <c r="BK37" i="3" s="1"/>
  <c r="Z37" i="3"/>
  <c r="DD36" i="3"/>
  <c r="CY36" i="3"/>
  <c r="CX36" i="3"/>
  <c r="CW36" i="3"/>
  <c r="CV36" i="3"/>
  <c r="CU36" i="3"/>
  <c r="CT36" i="3"/>
  <c r="CS36" i="3"/>
  <c r="CR36" i="3"/>
  <c r="CZ36" i="3" s="1"/>
  <c r="CP36" i="3"/>
  <c r="CO36" i="3"/>
  <c r="CN36" i="3"/>
  <c r="CM36" i="3"/>
  <c r="CL36" i="3"/>
  <c r="CK36" i="3"/>
  <c r="CJ36" i="3"/>
  <c r="CI36" i="3"/>
  <c r="CQ36" i="3" s="1"/>
  <c r="AD36" i="3"/>
  <c r="BK36" i="3" s="1"/>
  <c r="AC36" i="3"/>
  <c r="AB36" i="3"/>
  <c r="AA36" i="3"/>
  <c r="Z36" i="3"/>
  <c r="DD35" i="3"/>
  <c r="CC35" i="3" s="1"/>
  <c r="CY35" i="3"/>
  <c r="CX35" i="3"/>
  <c r="CW35" i="3"/>
  <c r="CV35" i="3"/>
  <c r="CU35" i="3"/>
  <c r="CT35" i="3"/>
  <c r="CS35" i="3"/>
  <c r="CR35" i="3"/>
  <c r="CZ35" i="3" s="1"/>
  <c r="CP35" i="3"/>
  <c r="CO35" i="3"/>
  <c r="CN35" i="3"/>
  <c r="CM35" i="3"/>
  <c r="CL35" i="3"/>
  <c r="CK35" i="3"/>
  <c r="CJ35" i="3"/>
  <c r="CI35" i="3"/>
  <c r="CQ35" i="3" s="1"/>
  <c r="AC35" i="3"/>
  <c r="AB35" i="3"/>
  <c r="AD35" i="3" s="1"/>
  <c r="BK35" i="3" s="1"/>
  <c r="AA35" i="3"/>
  <c r="Z35" i="3"/>
  <c r="DD34" i="3"/>
  <c r="CE34" i="3" s="1"/>
  <c r="CY34" i="3"/>
  <c r="CX34" i="3"/>
  <c r="CW34" i="3"/>
  <c r="CV34" i="3"/>
  <c r="CU34" i="3"/>
  <c r="CT34" i="3"/>
  <c r="CS34" i="3"/>
  <c r="CR34" i="3"/>
  <c r="CZ34" i="3" s="1"/>
  <c r="CP34" i="3"/>
  <c r="CO34" i="3"/>
  <c r="CN34" i="3"/>
  <c r="CM34" i="3"/>
  <c r="CL34" i="3"/>
  <c r="CK34" i="3"/>
  <c r="CJ34" i="3"/>
  <c r="CI34" i="3"/>
  <c r="CQ34" i="3" s="1"/>
  <c r="AC34" i="3"/>
  <c r="AB34" i="3"/>
  <c r="AA34" i="3"/>
  <c r="AD34" i="3" s="1"/>
  <c r="BK34" i="3" s="1"/>
  <c r="Z34" i="3"/>
  <c r="DD33" i="3"/>
  <c r="CE33" i="3" s="1"/>
  <c r="CY33" i="3"/>
  <c r="CX33" i="3"/>
  <c r="CW33" i="3"/>
  <c r="CV33" i="3"/>
  <c r="CU33" i="3"/>
  <c r="CT33" i="3"/>
  <c r="CS33" i="3"/>
  <c r="CR33" i="3"/>
  <c r="CZ33" i="3" s="1"/>
  <c r="CP33" i="3"/>
  <c r="CO33" i="3"/>
  <c r="CN33" i="3"/>
  <c r="CM33" i="3"/>
  <c r="CL33" i="3"/>
  <c r="CK33" i="3"/>
  <c r="CJ33" i="3"/>
  <c r="CI33" i="3"/>
  <c r="CQ33" i="3" s="1"/>
  <c r="AC33" i="3"/>
  <c r="AB33" i="3"/>
  <c r="AA33" i="3"/>
  <c r="AD33" i="3" s="1"/>
  <c r="BK33" i="3" s="1"/>
  <c r="Z33" i="3"/>
  <c r="CD33" i="3" s="1"/>
  <c r="DD32" i="3"/>
  <c r="CY32" i="3"/>
  <c r="CX32" i="3"/>
  <c r="CW32" i="3"/>
  <c r="CV32" i="3"/>
  <c r="CU32" i="3"/>
  <c r="CT32" i="3"/>
  <c r="CS32" i="3"/>
  <c r="CR32" i="3"/>
  <c r="CZ32" i="3" s="1"/>
  <c r="CP32" i="3"/>
  <c r="CO32" i="3"/>
  <c r="CN32" i="3"/>
  <c r="CM32" i="3"/>
  <c r="CL32" i="3"/>
  <c r="CK32" i="3"/>
  <c r="CJ32" i="3"/>
  <c r="CI32" i="3"/>
  <c r="CQ32" i="3" s="1"/>
  <c r="AD32" i="3"/>
  <c r="BK32" i="3" s="1"/>
  <c r="AC32" i="3"/>
  <c r="AB32" i="3"/>
  <c r="AA32" i="3"/>
  <c r="Z32" i="3"/>
  <c r="DD31" i="3"/>
  <c r="CY31" i="3"/>
  <c r="CX31" i="3"/>
  <c r="CW31" i="3"/>
  <c r="CV31" i="3"/>
  <c r="CU31" i="3"/>
  <c r="CT31" i="3"/>
  <c r="CS31" i="3"/>
  <c r="CR31" i="3"/>
  <c r="CZ31" i="3" s="1"/>
  <c r="CP31" i="3"/>
  <c r="CO31" i="3"/>
  <c r="CN31" i="3"/>
  <c r="CM31" i="3"/>
  <c r="CL31" i="3"/>
  <c r="CK31" i="3"/>
  <c r="CJ31" i="3"/>
  <c r="CI31" i="3"/>
  <c r="CQ31" i="3" s="1"/>
  <c r="AC31" i="3"/>
  <c r="AB31" i="3"/>
  <c r="AD31" i="3" s="1"/>
  <c r="BK31" i="3" s="1"/>
  <c r="AA31" i="3"/>
  <c r="Z31" i="3"/>
  <c r="DD30" i="3"/>
  <c r="CE30" i="3" s="1"/>
  <c r="CY30" i="3"/>
  <c r="CX30" i="3"/>
  <c r="CW30" i="3"/>
  <c r="CV30" i="3"/>
  <c r="CU30" i="3"/>
  <c r="CT30" i="3"/>
  <c r="CS30" i="3"/>
  <c r="CR30" i="3"/>
  <c r="CZ30" i="3" s="1"/>
  <c r="CP30" i="3"/>
  <c r="CO30" i="3"/>
  <c r="CN30" i="3"/>
  <c r="CM30" i="3"/>
  <c r="CL30" i="3"/>
  <c r="CK30" i="3"/>
  <c r="CJ30" i="3"/>
  <c r="CI30" i="3"/>
  <c r="CQ30" i="3" s="1"/>
  <c r="AC30" i="3"/>
  <c r="AB30" i="3"/>
  <c r="AA30" i="3"/>
  <c r="AD30" i="3" s="1"/>
  <c r="BK30" i="3" s="1"/>
  <c r="Z30" i="3"/>
  <c r="DD29" i="3"/>
  <c r="CY29" i="3"/>
  <c r="CX29" i="3"/>
  <c r="CW29" i="3"/>
  <c r="CV29" i="3"/>
  <c r="CU29" i="3"/>
  <c r="CT29" i="3"/>
  <c r="CS29" i="3"/>
  <c r="CR29" i="3"/>
  <c r="CZ29" i="3" s="1"/>
  <c r="CP29" i="3"/>
  <c r="CO29" i="3"/>
  <c r="CN29" i="3"/>
  <c r="CM29" i="3"/>
  <c r="CL29" i="3"/>
  <c r="CK29" i="3"/>
  <c r="CJ29" i="3"/>
  <c r="CI29" i="3"/>
  <c r="CQ29" i="3" s="1"/>
  <c r="AC29" i="3"/>
  <c r="AB29" i="3"/>
  <c r="AA29" i="3"/>
  <c r="Z29" i="3"/>
  <c r="DD28" i="3"/>
  <c r="CD28" i="3" s="1"/>
  <c r="CY28" i="3"/>
  <c r="CX28" i="3"/>
  <c r="CW28" i="3"/>
  <c r="CV28" i="3"/>
  <c r="CU28" i="3"/>
  <c r="CT28" i="3"/>
  <c r="CS28" i="3"/>
  <c r="CR28" i="3"/>
  <c r="CZ28" i="3" s="1"/>
  <c r="CP28" i="3"/>
  <c r="CO28" i="3"/>
  <c r="CN28" i="3"/>
  <c r="CM28" i="3"/>
  <c r="CL28" i="3"/>
  <c r="CK28" i="3"/>
  <c r="CJ28" i="3"/>
  <c r="CI28" i="3"/>
  <c r="CQ28" i="3" s="1"/>
  <c r="AD28" i="3"/>
  <c r="BK28" i="3" s="1"/>
  <c r="AC28" i="3"/>
  <c r="AB28" i="3"/>
  <c r="AA28" i="3"/>
  <c r="Z28" i="3"/>
  <c r="DD27" i="3"/>
  <c r="CY27" i="3"/>
  <c r="CX27" i="3"/>
  <c r="CW27" i="3"/>
  <c r="CV27" i="3"/>
  <c r="CU27" i="3"/>
  <c r="CT27" i="3"/>
  <c r="CS27" i="3"/>
  <c r="CR27" i="3"/>
  <c r="CZ27" i="3" s="1"/>
  <c r="CP27" i="3"/>
  <c r="CO27" i="3"/>
  <c r="CN27" i="3"/>
  <c r="CM27" i="3"/>
  <c r="CL27" i="3"/>
  <c r="CK27" i="3"/>
  <c r="CJ27" i="3"/>
  <c r="CI27" i="3"/>
  <c r="CQ27" i="3" s="1"/>
  <c r="AC27" i="3"/>
  <c r="AB27" i="3"/>
  <c r="AA27" i="3"/>
  <c r="Z27" i="3"/>
  <c r="DD26" i="3"/>
  <c r="CE26" i="3" s="1"/>
  <c r="CY26" i="3"/>
  <c r="CX26" i="3"/>
  <c r="CW26" i="3"/>
  <c r="CV26" i="3"/>
  <c r="CU26" i="3"/>
  <c r="CT26" i="3"/>
  <c r="CS26" i="3"/>
  <c r="CR26" i="3"/>
  <c r="CZ26" i="3" s="1"/>
  <c r="CP26" i="3"/>
  <c r="CO26" i="3"/>
  <c r="CN26" i="3"/>
  <c r="CM26" i="3"/>
  <c r="CL26" i="3"/>
  <c r="CK26" i="3"/>
  <c r="CJ26" i="3"/>
  <c r="CI26" i="3"/>
  <c r="CQ26" i="3" s="1"/>
  <c r="AC26" i="3"/>
  <c r="AB26" i="3"/>
  <c r="AA26" i="3"/>
  <c r="AD26" i="3" s="1"/>
  <c r="BK26" i="3" s="1"/>
  <c r="Z26" i="3"/>
  <c r="DD25" i="3"/>
  <c r="CE25" i="3" s="1"/>
  <c r="CY25" i="3"/>
  <c r="CX25" i="3"/>
  <c r="CW25" i="3"/>
  <c r="CV25" i="3"/>
  <c r="CU25" i="3"/>
  <c r="CT25" i="3"/>
  <c r="CS25" i="3"/>
  <c r="CR25" i="3"/>
  <c r="CZ25" i="3" s="1"/>
  <c r="CP25" i="3"/>
  <c r="CO25" i="3"/>
  <c r="CN25" i="3"/>
  <c r="CM25" i="3"/>
  <c r="CL25" i="3"/>
  <c r="CK25" i="3"/>
  <c r="CJ25" i="3"/>
  <c r="CI25" i="3"/>
  <c r="CQ25" i="3" s="1"/>
  <c r="AC25" i="3"/>
  <c r="AB25" i="3"/>
  <c r="AA25" i="3"/>
  <c r="AD25" i="3" s="1"/>
  <c r="BK25" i="3" s="1"/>
  <c r="Z25" i="3"/>
  <c r="DD24" i="3"/>
  <c r="CD24" i="3" s="1"/>
  <c r="CY24" i="3"/>
  <c r="CX24" i="3"/>
  <c r="CW24" i="3"/>
  <c r="CV24" i="3"/>
  <c r="CU24" i="3"/>
  <c r="CT24" i="3"/>
  <c r="CS24" i="3"/>
  <c r="CR24" i="3"/>
  <c r="CZ24" i="3" s="1"/>
  <c r="CP24" i="3"/>
  <c r="CO24" i="3"/>
  <c r="CN24" i="3"/>
  <c r="CM24" i="3"/>
  <c r="CL24" i="3"/>
  <c r="CK24" i="3"/>
  <c r="CJ24" i="3"/>
  <c r="CI24" i="3"/>
  <c r="CQ24" i="3" s="1"/>
  <c r="AD24" i="3"/>
  <c r="BK24" i="3" s="1"/>
  <c r="AC24" i="3"/>
  <c r="AB24" i="3"/>
  <c r="AA24" i="3"/>
  <c r="Z24" i="3"/>
  <c r="DD23" i="3"/>
  <c r="CY23" i="3"/>
  <c r="CX23" i="3"/>
  <c r="CW23" i="3"/>
  <c r="CV23" i="3"/>
  <c r="CU23" i="3"/>
  <c r="CT23" i="3"/>
  <c r="CS23" i="3"/>
  <c r="CR23" i="3"/>
  <c r="CZ23" i="3" s="1"/>
  <c r="CP23" i="3"/>
  <c r="CO23" i="3"/>
  <c r="CN23" i="3"/>
  <c r="CM23" i="3"/>
  <c r="CL23" i="3"/>
  <c r="CK23" i="3"/>
  <c r="CJ23" i="3"/>
  <c r="CI23" i="3"/>
  <c r="CQ23" i="3" s="1"/>
  <c r="AC23" i="3"/>
  <c r="AB23" i="3"/>
  <c r="AD23" i="3" s="1"/>
  <c r="BK23" i="3" s="1"/>
  <c r="AA23" i="3"/>
  <c r="Z23" i="3"/>
  <c r="DD22" i="3"/>
  <c r="CY22" i="3"/>
  <c r="CX22" i="3"/>
  <c r="CW22" i="3"/>
  <c r="CV22" i="3"/>
  <c r="CU22" i="3"/>
  <c r="CT22" i="3"/>
  <c r="CS22" i="3"/>
  <c r="CR22" i="3"/>
  <c r="CZ22" i="3" s="1"/>
  <c r="CP22" i="3"/>
  <c r="CO22" i="3"/>
  <c r="CN22" i="3"/>
  <c r="CM22" i="3"/>
  <c r="CL22" i="3"/>
  <c r="CK22" i="3"/>
  <c r="CJ22" i="3"/>
  <c r="CI22" i="3"/>
  <c r="CQ22" i="3" s="1"/>
  <c r="AC22" i="3"/>
  <c r="AB22" i="3"/>
  <c r="AA22" i="3"/>
  <c r="Z22" i="3"/>
  <c r="DD21" i="3"/>
  <c r="CE21" i="3" s="1"/>
  <c r="CY21" i="3"/>
  <c r="CX21" i="3"/>
  <c r="CW21" i="3"/>
  <c r="CV21" i="3"/>
  <c r="CU21" i="3"/>
  <c r="CT21" i="3"/>
  <c r="CS21" i="3"/>
  <c r="CR21" i="3"/>
  <c r="CZ21" i="3" s="1"/>
  <c r="CP21" i="3"/>
  <c r="CO21" i="3"/>
  <c r="CN21" i="3"/>
  <c r="CM21" i="3"/>
  <c r="CL21" i="3"/>
  <c r="CK21" i="3"/>
  <c r="CJ21" i="3"/>
  <c r="CI21" i="3"/>
  <c r="CQ21" i="3" s="1"/>
  <c r="AC21" i="3"/>
  <c r="AB21" i="3"/>
  <c r="AA21" i="3"/>
  <c r="AD21" i="3" s="1"/>
  <c r="BK21" i="3" s="1"/>
  <c r="Z21" i="3"/>
  <c r="DD20" i="3"/>
  <c r="CD20" i="3" s="1"/>
  <c r="CY20" i="3"/>
  <c r="CX20" i="3"/>
  <c r="CW20" i="3"/>
  <c r="CV20" i="3"/>
  <c r="CU20" i="3"/>
  <c r="CT20" i="3"/>
  <c r="CS20" i="3"/>
  <c r="CR20" i="3"/>
  <c r="CZ20" i="3" s="1"/>
  <c r="CP20" i="3"/>
  <c r="CO20" i="3"/>
  <c r="CN20" i="3"/>
  <c r="CM20" i="3"/>
  <c r="CL20" i="3"/>
  <c r="CK20" i="3"/>
  <c r="CJ20" i="3"/>
  <c r="CI20" i="3"/>
  <c r="CQ20" i="3" s="1"/>
  <c r="AC20" i="3"/>
  <c r="AD20" i="3" s="1"/>
  <c r="BK20" i="3" s="1"/>
  <c r="AB20" i="3"/>
  <c r="Z20" i="3"/>
  <c r="DD19" i="3"/>
  <c r="CC19" i="3" s="1"/>
  <c r="CY19" i="3"/>
  <c r="CX19" i="3"/>
  <c r="CW19" i="3"/>
  <c r="CV19" i="3"/>
  <c r="CU19" i="3"/>
  <c r="CT19" i="3"/>
  <c r="CS19" i="3"/>
  <c r="CR19" i="3"/>
  <c r="CZ19" i="3" s="1"/>
  <c r="CP19" i="3"/>
  <c r="CO19" i="3"/>
  <c r="CN19" i="3"/>
  <c r="CM19" i="3"/>
  <c r="CL19" i="3"/>
  <c r="CK19" i="3"/>
  <c r="CJ19" i="3"/>
  <c r="CI19" i="3"/>
  <c r="CQ19" i="3" s="1"/>
  <c r="AC19" i="3"/>
  <c r="AB19" i="3"/>
  <c r="AD19" i="3" s="1"/>
  <c r="BK19" i="3" s="1"/>
  <c r="AA19" i="3"/>
  <c r="Z19" i="3"/>
  <c r="DD18" i="3"/>
  <c r="CE18" i="3" s="1"/>
  <c r="CY18" i="3"/>
  <c r="CX18" i="3"/>
  <c r="CW18" i="3"/>
  <c r="CV18" i="3"/>
  <c r="CU18" i="3"/>
  <c r="CT18" i="3"/>
  <c r="CS18" i="3"/>
  <c r="CR18" i="3"/>
  <c r="CZ18" i="3" s="1"/>
  <c r="CP18" i="3"/>
  <c r="CO18" i="3"/>
  <c r="CN18" i="3"/>
  <c r="CM18" i="3"/>
  <c r="CL18" i="3"/>
  <c r="CK18" i="3"/>
  <c r="CJ18" i="3"/>
  <c r="CI18" i="3"/>
  <c r="CQ18" i="3" s="1"/>
  <c r="AC18" i="3"/>
  <c r="AB18" i="3"/>
  <c r="AA18" i="3"/>
  <c r="AD18" i="3" s="1"/>
  <c r="BK18" i="3" s="1"/>
  <c r="Z18" i="3"/>
  <c r="DF17" i="3"/>
  <c r="A17" i="3" s="1"/>
  <c r="DD17" i="3"/>
  <c r="CE17" i="3" s="1"/>
  <c r="CY17" i="3"/>
  <c r="CX17" i="3"/>
  <c r="CW17" i="3"/>
  <c r="CV17" i="3"/>
  <c r="CU17" i="3"/>
  <c r="CT17" i="3"/>
  <c r="CS17" i="3"/>
  <c r="CR17" i="3"/>
  <c r="CP17" i="3"/>
  <c r="CO17" i="3"/>
  <c r="CN17" i="3"/>
  <c r="CM17" i="3"/>
  <c r="CL17" i="3"/>
  <c r="CK17" i="3"/>
  <c r="CJ17" i="3"/>
  <c r="CI17" i="3"/>
  <c r="CQ17" i="3" s="1"/>
  <c r="AC17" i="3"/>
  <c r="AB17" i="3"/>
  <c r="AA17" i="3"/>
  <c r="Z17" i="3"/>
  <c r="DF16" i="3"/>
  <c r="DD16" i="3"/>
  <c r="CD16" i="3" s="1"/>
  <c r="CY16" i="3"/>
  <c r="CX16" i="3"/>
  <c r="CW16" i="3"/>
  <c r="CV16" i="3"/>
  <c r="CU16" i="3"/>
  <c r="CT16" i="3"/>
  <c r="CS16" i="3"/>
  <c r="CR16" i="3"/>
  <c r="CP16" i="3"/>
  <c r="CO16" i="3"/>
  <c r="CN16" i="3"/>
  <c r="CM16" i="3"/>
  <c r="CL16" i="3"/>
  <c r="CK16" i="3"/>
  <c r="CJ16" i="3"/>
  <c r="CI16" i="3"/>
  <c r="AC16" i="3"/>
  <c r="AB16" i="3"/>
  <c r="AA16" i="3"/>
  <c r="AD16" i="3" s="1"/>
  <c r="BK16" i="3" s="1"/>
  <c r="Z16" i="3"/>
  <c r="A16" i="3"/>
  <c r="A16" i="5" s="1"/>
  <c r="BL16" i="5" s="1"/>
  <c r="DF15" i="3"/>
  <c r="DD15" i="3"/>
  <c r="CC15" i="3" s="1"/>
  <c r="CY15" i="3"/>
  <c r="CX15" i="3"/>
  <c r="CW15" i="3"/>
  <c r="CV15" i="3"/>
  <c r="CU15" i="3"/>
  <c r="CT15" i="3"/>
  <c r="CS15" i="3"/>
  <c r="CR15" i="3"/>
  <c r="CP15" i="3"/>
  <c r="CO15" i="3"/>
  <c r="CN15" i="3"/>
  <c r="CM15" i="3"/>
  <c r="CL15" i="3"/>
  <c r="CK15" i="3"/>
  <c r="CJ15" i="3"/>
  <c r="CI15" i="3"/>
  <c r="BL15" i="3"/>
  <c r="AC15" i="3"/>
  <c r="AB15" i="3"/>
  <c r="AD15" i="3" s="1"/>
  <c r="BK15" i="3" s="1"/>
  <c r="AA15" i="3"/>
  <c r="Z15" i="3"/>
  <c r="A15" i="3"/>
  <c r="A4" i="3"/>
  <c r="BH26" i="2"/>
  <c r="BG26" i="2"/>
  <c r="BF26" i="2"/>
  <c r="BE26" i="2"/>
  <c r="BD26" i="2"/>
  <c r="BC26" i="2"/>
  <c r="BB26" i="2"/>
  <c r="BI25" i="2"/>
  <c r="BI24" i="2"/>
  <c r="BI23" i="2"/>
  <c r="O16" i="2"/>
  <c r="O16" i="4" s="1"/>
  <c r="R4" i="2"/>
  <c r="R4" i="4" s="1"/>
  <c r="CE154" i="5"/>
  <c r="CB154" i="3"/>
  <c r="BX154" i="3"/>
  <c r="BY154" i="3"/>
  <c r="CA154" i="3"/>
  <c r="CD154" i="5"/>
  <c r="BZ154" i="5"/>
  <c r="CC154" i="5"/>
  <c r="CE154" i="3"/>
  <c r="CC154" i="3"/>
  <c r="CB154" i="5"/>
  <c r="BZ154" i="3"/>
  <c r="BX154" i="5"/>
  <c r="CA154" i="5"/>
  <c r="BY154" i="5"/>
  <c r="CD154" i="3"/>
  <c r="CC41" i="5" l="1"/>
  <c r="CZ16" i="3"/>
  <c r="CX16" i="5"/>
  <c r="CJ69" i="3"/>
  <c r="CN69" i="3"/>
  <c r="AD16" i="5"/>
  <c r="BK16" i="5" s="1"/>
  <c r="DD16" i="5"/>
  <c r="AD17" i="3"/>
  <c r="BK17" i="3" s="1"/>
  <c r="AC17" i="5"/>
  <c r="AD17" i="5"/>
  <c r="BK17" i="5" s="1"/>
  <c r="CQ16" i="3"/>
  <c r="CP16" i="5"/>
  <c r="CZ17" i="3"/>
  <c r="DD64" i="5"/>
  <c r="AD20" i="5"/>
  <c r="BK20" i="5" s="1"/>
  <c r="AC88" i="5"/>
  <c r="BU101" i="3"/>
  <c r="AD101" i="5"/>
  <c r="BK101" i="5" s="1"/>
  <c r="CW100" i="5"/>
  <c r="AA99" i="5"/>
  <c r="AD99" i="5" s="1"/>
  <c r="BK99" i="5" s="1"/>
  <c r="AC100" i="5"/>
  <c r="BU99" i="3"/>
  <c r="BM99" i="5"/>
  <c r="CS99" i="5"/>
  <c r="CQ99" i="3"/>
  <c r="DA99" i="3" s="1"/>
  <c r="CZ99" i="3"/>
  <c r="CQ101" i="3"/>
  <c r="CZ101" i="3"/>
  <c r="CK99" i="5"/>
  <c r="CK100" i="5"/>
  <c r="CQ97" i="3"/>
  <c r="BU100" i="3"/>
  <c r="AA97" i="5"/>
  <c r="AD97" i="5" s="1"/>
  <c r="BK97" i="5" s="1"/>
  <c r="AB97" i="5"/>
  <c r="BQ100" i="5"/>
  <c r="CZ97" i="3"/>
  <c r="CQ98" i="3"/>
  <c r="CZ98" i="3"/>
  <c r="CQ100" i="3"/>
  <c r="CZ100" i="3"/>
  <c r="AB99" i="5"/>
  <c r="BI26" i="4"/>
  <c r="BI26" i="2"/>
  <c r="CP24" i="5"/>
  <c r="CX24" i="5"/>
  <c r="AS69" i="5"/>
  <c r="AD29" i="3"/>
  <c r="BK29" i="3" s="1"/>
  <c r="DD29" i="5"/>
  <c r="AL72" i="3"/>
  <c r="AL72" i="5" s="1"/>
  <c r="AT72" i="3"/>
  <c r="AT72" i="5" s="1"/>
  <c r="AT80" i="5" s="1"/>
  <c r="CE29" i="3"/>
  <c r="AD29" i="5"/>
  <c r="BK29" i="5" s="1"/>
  <c r="CD32" i="3"/>
  <c r="AD32" i="5"/>
  <c r="BK32" i="5" s="1"/>
  <c r="AD31" i="5"/>
  <c r="BK31" i="5" s="1"/>
  <c r="CC31" i="3"/>
  <c r="CC27" i="3"/>
  <c r="CQ48" i="3"/>
  <c r="CQ45" i="3"/>
  <c r="CZ45" i="3"/>
  <c r="CQ61" i="3"/>
  <c r="CZ61" i="3"/>
  <c r="AC45" i="5"/>
  <c r="AB47" i="5"/>
  <c r="AC47" i="5"/>
  <c r="AB48" i="5"/>
  <c r="AC48" i="5"/>
  <c r="AB49" i="5"/>
  <c r="AA54" i="5"/>
  <c r="AB55" i="5"/>
  <c r="CV58" i="5"/>
  <c r="CO59" i="5"/>
  <c r="CW59" i="5"/>
  <c r="AA60" i="5"/>
  <c r="AB61" i="5"/>
  <c r="AA62" i="5"/>
  <c r="AA63" i="5"/>
  <c r="AD63" i="5" s="1"/>
  <c r="BK63" i="5" s="1"/>
  <c r="AB63" i="5"/>
  <c r="AD50" i="3"/>
  <c r="BK50" i="3" s="1"/>
  <c r="CQ51" i="3"/>
  <c r="CZ51" i="3"/>
  <c r="AD54" i="3"/>
  <c r="BK54" i="3" s="1"/>
  <c r="AA45" i="5"/>
  <c r="AD45" i="5" s="1"/>
  <c r="BK45" i="5" s="1"/>
  <c r="AC49" i="5"/>
  <c r="AB54" i="5"/>
  <c r="AA56" i="5"/>
  <c r="AB56" i="5"/>
  <c r="AB57" i="5"/>
  <c r="AA58" i="5"/>
  <c r="AB58" i="5"/>
  <c r="AD45" i="3"/>
  <c r="BK45" i="3" s="1"/>
  <c r="AD47" i="3"/>
  <c r="BK47" i="3" s="1"/>
  <c r="CZ48" i="3"/>
  <c r="AD49" i="3"/>
  <c r="BK49" i="3" s="1"/>
  <c r="CN48" i="5"/>
  <c r="CP49" i="5"/>
  <c r="CY49" i="5"/>
  <c r="AA51" i="5"/>
  <c r="AC53" i="5"/>
  <c r="CJ54" i="5"/>
  <c r="CR54" i="5"/>
  <c r="CT55" i="5"/>
  <c r="CV60" i="5"/>
  <c r="CT63" i="5"/>
  <c r="AC63" i="5"/>
  <c r="BY42" i="3"/>
  <c r="CC42" i="5"/>
  <c r="BU72" i="3"/>
  <c r="AD27" i="3"/>
  <c r="BK27" i="3" s="1"/>
  <c r="DD27" i="5"/>
  <c r="CC27" i="5" s="1"/>
  <c r="AI69" i="5"/>
  <c r="AD27" i="5"/>
  <c r="BK27" i="5" s="1"/>
  <c r="DD44" i="5"/>
  <c r="CE44" i="5" s="1"/>
  <c r="AC44" i="5"/>
  <c r="AA44" i="5"/>
  <c r="CI44" i="5"/>
  <c r="AJ103" i="3"/>
  <c r="AU103" i="3"/>
  <c r="AD44" i="3"/>
  <c r="BK44" i="3" s="1"/>
  <c r="CQ49" i="3"/>
  <c r="CZ49" i="3"/>
  <c r="AD51" i="3"/>
  <c r="BK51" i="3" s="1"/>
  <c r="CQ52" i="3"/>
  <c r="CZ52" i="3"/>
  <c r="AD53" i="3"/>
  <c r="BK53" i="3" s="1"/>
  <c r="CQ55" i="3"/>
  <c r="CZ55" i="3"/>
  <c r="AD58" i="3"/>
  <c r="BK58" i="3" s="1"/>
  <c r="CQ59" i="3"/>
  <c r="CZ59" i="3"/>
  <c r="CQ62" i="3"/>
  <c r="CZ62" i="3"/>
  <c r="AD64" i="3"/>
  <c r="BK64" i="3" s="1"/>
  <c r="AF103" i="3"/>
  <c r="AE136" i="3" s="1"/>
  <c r="AQ103" i="3"/>
  <c r="AV103" i="3"/>
  <c r="BG103" i="3"/>
  <c r="AE69" i="5"/>
  <c r="AE103" i="5" s="1"/>
  <c r="AJ69" i="5"/>
  <c r="AO69" i="5"/>
  <c r="AU69" i="5"/>
  <c r="AZ69" i="5"/>
  <c r="AZ103" i="5" s="1"/>
  <c r="BE69" i="5"/>
  <c r="CL43" i="5"/>
  <c r="CV43" i="5"/>
  <c r="AB43" i="5"/>
  <c r="CM46" i="5"/>
  <c r="CS46" i="5"/>
  <c r="AD46" i="5"/>
  <c r="BK46" i="5" s="1"/>
  <c r="CN54" i="5"/>
  <c r="AC54" i="5"/>
  <c r="CL57" i="5"/>
  <c r="CL59" i="5"/>
  <c r="AA61" i="5"/>
  <c r="AD61" i="5" s="1"/>
  <c r="BK61" i="5" s="1"/>
  <c r="CL61" i="5"/>
  <c r="CK64" i="5"/>
  <c r="AE103" i="3"/>
  <c r="AZ103" i="3"/>
  <c r="CU69" i="3"/>
  <c r="CY69" i="3"/>
  <c r="BT137" i="3" s="1"/>
  <c r="BG141" i="3" s="1"/>
  <c r="AD43" i="3"/>
  <c r="BK43" i="3" s="1"/>
  <c r="CQ43" i="3"/>
  <c r="CE43" i="3"/>
  <c r="CQ46" i="3"/>
  <c r="CZ46" i="3"/>
  <c r="AD48" i="3"/>
  <c r="BK48" i="3" s="1"/>
  <c r="CQ53" i="3"/>
  <c r="CZ53" i="3"/>
  <c r="AD55" i="3"/>
  <c r="BK55" i="3" s="1"/>
  <c r="CQ56" i="3"/>
  <c r="CZ56" i="3"/>
  <c r="AD57" i="3"/>
  <c r="BK57" i="3" s="1"/>
  <c r="AD59" i="3"/>
  <c r="BK59" i="3" s="1"/>
  <c r="CQ60" i="3"/>
  <c r="CZ60" i="3"/>
  <c r="AD62" i="3"/>
  <c r="BK62" i="3" s="1"/>
  <c r="CQ63" i="3"/>
  <c r="CZ63" i="3"/>
  <c r="AG103" i="3"/>
  <c r="AR103" i="3"/>
  <c r="BC103" i="3"/>
  <c r="BH103" i="3"/>
  <c r="BG136" i="3" s="1"/>
  <c r="AF69" i="5"/>
  <c r="AK69" i="5"/>
  <c r="AK103" i="5" s="1"/>
  <c r="AQ69" i="5"/>
  <c r="AV69" i="5"/>
  <c r="AV103" i="5" s="1"/>
  <c r="BA69" i="5"/>
  <c r="BG69" i="5"/>
  <c r="CL45" i="5"/>
  <c r="CY45" i="5"/>
  <c r="DD45" i="5"/>
  <c r="BZ45" i="5" s="1"/>
  <c r="AB51" i="5"/>
  <c r="CT57" i="5"/>
  <c r="CT59" i="5"/>
  <c r="CT61" i="5"/>
  <c r="CR62" i="5"/>
  <c r="CP63" i="5"/>
  <c r="CX63" i="5"/>
  <c r="AB64" i="5"/>
  <c r="AA64" i="5"/>
  <c r="CC38" i="3"/>
  <c r="BE103" i="3"/>
  <c r="CQ44" i="3"/>
  <c r="CZ44" i="3"/>
  <c r="CQ47" i="3"/>
  <c r="CZ47" i="3"/>
  <c r="CQ50" i="3"/>
  <c r="CZ50" i="3"/>
  <c r="AD52" i="3"/>
  <c r="BK52" i="3" s="1"/>
  <c r="CQ57" i="3"/>
  <c r="CZ57" i="3"/>
  <c r="AD63" i="3"/>
  <c r="BK63" i="3" s="1"/>
  <c r="CQ64" i="3"/>
  <c r="CZ64" i="3"/>
  <c r="CC64" i="3"/>
  <c r="AI103" i="3"/>
  <c r="AN103" i="3"/>
  <c r="AY103" i="3"/>
  <c r="BD103" i="3"/>
  <c r="AG69" i="5"/>
  <c r="AG103" i="5" s="1"/>
  <c r="AM69" i="5"/>
  <c r="AR69" i="5"/>
  <c r="AR103" i="5" s="1"/>
  <c r="AW69" i="5"/>
  <c r="BC69" i="5"/>
  <c r="BH69" i="5"/>
  <c r="AA43" i="5"/>
  <c r="AD43" i="5" s="1"/>
  <c r="BK43" i="5" s="1"/>
  <c r="CK44" i="5"/>
  <c r="CY44" i="5"/>
  <c r="CI45" i="5"/>
  <c r="CX45" i="5"/>
  <c r="CL47" i="5"/>
  <c r="CU47" i="5"/>
  <c r="CK48" i="5"/>
  <c r="CV48" i="5"/>
  <c r="DD48" i="5"/>
  <c r="BZ48" i="5" s="1"/>
  <c r="CK50" i="5"/>
  <c r="CS50" i="5"/>
  <c r="CL51" i="5"/>
  <c r="CU51" i="5"/>
  <c r="CP57" i="5"/>
  <c r="CX57" i="5"/>
  <c r="CP59" i="5"/>
  <c r="CX59" i="5"/>
  <c r="CP61" i="5"/>
  <c r="CX61" i="5"/>
  <c r="AC62" i="5"/>
  <c r="AD62" i="5" s="1"/>
  <c r="BK62" i="5" s="1"/>
  <c r="CO63" i="5"/>
  <c r="CW63" i="5"/>
  <c r="CD36" i="3"/>
  <c r="AD36" i="5"/>
  <c r="BK36" i="5" s="1"/>
  <c r="AD38" i="5"/>
  <c r="BK38" i="5" s="1"/>
  <c r="BQ88" i="5"/>
  <c r="BQ88" i="3"/>
  <c r="Z84" i="5"/>
  <c r="CC23" i="3"/>
  <c r="CA22" i="3"/>
  <c r="BZ55" i="3"/>
  <c r="CB19" i="3"/>
  <c r="BZ19" i="3"/>
  <c r="AM103" i="3"/>
  <c r="CA19" i="3"/>
  <c r="CP22" i="5"/>
  <c r="CA55" i="3"/>
  <c r="CC26" i="3"/>
  <c r="BI103" i="3"/>
  <c r="BX44" i="3"/>
  <c r="CA51" i="3"/>
  <c r="CB55" i="3"/>
  <c r="BX57" i="3"/>
  <c r="CC39" i="3"/>
  <c r="BZ47" i="3"/>
  <c r="CE55" i="3"/>
  <c r="CA57" i="3"/>
  <c r="BY63" i="3"/>
  <c r="CA23" i="3"/>
  <c r="CE37" i="3"/>
  <c r="BX37" i="3"/>
  <c r="CB47" i="3"/>
  <c r="CB51" i="3"/>
  <c r="CA60" i="3"/>
  <c r="BZ63" i="3"/>
  <c r="BA103" i="3"/>
  <c r="BZ15" i="3"/>
  <c r="CB40" i="3"/>
  <c r="BZ40" i="3"/>
  <c r="CB60" i="3"/>
  <c r="BX60" i="3"/>
  <c r="CB23" i="3"/>
  <c r="BZ23" i="3"/>
  <c r="CA39" i="3"/>
  <c r="BX55" i="3"/>
  <c r="CD55" i="3"/>
  <c r="CD60" i="3"/>
  <c r="CB64" i="3"/>
  <c r="BZ64" i="3"/>
  <c r="CB18" i="3"/>
  <c r="BY18" i="3"/>
  <c r="CB26" i="3"/>
  <c r="BY26" i="3"/>
  <c r="CB27" i="3"/>
  <c r="BZ27" i="3"/>
  <c r="CA37" i="3"/>
  <c r="CB39" i="3"/>
  <c r="BY39" i="3"/>
  <c r="CD39" i="3"/>
  <c r="CA40" i="3"/>
  <c r="CA44" i="3"/>
  <c r="BX46" i="3"/>
  <c r="BX47" i="3"/>
  <c r="CC47" i="3"/>
  <c r="CB63" i="3"/>
  <c r="CD17" i="3"/>
  <c r="BY17" i="3"/>
  <c r="CA18" i="3"/>
  <c r="CA26" i="3"/>
  <c r="CA27" i="3"/>
  <c r="CC36" i="3"/>
  <c r="CB37" i="3"/>
  <c r="BZ39" i="3"/>
  <c r="CD40" i="3"/>
  <c r="CB46" i="3"/>
  <c r="BY47" i="3"/>
  <c r="CD47" i="3"/>
  <c r="BX63" i="3"/>
  <c r="CD63" i="3"/>
  <c r="CC46" i="3"/>
  <c r="BZ52" i="3"/>
  <c r="BX58" i="3"/>
  <c r="AW103" i="3"/>
  <c r="AU136" i="3" s="1"/>
  <c r="CD15" i="3"/>
  <c r="CC18" i="3"/>
  <c r="CD23" i="3"/>
  <c r="CD26" i="3"/>
  <c r="CA30" i="3"/>
  <c r="CA34" i="3"/>
  <c r="CB35" i="3"/>
  <c r="BZ35" i="3"/>
  <c r="CB44" i="3"/>
  <c r="CA47" i="3"/>
  <c r="CA48" i="3"/>
  <c r="BX49" i="3"/>
  <c r="BX51" i="3"/>
  <c r="CD51" i="3"/>
  <c r="CA52" i="3"/>
  <c r="CA53" i="3"/>
  <c r="CB57" i="3"/>
  <c r="BY58" i="3"/>
  <c r="BY59" i="3"/>
  <c r="BY62" i="3"/>
  <c r="CC63" i="3"/>
  <c r="CA64" i="3"/>
  <c r="AS103" i="3"/>
  <c r="BY34" i="3"/>
  <c r="BZ48" i="3"/>
  <c r="BX53" i="3"/>
  <c r="CD18" i="3"/>
  <c r="CB28" i="3"/>
  <c r="CC30" i="3"/>
  <c r="CC34" i="3"/>
  <c r="CA35" i="3"/>
  <c r="CB41" i="3"/>
  <c r="CD44" i="3"/>
  <c r="CD48" i="3"/>
  <c r="CA49" i="3"/>
  <c r="BX50" i="3"/>
  <c r="BZ51" i="3"/>
  <c r="CE51" i="3"/>
  <c r="CE52" i="3"/>
  <c r="CB53" i="3"/>
  <c r="CE57" i="3"/>
  <c r="CB58" i="3"/>
  <c r="CB59" i="3"/>
  <c r="CB62" i="3"/>
  <c r="CE42" i="5"/>
  <c r="CB34" i="3"/>
  <c r="BX59" i="3"/>
  <c r="BX62" i="3"/>
  <c r="CB20" i="3"/>
  <c r="CD34" i="3"/>
  <c r="BX48" i="3"/>
  <c r="CE48" i="3"/>
  <c r="CB49" i="3"/>
  <c r="CC50" i="3"/>
  <c r="CE53" i="3"/>
  <c r="CC59" i="3"/>
  <c r="CC62" i="3"/>
  <c r="CB37" i="5"/>
  <c r="CB41" i="5"/>
  <c r="BX15" i="3"/>
  <c r="CE15" i="3"/>
  <c r="BX16" i="3"/>
  <c r="CC17" i="3"/>
  <c r="BZ18" i="3"/>
  <c r="CD19" i="3"/>
  <c r="CE23" i="3"/>
  <c r="CD25" i="3"/>
  <c r="BY25" i="3"/>
  <c r="BZ26" i="3"/>
  <c r="CD27" i="3"/>
  <c r="CB30" i="3"/>
  <c r="BY30" i="3"/>
  <c r="CD30" i="3"/>
  <c r="CA31" i="3"/>
  <c r="CC32" i="3"/>
  <c r="BZ34" i="3"/>
  <c r="CD35" i="3"/>
  <c r="CB43" i="3"/>
  <c r="CC43" i="3"/>
  <c r="CA45" i="3"/>
  <c r="BY54" i="3"/>
  <c r="CB56" i="3"/>
  <c r="CC58" i="3"/>
  <c r="BZ59" i="3"/>
  <c r="CD59" i="3"/>
  <c r="BZ60" i="3"/>
  <c r="CE60" i="3"/>
  <c r="CA61" i="3"/>
  <c r="CA63" i="3"/>
  <c r="CD64" i="3"/>
  <c r="AC22" i="5"/>
  <c r="AD22" i="5" s="1"/>
  <c r="BK22" i="5" s="1"/>
  <c r="CB31" i="3"/>
  <c r="BX45" i="3"/>
  <c r="BX61" i="3"/>
  <c r="DD22" i="5"/>
  <c r="CE19" i="3"/>
  <c r="CD21" i="3"/>
  <c r="BY21" i="3"/>
  <c r="AD22" i="3"/>
  <c r="BK22" i="3" s="1"/>
  <c r="CC25" i="3"/>
  <c r="CE27" i="3"/>
  <c r="CD29" i="3"/>
  <c r="BY29" i="3"/>
  <c r="BZ30" i="3"/>
  <c r="CD31" i="3"/>
  <c r="CE35" i="3"/>
  <c r="CE40" i="3"/>
  <c r="CC42" i="3"/>
  <c r="BX42" i="3"/>
  <c r="BY43" i="3"/>
  <c r="CD43" i="3"/>
  <c r="BZ44" i="3"/>
  <c r="CE44" i="3"/>
  <c r="CB45" i="3"/>
  <c r="CE49" i="3"/>
  <c r="BY50" i="3"/>
  <c r="CB52" i="3"/>
  <c r="CB54" i="3"/>
  <c r="BY55" i="3"/>
  <c r="BX56" i="3"/>
  <c r="CD56" i="3"/>
  <c r="CA59" i="3"/>
  <c r="CB61" i="3"/>
  <c r="CE64" i="3"/>
  <c r="CB39" i="5"/>
  <c r="BZ31" i="3"/>
  <c r="CA43" i="3"/>
  <c r="BX54" i="3"/>
  <c r="CA56" i="3"/>
  <c r="CA15" i="3"/>
  <c r="CC21" i="3"/>
  <c r="CB24" i="3"/>
  <c r="CC29" i="3"/>
  <c r="CE31" i="3"/>
  <c r="BZ43" i="3"/>
  <c r="CE45" i="3"/>
  <c r="BY46" i="3"/>
  <c r="CB48" i="3"/>
  <c r="CB50" i="3"/>
  <c r="BY51" i="3"/>
  <c r="BX52" i="3"/>
  <c r="CD52" i="3"/>
  <c r="CC54" i="3"/>
  <c r="BZ56" i="3"/>
  <c r="CE56" i="3"/>
  <c r="CE61" i="3"/>
  <c r="AO103" i="3"/>
  <c r="BY42" i="5"/>
  <c r="CB22" i="3"/>
  <c r="AK103" i="3"/>
  <c r="CC22" i="3"/>
  <c r="BY22" i="3"/>
  <c r="CD22" i="3"/>
  <c r="CI69" i="3"/>
  <c r="BM140" i="3" s="1"/>
  <c r="AE140" i="3" s="1"/>
  <c r="CM69" i="3"/>
  <c r="BQ140" i="3" s="1"/>
  <c r="AU140" i="3" s="1"/>
  <c r="CR69" i="3"/>
  <c r="CV69" i="3"/>
  <c r="BZ22" i="3"/>
  <c r="CE22" i="3"/>
  <c r="CO22" i="5"/>
  <c r="CW22" i="5"/>
  <c r="BO154" i="3"/>
  <c r="AM139" i="3" s="1"/>
  <c r="BS154" i="3"/>
  <c r="BC139" i="3" s="1"/>
  <c r="BP154" i="3"/>
  <c r="AQ139" i="3" s="1"/>
  <c r="BT154" i="3"/>
  <c r="BG139" i="3" s="1"/>
  <c r="BM154" i="3"/>
  <c r="BQ154" i="3"/>
  <c r="AU139" i="3" s="1"/>
  <c r="BN154" i="3"/>
  <c r="AI139" i="3" s="1"/>
  <c r="BR154" i="3"/>
  <c r="AY139" i="3" s="1"/>
  <c r="A17" i="5"/>
  <c r="BL17" i="5" s="1"/>
  <c r="BL17" i="3"/>
  <c r="CA16" i="3"/>
  <c r="CE16" i="3"/>
  <c r="BX17" i="3"/>
  <c r="CB17" i="3"/>
  <c r="DF18" i="3"/>
  <c r="CA20" i="3"/>
  <c r="CE20" i="3"/>
  <c r="BX21" i="3"/>
  <c r="CB21" i="3"/>
  <c r="CA24" i="3"/>
  <c r="CE24" i="3"/>
  <c r="BX25" i="3"/>
  <c r="CB25" i="3"/>
  <c r="CA28" i="3"/>
  <c r="CE28" i="3"/>
  <c r="BX29" i="3"/>
  <c r="CB29" i="3"/>
  <c r="CA32" i="3"/>
  <c r="CE32" i="3"/>
  <c r="BX33" i="3"/>
  <c r="CB33" i="3"/>
  <c r="CA36" i="3"/>
  <c r="CE36" i="3"/>
  <c r="CB38" i="3"/>
  <c r="CZ38" i="3"/>
  <c r="CD38" i="3"/>
  <c r="BZ38" i="3"/>
  <c r="CE38" i="3"/>
  <c r="CA38" i="3"/>
  <c r="BO142" i="3"/>
  <c r="AM137" i="3"/>
  <c r="BS142" i="3"/>
  <c r="BC137" i="3"/>
  <c r="BO145" i="3"/>
  <c r="AM138" i="3"/>
  <c r="BS145" i="3"/>
  <c r="BC138" i="3"/>
  <c r="AP106" i="5"/>
  <c r="BO106" i="3"/>
  <c r="BB113" i="5"/>
  <c r="BR113" i="3"/>
  <c r="A15" i="5"/>
  <c r="CB16" i="3"/>
  <c r="BX20" i="3"/>
  <c r="BX24" i="3"/>
  <c r="BX28" i="3"/>
  <c r="BX32" i="3"/>
  <c r="CB32" i="3"/>
  <c r="BY33" i="3"/>
  <c r="CC33" i="3"/>
  <c r="BX36" i="3"/>
  <c r="CB36" i="3"/>
  <c r="CC41" i="3"/>
  <c r="BY41" i="3"/>
  <c r="CD41" i="3"/>
  <c r="BZ41" i="3"/>
  <c r="BP142" i="3"/>
  <c r="AQ137" i="3"/>
  <c r="BT142" i="3"/>
  <c r="BG137" i="3"/>
  <c r="AQ138" i="3"/>
  <c r="BP145" i="3"/>
  <c r="BG138" i="3"/>
  <c r="BT145" i="3"/>
  <c r="AD88" i="3"/>
  <c r="AT108" i="5"/>
  <c r="BP108" i="5" s="1"/>
  <c r="BP108" i="3"/>
  <c r="CF109" i="3"/>
  <c r="BU119" i="3"/>
  <c r="BU123" i="3"/>
  <c r="BT131" i="3"/>
  <c r="BP131" i="3"/>
  <c r="BN131" i="3"/>
  <c r="BS131" i="3"/>
  <c r="BQ131" i="3"/>
  <c r="BO131" i="3"/>
  <c r="BM131" i="3"/>
  <c r="CQ15" i="3"/>
  <c r="CZ15" i="3"/>
  <c r="CZ69" i="3" s="1"/>
  <c r="CB15" i="3"/>
  <c r="CO69" i="3"/>
  <c r="BS140" i="3" s="1"/>
  <c r="BC140" i="3" s="1"/>
  <c r="CW69" i="3"/>
  <c r="BR137" i="3" s="1"/>
  <c r="AY141" i="3" s="1"/>
  <c r="BY16" i="3"/>
  <c r="CC16" i="3"/>
  <c r="BZ17" i="3"/>
  <c r="BX19" i="3"/>
  <c r="BY20" i="3"/>
  <c r="CC20" i="3"/>
  <c r="BZ21" i="3"/>
  <c r="BX23" i="3"/>
  <c r="BY24" i="3"/>
  <c r="CC24" i="3"/>
  <c r="BZ25" i="3"/>
  <c r="BX27" i="3"/>
  <c r="BY28" i="3"/>
  <c r="CC28" i="3"/>
  <c r="BZ29" i="3"/>
  <c r="BX31" i="3"/>
  <c r="BY32" i="3"/>
  <c r="BZ33" i="3"/>
  <c r="BX35" i="3"/>
  <c r="BY36" i="3"/>
  <c r="CQ37" i="3"/>
  <c r="BX38" i="3"/>
  <c r="CE41" i="3"/>
  <c r="CB42" i="3"/>
  <c r="CQ42" i="3"/>
  <c r="CZ42" i="3"/>
  <c r="CD42" i="3"/>
  <c r="BZ42" i="3"/>
  <c r="CE42" i="3"/>
  <c r="CA42" i="3"/>
  <c r="CZ43" i="3"/>
  <c r="AE137" i="3"/>
  <c r="BM142" i="3"/>
  <c r="DD80" i="3"/>
  <c r="AD137" i="3" s="1"/>
  <c r="BQ142" i="3"/>
  <c r="AU137" i="3"/>
  <c r="BM145" i="3"/>
  <c r="AE138" i="3"/>
  <c r="DM80" i="3"/>
  <c r="AD138" i="3" s="1"/>
  <c r="BQ145" i="3"/>
  <c r="AU138" i="3"/>
  <c r="CZ88" i="3"/>
  <c r="DA83" i="3"/>
  <c r="BU84" i="3"/>
  <c r="D139" i="3"/>
  <c r="D139" i="5" s="1"/>
  <c r="BP84" i="3"/>
  <c r="AT84" i="3" s="1"/>
  <c r="AT84" i="5" s="1"/>
  <c r="AT88" i="5" s="1"/>
  <c r="AQ136" i="3"/>
  <c r="AX110" i="5"/>
  <c r="BQ110" i="5" s="1"/>
  <c r="BQ110" i="3"/>
  <c r="AX111" i="5"/>
  <c r="BQ111" i="5" s="1"/>
  <c r="BQ111" i="3"/>
  <c r="BF114" i="5"/>
  <c r="BS114" i="5" s="1"/>
  <c r="BU114" i="5" s="1"/>
  <c r="BS114" i="3"/>
  <c r="CF124" i="3"/>
  <c r="BN140" i="3"/>
  <c r="AI140" i="3" s="1"/>
  <c r="CK69" i="3"/>
  <c r="BO140" i="3" s="1"/>
  <c r="AM140" i="3" s="1"/>
  <c r="CS69" i="3"/>
  <c r="BN137" i="3" s="1"/>
  <c r="AI141" i="3" s="1"/>
  <c r="BY15" i="3"/>
  <c r="CL69" i="3"/>
  <c r="BP140" i="3" s="1"/>
  <c r="AQ140" i="3" s="1"/>
  <c r="CP69" i="3"/>
  <c r="CT69" i="3"/>
  <c r="CX69" i="3"/>
  <c r="BS137" i="3" s="1"/>
  <c r="BC141" i="3" s="1"/>
  <c r="BL16" i="3"/>
  <c r="BZ16" i="3"/>
  <c r="CA17" i="3"/>
  <c r="BX18" i="3"/>
  <c r="BY19" i="3"/>
  <c r="BZ20" i="3"/>
  <c r="CA21" i="3"/>
  <c r="BX22" i="3"/>
  <c r="BY23" i="3"/>
  <c r="BZ24" i="3"/>
  <c r="CA25" i="3"/>
  <c r="BX26" i="3"/>
  <c r="BY27" i="3"/>
  <c r="BZ28" i="3"/>
  <c r="CA29" i="3"/>
  <c r="BX30" i="3"/>
  <c r="BY31" i="3"/>
  <c r="BZ32" i="3"/>
  <c r="CA33" i="3"/>
  <c r="BX34" i="3"/>
  <c r="BY35" i="3"/>
  <c r="BZ36" i="3"/>
  <c r="BY37" i="3"/>
  <c r="CD37" i="3"/>
  <c r="BZ37" i="3"/>
  <c r="BY38" i="3"/>
  <c r="AD39" i="3"/>
  <c r="BK39" i="3" s="1"/>
  <c r="BX41" i="3"/>
  <c r="AI137" i="3"/>
  <c r="BN142" i="3"/>
  <c r="AY137" i="3"/>
  <c r="BR142" i="3"/>
  <c r="AI138" i="3"/>
  <c r="BN145" i="3"/>
  <c r="AY138" i="3"/>
  <c r="BR145" i="3"/>
  <c r="D140" i="3"/>
  <c r="D140" i="5" s="1"/>
  <c r="BR85" i="3"/>
  <c r="BB85" i="3" s="1"/>
  <c r="BB85" i="5" s="1"/>
  <c r="D141" i="3"/>
  <c r="D141" i="5" s="1"/>
  <c r="BT86" i="3"/>
  <c r="BJ86" i="3" s="1"/>
  <c r="BJ86" i="5" s="1"/>
  <c r="CU126" i="3"/>
  <c r="CY126" i="3"/>
  <c r="AT109" i="5"/>
  <c r="BP109" i="3"/>
  <c r="CG110" i="3"/>
  <c r="CD134" i="3"/>
  <c r="BX39" i="3"/>
  <c r="BY40" i="3"/>
  <c r="BX43" i="3"/>
  <c r="BY44" i="3"/>
  <c r="BZ45" i="3"/>
  <c r="CD45" i="3"/>
  <c r="CA46" i="3"/>
  <c r="CE46" i="3"/>
  <c r="BY48" i="3"/>
  <c r="BZ49" i="3"/>
  <c r="CD49" i="3"/>
  <c r="CA50" i="3"/>
  <c r="CE50" i="3"/>
  <c r="BY52" i="3"/>
  <c r="BZ53" i="3"/>
  <c r="CD53" i="3"/>
  <c r="CA54" i="3"/>
  <c r="CE54" i="3"/>
  <c r="BY56" i="3"/>
  <c r="BZ57" i="3"/>
  <c r="CD57" i="3"/>
  <c r="CA58" i="3"/>
  <c r="CE58" i="3"/>
  <c r="BY60" i="3"/>
  <c r="BZ61" i="3"/>
  <c r="CD61" i="3"/>
  <c r="CA62" i="3"/>
  <c r="CE62" i="3"/>
  <c r="BY64" i="3"/>
  <c r="AH72" i="3"/>
  <c r="AX72" i="3"/>
  <c r="AH73" i="3"/>
  <c r="AH74" i="3"/>
  <c r="AH75" i="3"/>
  <c r="AH76" i="3"/>
  <c r="AH77" i="3"/>
  <c r="AH78" i="3"/>
  <c r="AH79" i="3"/>
  <c r="AH83" i="3"/>
  <c r="AX83" i="3"/>
  <c r="BK83" i="3"/>
  <c r="AH85" i="3"/>
  <c r="AH85" i="5" s="1"/>
  <c r="AH87" i="3"/>
  <c r="AH87" i="5" s="1"/>
  <c r="BM88" i="3"/>
  <c r="AD91" i="3"/>
  <c r="AT91" i="3"/>
  <c r="BJ91" i="3"/>
  <c r="BO91" i="3"/>
  <c r="BS91" i="3"/>
  <c r="BN106" i="5"/>
  <c r="BR106" i="5"/>
  <c r="BP106" i="3"/>
  <c r="BT106" i="3"/>
  <c r="BZ106" i="3"/>
  <c r="CD106" i="3"/>
  <c r="CD126" i="3" s="1"/>
  <c r="CQ106" i="3"/>
  <c r="CQ126" i="3" s="1"/>
  <c r="BU107" i="5"/>
  <c r="BO107" i="3"/>
  <c r="BS107" i="3"/>
  <c r="CG107" i="3"/>
  <c r="BN108" i="3"/>
  <c r="BR108" i="3"/>
  <c r="BM109" i="3"/>
  <c r="BU109" i="3" s="1"/>
  <c r="BQ109" i="3"/>
  <c r="CA109" i="3"/>
  <c r="CE109" i="3"/>
  <c r="BP110" i="3"/>
  <c r="BT110" i="3"/>
  <c r="BZ110" i="3"/>
  <c r="CD110" i="3"/>
  <c r="BU111" i="5"/>
  <c r="BO111" i="3"/>
  <c r="BS111" i="3"/>
  <c r="CG111" i="3"/>
  <c r="BN112" i="3"/>
  <c r="BR112" i="3"/>
  <c r="BM113" i="3"/>
  <c r="BQ113" i="3"/>
  <c r="CA113" i="3"/>
  <c r="CG113" i="3" s="1"/>
  <c r="CE113" i="3"/>
  <c r="BP114" i="3"/>
  <c r="BT114" i="3"/>
  <c r="BZ114" i="3"/>
  <c r="CG114" i="3" s="1"/>
  <c r="CD114" i="3"/>
  <c r="BU115" i="5"/>
  <c r="BO115" i="3"/>
  <c r="BS115" i="3"/>
  <c r="CG115" i="3"/>
  <c r="BN116" i="3"/>
  <c r="BR116" i="3"/>
  <c r="AL117" i="3"/>
  <c r="BB117" i="3"/>
  <c r="BB126" i="3" s="1"/>
  <c r="AY144" i="3" s="1"/>
  <c r="BP117" i="3"/>
  <c r="BT117" i="3"/>
  <c r="BZ117" i="3"/>
  <c r="CD117" i="3"/>
  <c r="CU117" i="3"/>
  <c r="CY117" i="3"/>
  <c r="CG118" i="3"/>
  <c r="BN119" i="3"/>
  <c r="BM120" i="3"/>
  <c r="BQ120" i="3"/>
  <c r="CA120" i="3"/>
  <c r="CG120" i="3" s="1"/>
  <c r="CE120" i="3"/>
  <c r="BP121" i="3"/>
  <c r="BT121" i="3"/>
  <c r="BZ121" i="3"/>
  <c r="CF121" i="3" s="1"/>
  <c r="CD121" i="3"/>
  <c r="CG122" i="3"/>
  <c r="BN123" i="3"/>
  <c r="BM124" i="3"/>
  <c r="BQ124" i="3"/>
  <c r="CA124" i="3"/>
  <c r="CE124" i="3"/>
  <c r="BP125" i="3"/>
  <c r="BT125" i="3"/>
  <c r="BZ125" i="3"/>
  <c r="CD125" i="3"/>
  <c r="Z126" i="3"/>
  <c r="BN132" i="3"/>
  <c r="M139" i="3"/>
  <c r="M139" i="5" s="1"/>
  <c r="Q140" i="3"/>
  <c r="Q140" i="5" s="1"/>
  <c r="Q141" i="3"/>
  <c r="Q141" i="5" s="1"/>
  <c r="CA17" i="5"/>
  <c r="BY17" i="5"/>
  <c r="CA21" i="5"/>
  <c r="CD21" i="5"/>
  <c r="BY21" i="5"/>
  <c r="CB21" i="5"/>
  <c r="AD25" i="5"/>
  <c r="BK25" i="5" s="1"/>
  <c r="AL80" i="5"/>
  <c r="BB80" i="5"/>
  <c r="DV72" i="3"/>
  <c r="AL80" i="3"/>
  <c r="BB80" i="3"/>
  <c r="BB83" i="3"/>
  <c r="AH91" i="3"/>
  <c r="AX91" i="3"/>
  <c r="AH97" i="3"/>
  <c r="AH97" i="5" s="1"/>
  <c r="AH98" i="3"/>
  <c r="AH98" i="5" s="1"/>
  <c r="AH99" i="3"/>
  <c r="AH99" i="5" s="1"/>
  <c r="AH100" i="3"/>
  <c r="AH100" i="5" s="1"/>
  <c r="AH101" i="3"/>
  <c r="AH101" i="5" s="1"/>
  <c r="BF106" i="5"/>
  <c r="BU106" i="3"/>
  <c r="CA106" i="3"/>
  <c r="CE106" i="3"/>
  <c r="CJ126" i="3"/>
  <c r="CN126" i="3"/>
  <c r="BR140" i="3" s="1"/>
  <c r="AY140" i="3" s="1"/>
  <c r="CR126" i="3"/>
  <c r="BM137" i="3" s="1"/>
  <c r="CZ106" i="3"/>
  <c r="BU108" i="5"/>
  <c r="CA110" i="3"/>
  <c r="CE110" i="3"/>
  <c r="BU112" i="5"/>
  <c r="CA114" i="3"/>
  <c r="CE114" i="3"/>
  <c r="CW117" i="5"/>
  <c r="CS117" i="5"/>
  <c r="CV117" i="5"/>
  <c r="CR117" i="5"/>
  <c r="CX117" i="5"/>
  <c r="CU117" i="5"/>
  <c r="CT117" i="5"/>
  <c r="CY117" i="5"/>
  <c r="AP117" i="3"/>
  <c r="BF117" i="3"/>
  <c r="CA117" i="3"/>
  <c r="CE117" i="3"/>
  <c r="CR117" i="3"/>
  <c r="CV117" i="3"/>
  <c r="CV126" i="3" s="1"/>
  <c r="BM121" i="3"/>
  <c r="BQ121" i="3"/>
  <c r="CA121" i="3"/>
  <c r="CE121" i="3"/>
  <c r="BM125" i="3"/>
  <c r="BQ125" i="3"/>
  <c r="CA125" i="3"/>
  <c r="CE125" i="3"/>
  <c r="CG125" i="3" s="1"/>
  <c r="AH126" i="3"/>
  <c r="AE144" i="3" s="1"/>
  <c r="CC132" i="3"/>
  <c r="CC134" i="3" s="1"/>
  <c r="BY132" i="3"/>
  <c r="CG132" i="3" s="1"/>
  <c r="BS132" i="3"/>
  <c r="BO132" i="3"/>
  <c r="CE132" i="3"/>
  <c r="CE134" i="3" s="1"/>
  <c r="CA132" i="3"/>
  <c r="BQ132" i="3"/>
  <c r="BM132" i="3"/>
  <c r="CF133" i="3"/>
  <c r="DM133" i="3"/>
  <c r="CC16" i="5"/>
  <c r="CE16" i="5"/>
  <c r="CC20" i="5"/>
  <c r="BY20" i="5"/>
  <c r="CE20" i="5"/>
  <c r="CA20" i="5"/>
  <c r="CC24" i="5"/>
  <c r="CE24" i="5"/>
  <c r="CB26" i="5"/>
  <c r="BX26" i="5"/>
  <c r="CE26" i="5"/>
  <c r="CA26" i="5"/>
  <c r="CD26" i="5"/>
  <c r="BZ26" i="5"/>
  <c r="CC26" i="5"/>
  <c r="BY26" i="5"/>
  <c r="BZ27" i="5"/>
  <c r="CB28" i="5"/>
  <c r="BX28" i="5"/>
  <c r="CE28" i="5"/>
  <c r="CA28" i="5"/>
  <c r="CD28" i="5"/>
  <c r="BZ28" i="5"/>
  <c r="CC28" i="5"/>
  <c r="BY28" i="5"/>
  <c r="CD29" i="5"/>
  <c r="BZ29" i="5"/>
  <c r="CC29" i="5"/>
  <c r="BY29" i="5"/>
  <c r="CB29" i="5"/>
  <c r="BX29" i="5"/>
  <c r="CE29" i="5"/>
  <c r="CA29" i="5"/>
  <c r="CB30" i="5"/>
  <c r="BX30" i="5"/>
  <c r="CE30" i="5"/>
  <c r="CA30" i="5"/>
  <c r="CD30" i="5"/>
  <c r="BZ30" i="5"/>
  <c r="CC30" i="5"/>
  <c r="BY30" i="5"/>
  <c r="CD31" i="5"/>
  <c r="BZ31" i="5"/>
  <c r="CC31" i="5"/>
  <c r="BY31" i="5"/>
  <c r="CB31" i="5"/>
  <c r="BX31" i="5"/>
  <c r="CE31" i="5"/>
  <c r="CA31" i="5"/>
  <c r="CB32" i="5"/>
  <c r="BX32" i="5"/>
  <c r="CE32" i="5"/>
  <c r="CA32" i="5"/>
  <c r="CD32" i="5"/>
  <c r="BZ32" i="5"/>
  <c r="CC32" i="5"/>
  <c r="BY32" i="5"/>
  <c r="CD33" i="5"/>
  <c r="BZ33" i="5"/>
  <c r="CC33" i="5"/>
  <c r="BY33" i="5"/>
  <c r="CB33" i="5"/>
  <c r="BX33" i="5"/>
  <c r="CE33" i="5"/>
  <c r="CA33" i="5"/>
  <c r="CB34" i="5"/>
  <c r="BX34" i="5"/>
  <c r="CE34" i="5"/>
  <c r="CA34" i="5"/>
  <c r="CD34" i="5"/>
  <c r="BZ34" i="5"/>
  <c r="CC34" i="5"/>
  <c r="BY34" i="5"/>
  <c r="CC35" i="5"/>
  <c r="BY35" i="5"/>
  <c r="CE35" i="5"/>
  <c r="CA35" i="5"/>
  <c r="BX35" i="5"/>
  <c r="CD35" i="5"/>
  <c r="CB35" i="5"/>
  <c r="BZ35" i="5"/>
  <c r="AP80" i="3"/>
  <c r="BF80" i="3"/>
  <c r="AP88" i="5"/>
  <c r="BF88" i="5"/>
  <c r="Z88" i="3"/>
  <c r="Y88" i="3" s="1"/>
  <c r="AP88" i="3"/>
  <c r="BF88" i="3"/>
  <c r="CR88" i="3"/>
  <c r="AT126" i="5"/>
  <c r="AQ144" i="5" s="1"/>
  <c r="BP106" i="5"/>
  <c r="BJ126" i="5"/>
  <c r="BG144" i="5" s="1"/>
  <c r="BT106" i="5"/>
  <c r="CF110" i="3"/>
  <c r="CF117" i="3"/>
  <c r="BJ126" i="3"/>
  <c r="BG144" i="3" s="1"/>
  <c r="CA134" i="3"/>
  <c r="Q138" i="3"/>
  <c r="CE19" i="5"/>
  <c r="BZ19" i="5"/>
  <c r="CC19" i="5"/>
  <c r="BX19" i="5"/>
  <c r="BX40" i="3"/>
  <c r="BY45" i="3"/>
  <c r="BZ46" i="3"/>
  <c r="BY49" i="3"/>
  <c r="BZ50" i="3"/>
  <c r="BY53" i="3"/>
  <c r="BZ54" i="3"/>
  <c r="BY57" i="3"/>
  <c r="BZ58" i="3"/>
  <c r="BY61" i="3"/>
  <c r="BZ62" i="3"/>
  <c r="BX64" i="3"/>
  <c r="AT80" i="3"/>
  <c r="BJ80" i="3"/>
  <c r="M138" i="5"/>
  <c r="M143" i="5" s="1"/>
  <c r="BJ88" i="5"/>
  <c r="BP91" i="5"/>
  <c r="BS91" i="5"/>
  <c r="BO91" i="5"/>
  <c r="BN91" i="5"/>
  <c r="BR91" i="5"/>
  <c r="BQ91" i="5"/>
  <c r="BM91" i="5"/>
  <c r="BN91" i="3"/>
  <c r="BR91" i="3"/>
  <c r="CY91" i="3"/>
  <c r="CZ91" i="3" s="1"/>
  <c r="DA91" i="3" s="1"/>
  <c r="BT91" i="3" s="1"/>
  <c r="BM106" i="5"/>
  <c r="BQ106" i="5"/>
  <c r="BS106" i="3"/>
  <c r="BY106" i="3"/>
  <c r="BY126" i="3" s="1"/>
  <c r="CL126" i="3"/>
  <c r="CP126" i="3"/>
  <c r="CT126" i="3"/>
  <c r="CX126" i="3"/>
  <c r="BN107" i="3"/>
  <c r="BU107" i="3" s="1"/>
  <c r="BR107" i="3"/>
  <c r="BM108" i="3"/>
  <c r="BU108" i="3" s="1"/>
  <c r="BQ108" i="3"/>
  <c r="BT109" i="3"/>
  <c r="BZ109" i="3"/>
  <c r="CG109" i="3" s="1"/>
  <c r="BU110" i="5"/>
  <c r="BO110" i="3"/>
  <c r="BU110" i="3" s="1"/>
  <c r="BS110" i="3"/>
  <c r="BY110" i="3"/>
  <c r="BN111" i="3"/>
  <c r="BU111" i="3" s="1"/>
  <c r="BR111" i="3"/>
  <c r="BM112" i="3"/>
  <c r="BQ112" i="3"/>
  <c r="BP113" i="3"/>
  <c r="BT113" i="3"/>
  <c r="BZ113" i="3"/>
  <c r="CF113" i="3" s="1"/>
  <c r="BO114" i="3"/>
  <c r="BU114" i="3" s="1"/>
  <c r="BY114" i="3"/>
  <c r="CF114" i="3" s="1"/>
  <c r="BN115" i="3"/>
  <c r="BU115" i="3" s="1"/>
  <c r="BR115" i="3"/>
  <c r="BM116" i="3"/>
  <c r="BU116" i="3" s="1"/>
  <c r="BQ116" i="3"/>
  <c r="AH117" i="3"/>
  <c r="AX117" i="3"/>
  <c r="BY117" i="3"/>
  <c r="CG117" i="3" s="1"/>
  <c r="CT117" i="3"/>
  <c r="CX117" i="3"/>
  <c r="BN118" i="3"/>
  <c r="BU118" i="3" s="1"/>
  <c r="BP120" i="3"/>
  <c r="BT120" i="3"/>
  <c r="BZ120" i="3"/>
  <c r="BO121" i="3"/>
  <c r="BS121" i="3"/>
  <c r="BY121" i="3"/>
  <c r="CG121" i="3" s="1"/>
  <c r="BN122" i="3"/>
  <c r="BU122" i="3" s="1"/>
  <c r="BP124" i="3"/>
  <c r="BT124" i="3"/>
  <c r="BZ124" i="3"/>
  <c r="CG124" i="3" s="1"/>
  <c r="BO125" i="3"/>
  <c r="BS125" i="3"/>
  <c r="BY125" i="3"/>
  <c r="CF125" i="3" s="1"/>
  <c r="BK126" i="3"/>
  <c r="AT126" i="3"/>
  <c r="AQ144" i="3" s="1"/>
  <c r="BT132" i="3"/>
  <c r="CD132" i="3"/>
  <c r="CG133" i="3"/>
  <c r="CC18" i="5"/>
  <c r="BX18" i="5"/>
  <c r="CE18" i="5"/>
  <c r="BZ18" i="5"/>
  <c r="BY25" i="5"/>
  <c r="CA25" i="5"/>
  <c r="BR131" i="3"/>
  <c r="BX131" i="3"/>
  <c r="Z15" i="5"/>
  <c r="CK15" i="5"/>
  <c r="CO15" i="5"/>
  <c r="CS15" i="5"/>
  <c r="CW15" i="5"/>
  <c r="DD15" i="5"/>
  <c r="CI16" i="5"/>
  <c r="CM16" i="5"/>
  <c r="CU16" i="5"/>
  <c r="CY16" i="5"/>
  <c r="Z17" i="5"/>
  <c r="CD17" i="5" s="1"/>
  <c r="CK17" i="5"/>
  <c r="CO17" i="5"/>
  <c r="CS17" i="5"/>
  <c r="CW17" i="5"/>
  <c r="CI18" i="5"/>
  <c r="CM18" i="5"/>
  <c r="CU18" i="5"/>
  <c r="CY18" i="5"/>
  <c r="Z19" i="5"/>
  <c r="CA19" i="5" s="1"/>
  <c r="CK19" i="5"/>
  <c r="CO19" i="5"/>
  <c r="CS19" i="5"/>
  <c r="CW19" i="5"/>
  <c r="CI20" i="5"/>
  <c r="CM20" i="5"/>
  <c r="CU20" i="5"/>
  <c r="CY20" i="5"/>
  <c r="Z21" i="5"/>
  <c r="BZ21" i="5" s="1"/>
  <c r="CK21" i="5"/>
  <c r="CO21" i="5"/>
  <c r="CS21" i="5"/>
  <c r="CW21" i="5"/>
  <c r="CI22" i="5"/>
  <c r="CM22" i="5"/>
  <c r="CU22" i="5"/>
  <c r="CY22" i="5"/>
  <c r="Z23" i="5"/>
  <c r="CE23" i="5" s="1"/>
  <c r="CK23" i="5"/>
  <c r="CO23" i="5"/>
  <c r="CS23" i="5"/>
  <c r="CW23" i="5"/>
  <c r="CI24" i="5"/>
  <c r="CM24" i="5"/>
  <c r="CU24" i="5"/>
  <c r="CY24" i="5"/>
  <c r="Z25" i="5"/>
  <c r="CD25" i="5" s="1"/>
  <c r="CJ25" i="5"/>
  <c r="CN25" i="5"/>
  <c r="CR25" i="5"/>
  <c r="CZ25" i="5" s="1"/>
  <c r="CV25" i="5"/>
  <c r="CL26" i="5"/>
  <c r="CP26" i="5"/>
  <c r="CT26" i="5"/>
  <c r="CX26" i="5"/>
  <c r="CJ27" i="5"/>
  <c r="CN27" i="5"/>
  <c r="CR27" i="5"/>
  <c r="CV27" i="5"/>
  <c r="CL28" i="5"/>
  <c r="CP28" i="5"/>
  <c r="CT28" i="5"/>
  <c r="CX28" i="5"/>
  <c r="CJ29" i="5"/>
  <c r="CN29" i="5"/>
  <c r="CR29" i="5"/>
  <c r="CV29" i="5"/>
  <c r="CL30" i="5"/>
  <c r="CP30" i="5"/>
  <c r="CT30" i="5"/>
  <c r="CX30" i="5"/>
  <c r="CJ31" i="5"/>
  <c r="CN31" i="5"/>
  <c r="CR31" i="5"/>
  <c r="CV31" i="5"/>
  <c r="CL32" i="5"/>
  <c r="CP32" i="5"/>
  <c r="CT32" i="5"/>
  <c r="CX32" i="5"/>
  <c r="CJ33" i="5"/>
  <c r="CN33" i="5"/>
  <c r="CR33" i="5"/>
  <c r="CV33" i="5"/>
  <c r="CL34" i="5"/>
  <c r="CP34" i="5"/>
  <c r="CT34" i="5"/>
  <c r="CX34" i="5"/>
  <c r="CI35" i="5"/>
  <c r="CE40" i="5"/>
  <c r="CA40" i="5"/>
  <c r="CD40" i="5"/>
  <c r="BZ40" i="5"/>
  <c r="CC40" i="5"/>
  <c r="BY40" i="5"/>
  <c r="CB40" i="5"/>
  <c r="BX40" i="5"/>
  <c r="CD48" i="5"/>
  <c r="BX48" i="5"/>
  <c r="CL15" i="5"/>
  <c r="CP15" i="5"/>
  <c r="CT15" i="5"/>
  <c r="CX15" i="5"/>
  <c r="CJ16" i="5"/>
  <c r="CN16" i="5"/>
  <c r="CR16" i="5"/>
  <c r="CV16" i="5"/>
  <c r="CL17" i="5"/>
  <c r="CP17" i="5"/>
  <c r="CT17" i="5"/>
  <c r="CX17" i="5"/>
  <c r="CJ18" i="5"/>
  <c r="CN18" i="5"/>
  <c r="CR18" i="5"/>
  <c r="CV18" i="5"/>
  <c r="CL19" i="5"/>
  <c r="CP19" i="5"/>
  <c r="CT19" i="5"/>
  <c r="CX19" i="5"/>
  <c r="CJ20" i="5"/>
  <c r="CN20" i="5"/>
  <c r="CR20" i="5"/>
  <c r="CV20" i="5"/>
  <c r="CL21" i="5"/>
  <c r="CP21" i="5"/>
  <c r="CT21" i="5"/>
  <c r="CX21" i="5"/>
  <c r="CJ22" i="5"/>
  <c r="CN22" i="5"/>
  <c r="CR22" i="5"/>
  <c r="CV22" i="5"/>
  <c r="CL23" i="5"/>
  <c r="CP23" i="5"/>
  <c r="CT23" i="5"/>
  <c r="CX23" i="5"/>
  <c r="CJ24" i="5"/>
  <c r="CN24" i="5"/>
  <c r="CR24" i="5"/>
  <c r="CV24" i="5"/>
  <c r="CK25" i="5"/>
  <c r="CO25" i="5"/>
  <c r="CS25" i="5"/>
  <c r="CW25" i="5"/>
  <c r="CI26" i="5"/>
  <c r="CQ26" i="5" s="1"/>
  <c r="CM26" i="5"/>
  <c r="CU26" i="5"/>
  <c r="CY26" i="5"/>
  <c r="CK27" i="5"/>
  <c r="CO27" i="5"/>
  <c r="CS27" i="5"/>
  <c r="CW27" i="5"/>
  <c r="CI28" i="5"/>
  <c r="CQ28" i="5" s="1"/>
  <c r="CM28" i="5"/>
  <c r="CU28" i="5"/>
  <c r="CY28" i="5"/>
  <c r="CK29" i="5"/>
  <c r="CO29" i="5"/>
  <c r="CS29" i="5"/>
  <c r="CW29" i="5"/>
  <c r="CI30" i="5"/>
  <c r="CQ30" i="5" s="1"/>
  <c r="CM30" i="5"/>
  <c r="CU30" i="5"/>
  <c r="CY30" i="5"/>
  <c r="CK31" i="5"/>
  <c r="CO31" i="5"/>
  <c r="CS31" i="5"/>
  <c r="CW31" i="5"/>
  <c r="CI32" i="5"/>
  <c r="CQ32" i="5" s="1"/>
  <c r="CM32" i="5"/>
  <c r="CU32" i="5"/>
  <c r="CY32" i="5"/>
  <c r="CK33" i="5"/>
  <c r="CO33" i="5"/>
  <c r="CS33" i="5"/>
  <c r="CW33" i="5"/>
  <c r="CI34" i="5"/>
  <c r="CM34" i="5"/>
  <c r="CU34" i="5"/>
  <c r="CY34" i="5"/>
  <c r="CK35" i="5"/>
  <c r="CS35" i="5"/>
  <c r="CU36" i="5"/>
  <c r="BQ153" i="5"/>
  <c r="BQ154" i="5" s="1"/>
  <c r="AU139" i="5" s="1"/>
  <c r="BM153" i="5"/>
  <c r="BM154" i="5" s="1"/>
  <c r="BT153" i="5"/>
  <c r="BT154" i="5" s="1"/>
  <c r="BG139" i="5" s="1"/>
  <c r="BP153" i="5"/>
  <c r="BP154" i="5" s="1"/>
  <c r="AQ139" i="5" s="1"/>
  <c r="BS153" i="5"/>
  <c r="BS154" i="5" s="1"/>
  <c r="BC139" i="5" s="1"/>
  <c r="BR153" i="5"/>
  <c r="BR154" i="5" s="1"/>
  <c r="AY139" i="5" s="1"/>
  <c r="BO153" i="5"/>
  <c r="BO154" i="5" s="1"/>
  <c r="AM139" i="5" s="1"/>
  <c r="BN153" i="5"/>
  <c r="BN154" i="5" s="1"/>
  <c r="AI139" i="5" s="1"/>
  <c r="CI15" i="5"/>
  <c r="CU15" i="5"/>
  <c r="Z16" i="5"/>
  <c r="BY16" i="5" s="1"/>
  <c r="CK16" i="5"/>
  <c r="CS16" i="5"/>
  <c r="CI17" i="5"/>
  <c r="CU17" i="5"/>
  <c r="Z18" i="5"/>
  <c r="BY18" i="5" s="1"/>
  <c r="CK18" i="5"/>
  <c r="CS18" i="5"/>
  <c r="CI19" i="5"/>
  <c r="CU19" i="5"/>
  <c r="Z20" i="5"/>
  <c r="CB20" i="5" s="1"/>
  <c r="CK20" i="5"/>
  <c r="CS20" i="5"/>
  <c r="CI21" i="5"/>
  <c r="CU21" i="5"/>
  <c r="Z22" i="5"/>
  <c r="CK22" i="5"/>
  <c r="CS22" i="5"/>
  <c r="CI23" i="5"/>
  <c r="CU23" i="5"/>
  <c r="Z24" i="5"/>
  <c r="BY24" i="5" s="1"/>
  <c r="CK24" i="5"/>
  <c r="CS24" i="5"/>
  <c r="CL25" i="5"/>
  <c r="CT25" i="5"/>
  <c r="CJ26" i="5"/>
  <c r="CN26" i="5"/>
  <c r="CR26" i="5"/>
  <c r="CZ26" i="5" s="1"/>
  <c r="CV26" i="5"/>
  <c r="CL27" i="5"/>
  <c r="CP27" i="5"/>
  <c r="CT27" i="5"/>
  <c r="CX27" i="5"/>
  <c r="CJ28" i="5"/>
  <c r="CN28" i="5"/>
  <c r="CR28" i="5"/>
  <c r="CZ28" i="5" s="1"/>
  <c r="CV28" i="5"/>
  <c r="CL29" i="5"/>
  <c r="CP29" i="5"/>
  <c r="CT29" i="5"/>
  <c r="CX29" i="5"/>
  <c r="CJ30" i="5"/>
  <c r="CN30" i="5"/>
  <c r="CR30" i="5"/>
  <c r="CZ30" i="5" s="1"/>
  <c r="CV30" i="5"/>
  <c r="CL31" i="5"/>
  <c r="CP31" i="5"/>
  <c r="CT31" i="5"/>
  <c r="CX31" i="5"/>
  <c r="CJ32" i="5"/>
  <c r="CN32" i="5"/>
  <c r="CR32" i="5"/>
  <c r="CZ32" i="5" s="1"/>
  <c r="CV32" i="5"/>
  <c r="CL33" i="5"/>
  <c r="CP33" i="5"/>
  <c r="CT33" i="5"/>
  <c r="CX33" i="5"/>
  <c r="CJ34" i="5"/>
  <c r="CN34" i="5"/>
  <c r="CR34" i="5"/>
  <c r="CV34" i="5"/>
  <c r="DD36" i="5"/>
  <c r="CE38" i="5"/>
  <c r="CA38" i="5"/>
  <c r="CD38" i="5"/>
  <c r="BZ38" i="5"/>
  <c r="CC38" i="5"/>
  <c r="BY38" i="5"/>
  <c r="CB38" i="5"/>
  <c r="BX38" i="5"/>
  <c r="CJ15" i="5"/>
  <c r="CR15" i="5"/>
  <c r="CL16" i="5"/>
  <c r="CT16" i="5"/>
  <c r="CJ17" i="5"/>
  <c r="CR17" i="5"/>
  <c r="CL18" i="5"/>
  <c r="CT18" i="5"/>
  <c r="CJ19" i="5"/>
  <c r="CR19" i="5"/>
  <c r="CZ19" i="5" s="1"/>
  <c r="CL20" i="5"/>
  <c r="CT20" i="5"/>
  <c r="CJ21" i="5"/>
  <c r="CR21" i="5"/>
  <c r="CZ21" i="5" s="1"/>
  <c r="CL22" i="5"/>
  <c r="CT22" i="5"/>
  <c r="CJ23" i="5"/>
  <c r="CR23" i="5"/>
  <c r="CL24" i="5"/>
  <c r="CT24" i="5"/>
  <c r="CI25" i="5"/>
  <c r="CQ25" i="5" s="1"/>
  <c r="CU25" i="5"/>
  <c r="CK26" i="5"/>
  <c r="CS26" i="5"/>
  <c r="CI27" i="5"/>
  <c r="CQ27" i="5" s="1"/>
  <c r="CU27" i="5"/>
  <c r="CK28" i="5"/>
  <c r="CS28" i="5"/>
  <c r="CI29" i="5"/>
  <c r="CQ29" i="5" s="1"/>
  <c r="CU29" i="5"/>
  <c r="CK30" i="5"/>
  <c r="CS30" i="5"/>
  <c r="CI31" i="5"/>
  <c r="CQ31" i="5" s="1"/>
  <c r="CU31" i="5"/>
  <c r="CK32" i="5"/>
  <c r="CS32" i="5"/>
  <c r="CI33" i="5"/>
  <c r="CQ33" i="5" s="1"/>
  <c r="CU33" i="5"/>
  <c r="CK34" i="5"/>
  <c r="CS34" i="5"/>
  <c r="CP35" i="5"/>
  <c r="CL35" i="5"/>
  <c r="CN35" i="5"/>
  <c r="CJ35" i="5"/>
  <c r="CX35" i="5"/>
  <c r="CT35" i="5"/>
  <c r="CV35" i="5"/>
  <c r="CR35" i="5"/>
  <c r="CY35" i="5"/>
  <c r="CO35" i="5"/>
  <c r="CW35" i="5"/>
  <c r="CN36" i="5"/>
  <c r="CJ36" i="5"/>
  <c r="CQ36" i="5" s="1"/>
  <c r="CP36" i="5"/>
  <c r="CL36" i="5"/>
  <c r="CO36" i="5"/>
  <c r="CK36" i="5"/>
  <c r="CV36" i="5"/>
  <c r="CR36" i="5"/>
  <c r="CX36" i="5"/>
  <c r="CT36" i="5"/>
  <c r="CW36" i="5"/>
  <c r="CS36" i="5"/>
  <c r="CM36" i="5"/>
  <c r="BZ37" i="5"/>
  <c r="CD37" i="5"/>
  <c r="CI37" i="5"/>
  <c r="CM37" i="5"/>
  <c r="CU37" i="5"/>
  <c r="CY37" i="5"/>
  <c r="CK38" i="5"/>
  <c r="CO38" i="5"/>
  <c r="CS38" i="5"/>
  <c r="CW38" i="5"/>
  <c r="BZ39" i="5"/>
  <c r="CD39" i="5"/>
  <c r="CI39" i="5"/>
  <c r="CQ39" i="5" s="1"/>
  <c r="CM39" i="5"/>
  <c r="CU39" i="5"/>
  <c r="CY39" i="5"/>
  <c r="CK40" i="5"/>
  <c r="CO40" i="5"/>
  <c r="CS40" i="5"/>
  <c r="CW40" i="5"/>
  <c r="BZ41" i="5"/>
  <c r="CD41" i="5"/>
  <c r="CI41" i="5"/>
  <c r="CM41" i="5"/>
  <c r="CU41" i="5"/>
  <c r="CY41" i="5"/>
  <c r="CB42" i="5"/>
  <c r="CN42" i="5"/>
  <c r="CS42" i="5"/>
  <c r="CX42" i="5"/>
  <c r="CJ43" i="5"/>
  <c r="CP43" i="5"/>
  <c r="CU43" i="5"/>
  <c r="CM44" i="5"/>
  <c r="CS44" i="5"/>
  <c r="CD44" i="5"/>
  <c r="BZ44" i="5"/>
  <c r="BX45" i="5"/>
  <c r="CM45" i="5"/>
  <c r="CT45" i="5"/>
  <c r="CN46" i="5"/>
  <c r="CU46" i="5"/>
  <c r="DD47" i="5"/>
  <c r="CT47" i="5"/>
  <c r="CL49" i="5"/>
  <c r="CX49" i="5"/>
  <c r="CD50" i="5"/>
  <c r="BZ50" i="5"/>
  <c r="CC50" i="5"/>
  <c r="BY50" i="5"/>
  <c r="CB50" i="5"/>
  <c r="CE50" i="5"/>
  <c r="CO50" i="5"/>
  <c r="CP51" i="5"/>
  <c r="CO52" i="5"/>
  <c r="CK52" i="5"/>
  <c r="CW52" i="5"/>
  <c r="CS52" i="5"/>
  <c r="Z52" i="5"/>
  <c r="CV52" i="5"/>
  <c r="CO53" i="5"/>
  <c r="CK53" i="5"/>
  <c r="CN53" i="5"/>
  <c r="CJ53" i="5"/>
  <c r="CM53" i="5"/>
  <c r="CI53" i="5"/>
  <c r="CW53" i="5"/>
  <c r="CS53" i="5"/>
  <c r="CV53" i="5"/>
  <c r="CR53" i="5"/>
  <c r="CU53" i="5"/>
  <c r="CY53" i="5"/>
  <c r="CP53" i="5"/>
  <c r="DD55" i="5"/>
  <c r="AA55" i="5"/>
  <c r="AD55" i="5" s="1"/>
  <c r="BK55" i="5" s="1"/>
  <c r="DD57" i="5"/>
  <c r="AA57" i="5"/>
  <c r="CA37" i="5"/>
  <c r="CE37" i="5"/>
  <c r="CJ37" i="5"/>
  <c r="CN37" i="5"/>
  <c r="CR37" i="5"/>
  <c r="CV37" i="5"/>
  <c r="CL38" i="5"/>
  <c r="CP38" i="5"/>
  <c r="CT38" i="5"/>
  <c r="CX38" i="5"/>
  <c r="CA39" i="5"/>
  <c r="CE39" i="5"/>
  <c r="CJ39" i="5"/>
  <c r="CN39" i="5"/>
  <c r="CR39" i="5"/>
  <c r="CZ39" i="5" s="1"/>
  <c r="CV39" i="5"/>
  <c r="CL40" i="5"/>
  <c r="CP40" i="5"/>
  <c r="CT40" i="5"/>
  <c r="CX40" i="5"/>
  <c r="CA41" i="5"/>
  <c r="CE41" i="5"/>
  <c r="CJ41" i="5"/>
  <c r="CN41" i="5"/>
  <c r="CR41" i="5"/>
  <c r="CV41" i="5"/>
  <c r="BX42" i="5"/>
  <c r="CJ42" i="5"/>
  <c r="CA44" i="5"/>
  <c r="CN44" i="5"/>
  <c r="CV44" i="5"/>
  <c r="CO45" i="5"/>
  <c r="CW45" i="5"/>
  <c r="Z46" i="5"/>
  <c r="CI46" i="5"/>
  <c r="CO46" i="5"/>
  <c r="CW46" i="5"/>
  <c r="AA47" i="5"/>
  <c r="AD47" i="5" s="1"/>
  <c r="BK47" i="5" s="1"/>
  <c r="CM50" i="5"/>
  <c r="CY50" i="5"/>
  <c r="AC50" i="5"/>
  <c r="AD50" i="5" s="1"/>
  <c r="BK50" i="5" s="1"/>
  <c r="CR50" i="5"/>
  <c r="DD51" i="5"/>
  <c r="CJ52" i="5"/>
  <c r="DD53" i="5"/>
  <c r="AA53" i="5"/>
  <c r="AD53" i="5" s="1"/>
  <c r="BK53" i="5" s="1"/>
  <c r="CT53" i="5"/>
  <c r="DD54" i="5"/>
  <c r="CO56" i="5"/>
  <c r="CK56" i="5"/>
  <c r="CJ56" i="5"/>
  <c r="CW56" i="5"/>
  <c r="CS56" i="5"/>
  <c r="CR56" i="5"/>
  <c r="Z56" i="5"/>
  <c r="CO58" i="5"/>
  <c r="CK58" i="5"/>
  <c r="CN58" i="5"/>
  <c r="CJ58" i="5"/>
  <c r="CW58" i="5"/>
  <c r="CS58" i="5"/>
  <c r="CR58" i="5"/>
  <c r="Z58" i="5"/>
  <c r="CO60" i="5"/>
  <c r="CK60" i="5"/>
  <c r="CN60" i="5"/>
  <c r="CJ60" i="5"/>
  <c r="CW60" i="5"/>
  <c r="CS60" i="5"/>
  <c r="CR60" i="5"/>
  <c r="Z60" i="5"/>
  <c r="AU137" i="5"/>
  <c r="BQ142" i="5"/>
  <c r="BX37" i="5"/>
  <c r="CK37" i="5"/>
  <c r="CS37" i="5"/>
  <c r="CI38" i="5"/>
  <c r="CM38" i="5"/>
  <c r="CU38" i="5"/>
  <c r="CY38" i="5"/>
  <c r="BX39" i="5"/>
  <c r="CK39" i="5"/>
  <c r="CS39" i="5"/>
  <c r="CI40" i="5"/>
  <c r="CM40" i="5"/>
  <c r="CU40" i="5"/>
  <c r="CY40" i="5"/>
  <c r="BX41" i="5"/>
  <c r="CK41" i="5"/>
  <c r="CS41" i="5"/>
  <c r="CM42" i="5"/>
  <c r="CI42" i="5"/>
  <c r="CY42" i="5"/>
  <c r="CU42" i="5"/>
  <c r="CK42" i="5"/>
  <c r="CP42" i="5"/>
  <c r="CV42" i="5"/>
  <c r="CD42" i="5"/>
  <c r="BZ42" i="5"/>
  <c r="CO43" i="5"/>
  <c r="CK43" i="5"/>
  <c r="CW43" i="5"/>
  <c r="CS43" i="5"/>
  <c r="CM43" i="5"/>
  <c r="CR43" i="5"/>
  <c r="CX43" i="5"/>
  <c r="CD45" i="5"/>
  <c r="CJ46" i="5"/>
  <c r="CR46" i="5"/>
  <c r="CY46" i="5"/>
  <c r="CO47" i="5"/>
  <c r="CK47" i="5"/>
  <c r="CN47" i="5"/>
  <c r="CJ47" i="5"/>
  <c r="CI47" i="5"/>
  <c r="CW47" i="5"/>
  <c r="CS47" i="5"/>
  <c r="CV47" i="5"/>
  <c r="CR47" i="5"/>
  <c r="CY47" i="5"/>
  <c r="CM47" i="5"/>
  <c r="CX47" i="5"/>
  <c r="CO49" i="5"/>
  <c r="CK49" i="5"/>
  <c r="CN49" i="5"/>
  <c r="CJ49" i="5"/>
  <c r="CM49" i="5"/>
  <c r="CW49" i="5"/>
  <c r="CS49" i="5"/>
  <c r="CV49" i="5"/>
  <c r="CR49" i="5"/>
  <c r="CU49" i="5"/>
  <c r="Z50" i="5"/>
  <c r="BX50" i="5"/>
  <c r="CJ50" i="5"/>
  <c r="CV50" i="5"/>
  <c r="AD51" i="5"/>
  <c r="BK51" i="5" s="1"/>
  <c r="DD52" i="5"/>
  <c r="CN52" i="5"/>
  <c r="CX53" i="5"/>
  <c r="DD56" i="5"/>
  <c r="AC56" i="5"/>
  <c r="AD56" i="5" s="1"/>
  <c r="BK56" i="5" s="1"/>
  <c r="AC58" i="5"/>
  <c r="AD58" i="5" s="1"/>
  <c r="BK58" i="5" s="1"/>
  <c r="AA59" i="5"/>
  <c r="AD59" i="5" s="1"/>
  <c r="BK59" i="5" s="1"/>
  <c r="AC60" i="5"/>
  <c r="AD60" i="5" s="1"/>
  <c r="BK60" i="5" s="1"/>
  <c r="AF103" i="5"/>
  <c r="BY37" i="5"/>
  <c r="CL37" i="5"/>
  <c r="CT37" i="5"/>
  <c r="CJ38" i="5"/>
  <c r="CR38" i="5"/>
  <c r="CZ38" i="5" s="1"/>
  <c r="BY39" i="5"/>
  <c r="CL39" i="5"/>
  <c r="CT39" i="5"/>
  <c r="CJ40" i="5"/>
  <c r="CR40" i="5"/>
  <c r="BY41" i="5"/>
  <c r="CL41" i="5"/>
  <c r="CT41" i="5"/>
  <c r="CA42" i="5"/>
  <c r="CL42" i="5"/>
  <c r="CR42" i="5"/>
  <c r="CW42" i="5"/>
  <c r="Z43" i="5"/>
  <c r="DD43" i="5"/>
  <c r="CI43" i="5"/>
  <c r="CN43" i="5"/>
  <c r="CT43" i="5"/>
  <c r="CY43" i="5"/>
  <c r="BX44" i="5"/>
  <c r="CC44" i="5"/>
  <c r="CR44" i="5"/>
  <c r="CC45" i="5"/>
  <c r="CS45" i="5"/>
  <c r="DD46" i="5"/>
  <c r="CP47" i="5"/>
  <c r="CO48" i="5"/>
  <c r="CW48" i="5"/>
  <c r="CR48" i="5"/>
  <c r="DD49" i="5"/>
  <c r="AA49" i="5"/>
  <c r="CI49" i="5"/>
  <c r="CT49" i="5"/>
  <c r="CA50" i="5"/>
  <c r="CN50" i="5"/>
  <c r="CW50" i="5"/>
  <c r="CO51" i="5"/>
  <c r="CK51" i="5"/>
  <c r="CN51" i="5"/>
  <c r="CJ51" i="5"/>
  <c r="CI51" i="5"/>
  <c r="CW51" i="5"/>
  <c r="CS51" i="5"/>
  <c r="CV51" i="5"/>
  <c r="CR51" i="5"/>
  <c r="CY51" i="5"/>
  <c r="CM51" i="5"/>
  <c r="CX51" i="5"/>
  <c r="AC52" i="5"/>
  <c r="AD52" i="5" s="1"/>
  <c r="BK52" i="5" s="1"/>
  <c r="CR52" i="5"/>
  <c r="CL53" i="5"/>
  <c r="CK54" i="5"/>
  <c r="CO54" i="5"/>
  <c r="CS54" i="5"/>
  <c r="CW54" i="5"/>
  <c r="AD54" i="5"/>
  <c r="BK54" i="5" s="1"/>
  <c r="Z54" i="5"/>
  <c r="CV54" i="5"/>
  <c r="CO55" i="5"/>
  <c r="CK55" i="5"/>
  <c r="CN55" i="5"/>
  <c r="CJ55" i="5"/>
  <c r="CM55" i="5"/>
  <c r="CI55" i="5"/>
  <c r="CP55" i="5"/>
  <c r="CW55" i="5"/>
  <c r="CS55" i="5"/>
  <c r="CV55" i="5"/>
  <c r="CR55" i="5"/>
  <c r="CY55" i="5"/>
  <c r="CU55" i="5"/>
  <c r="CX55" i="5"/>
  <c r="CL55" i="5"/>
  <c r="CM54" i="5"/>
  <c r="CY54" i="5"/>
  <c r="CM56" i="5"/>
  <c r="CY56" i="5"/>
  <c r="CM58" i="5"/>
  <c r="CY58" i="5"/>
  <c r="CM60" i="5"/>
  <c r="CY60" i="5"/>
  <c r="CM62" i="5"/>
  <c r="CY62" i="5"/>
  <c r="CN64" i="5"/>
  <c r="CV64" i="5"/>
  <c r="CA64" i="5"/>
  <c r="AC72" i="5"/>
  <c r="DK80" i="5"/>
  <c r="AA74" i="5"/>
  <c r="AA76" i="5"/>
  <c r="CN101" i="5"/>
  <c r="CJ101" i="5"/>
  <c r="BT101" i="5"/>
  <c r="BP101" i="5"/>
  <c r="CM101" i="5"/>
  <c r="CI101" i="5"/>
  <c r="BS101" i="5"/>
  <c r="BO101" i="5"/>
  <c r="CP101" i="5"/>
  <c r="CL101" i="5"/>
  <c r="BR101" i="5"/>
  <c r="BN101" i="5"/>
  <c r="CO101" i="5"/>
  <c r="BQ101" i="5"/>
  <c r="BM101" i="5"/>
  <c r="CK101" i="5"/>
  <c r="CV101" i="5"/>
  <c r="CR101" i="5"/>
  <c r="CY101" i="5"/>
  <c r="CU101" i="5"/>
  <c r="CX101" i="5"/>
  <c r="CT101" i="5"/>
  <c r="CW101" i="5"/>
  <c r="CS101" i="5"/>
  <c r="CO62" i="5"/>
  <c r="CK62" i="5"/>
  <c r="CW62" i="5"/>
  <c r="CS62" i="5"/>
  <c r="Z62" i="5"/>
  <c r="CV62" i="5"/>
  <c r="CP64" i="5"/>
  <c r="CL64" i="5"/>
  <c r="CX64" i="5"/>
  <c r="CT64" i="5"/>
  <c r="AD64" i="5"/>
  <c r="BK64" i="5" s="1"/>
  <c r="Z64" i="5"/>
  <c r="BX64" i="5" s="1"/>
  <c r="CO64" i="5"/>
  <c r="BQ72" i="5"/>
  <c r="BO72" i="5"/>
  <c r="BM72" i="5"/>
  <c r="DT72" i="5"/>
  <c r="DP72" i="5"/>
  <c r="DR72" i="5"/>
  <c r="DN72" i="5"/>
  <c r="DO72" i="5"/>
  <c r="DU72" i="5"/>
  <c r="DS72" i="5"/>
  <c r="AE137" i="5"/>
  <c r="BM142" i="5"/>
  <c r="DQ72" i="5"/>
  <c r="DD78" i="5"/>
  <c r="AA78" i="5"/>
  <c r="AC91" i="5"/>
  <c r="AM103" i="5"/>
  <c r="AB91" i="5"/>
  <c r="AW103" i="5"/>
  <c r="BC103" i="5"/>
  <c r="BH103" i="5"/>
  <c r="CM97" i="5"/>
  <c r="CI97" i="5"/>
  <c r="BS97" i="5"/>
  <c r="BO97" i="5"/>
  <c r="CP97" i="5"/>
  <c r="CL97" i="5"/>
  <c r="BR97" i="5"/>
  <c r="BN97" i="5"/>
  <c r="CN97" i="5"/>
  <c r="BM97" i="5"/>
  <c r="CJ97" i="5"/>
  <c r="BQ97" i="5"/>
  <c r="CO97" i="5"/>
  <c r="BP97" i="5"/>
  <c r="CK97" i="5"/>
  <c r="CY97" i="5"/>
  <c r="CU97" i="5"/>
  <c r="CX97" i="5"/>
  <c r="CT97" i="5"/>
  <c r="CV97" i="5"/>
  <c r="CR97" i="5"/>
  <c r="CS97" i="5"/>
  <c r="CP44" i="5"/>
  <c r="CL44" i="5"/>
  <c r="CX44" i="5"/>
  <c r="CT44" i="5"/>
  <c r="CJ44" i="5"/>
  <c r="CO44" i="5"/>
  <c r="CU44" i="5"/>
  <c r="CN45" i="5"/>
  <c r="CJ45" i="5"/>
  <c r="CV45" i="5"/>
  <c r="CR45" i="5"/>
  <c r="CK45" i="5"/>
  <c r="CP45" i="5"/>
  <c r="CU45" i="5"/>
  <c r="CP46" i="5"/>
  <c r="CL46" i="5"/>
  <c r="CX46" i="5"/>
  <c r="CT46" i="5"/>
  <c r="CK46" i="5"/>
  <c r="CV46" i="5"/>
  <c r="CM48" i="5"/>
  <c r="CY48" i="5"/>
  <c r="CM52" i="5"/>
  <c r="CY52" i="5"/>
  <c r="CJ62" i="5"/>
  <c r="CS64" i="5"/>
  <c r="DG80" i="5"/>
  <c r="AC73" i="5"/>
  <c r="BM74" i="5"/>
  <c r="BQ74" i="5"/>
  <c r="BM76" i="5"/>
  <c r="BQ76" i="5"/>
  <c r="AC78" i="5"/>
  <c r="AN103" i="5"/>
  <c r="CW97" i="5"/>
  <c r="DD58" i="5"/>
  <c r="DD59" i="5"/>
  <c r="DD60" i="5"/>
  <c r="DD61" i="5"/>
  <c r="DD62" i="5"/>
  <c r="CN62" i="5"/>
  <c r="DD63" i="5"/>
  <c r="CW64" i="5"/>
  <c r="DD72" i="5"/>
  <c r="AA72" i="5"/>
  <c r="AA80" i="5" s="1"/>
  <c r="BR78" i="5"/>
  <c r="BN78" i="5"/>
  <c r="BQ78" i="5"/>
  <c r="BO78" i="5"/>
  <c r="BM78" i="5"/>
  <c r="DT78" i="5"/>
  <c r="DP78" i="5"/>
  <c r="DR78" i="5"/>
  <c r="DN78" i="5"/>
  <c r="DS78" i="5"/>
  <c r="DQ78" i="5"/>
  <c r="DO78" i="5"/>
  <c r="BD103" i="5"/>
  <c r="BP131" i="5"/>
  <c r="BM131" i="5"/>
  <c r="BQ131" i="5"/>
  <c r="CI57" i="5"/>
  <c r="CM57" i="5"/>
  <c r="CU57" i="5"/>
  <c r="CY57" i="5"/>
  <c r="CI59" i="5"/>
  <c r="CM59" i="5"/>
  <c r="CU59" i="5"/>
  <c r="CY59" i="5"/>
  <c r="CI61" i="5"/>
  <c r="CM61" i="5"/>
  <c r="CU61" i="5"/>
  <c r="CY61" i="5"/>
  <c r="CI63" i="5"/>
  <c r="CM63" i="5"/>
  <c r="CU63" i="5"/>
  <c r="CY63" i="5"/>
  <c r="BR74" i="5"/>
  <c r="BR75" i="5"/>
  <c r="BN75" i="5"/>
  <c r="DT75" i="5"/>
  <c r="DP75" i="5"/>
  <c r="DR75" i="5"/>
  <c r="DN75" i="5"/>
  <c r="DV75" i="5" s="1"/>
  <c r="DM75" i="5" s="1"/>
  <c r="DD75" i="5"/>
  <c r="BS75" i="5"/>
  <c r="DU75" i="5"/>
  <c r="BT76" i="5"/>
  <c r="BR79" i="5"/>
  <c r="BN79" i="5"/>
  <c r="DT79" i="5"/>
  <c r="DP79" i="5"/>
  <c r="DR79" i="5"/>
  <c r="DN79" i="5"/>
  <c r="DD79" i="5"/>
  <c r="BS79" i="5"/>
  <c r="DU79" i="5"/>
  <c r="BS83" i="5"/>
  <c r="BO83" i="5"/>
  <c r="CV83" i="5"/>
  <c r="CV88" i="5" s="1"/>
  <c r="CR83" i="5"/>
  <c r="Z83" i="5"/>
  <c r="BT83" i="5"/>
  <c r="CW83" i="5"/>
  <c r="AD85" i="5"/>
  <c r="BK85" i="5" s="1"/>
  <c r="Z85" i="5"/>
  <c r="BT85" i="5"/>
  <c r="CW85" i="5"/>
  <c r="AD87" i="5"/>
  <c r="BK87" i="5" s="1"/>
  <c r="Z87" i="5"/>
  <c r="BM87" i="5"/>
  <c r="CL48" i="5"/>
  <c r="CP48" i="5"/>
  <c r="CT48" i="5"/>
  <c r="CX48" i="5"/>
  <c r="CL50" i="5"/>
  <c r="CP50" i="5"/>
  <c r="CT50" i="5"/>
  <c r="CX50" i="5"/>
  <c r="CL52" i="5"/>
  <c r="CP52" i="5"/>
  <c r="CT52" i="5"/>
  <c r="CX52" i="5"/>
  <c r="CL54" i="5"/>
  <c r="CP54" i="5"/>
  <c r="CT54" i="5"/>
  <c r="CX54" i="5"/>
  <c r="CL56" i="5"/>
  <c r="CP56" i="5"/>
  <c r="CT56" i="5"/>
  <c r="CX56" i="5"/>
  <c r="CJ57" i="5"/>
  <c r="CN57" i="5"/>
  <c r="CR57" i="5"/>
  <c r="CV57" i="5"/>
  <c r="CL58" i="5"/>
  <c r="CP58" i="5"/>
  <c r="CT58" i="5"/>
  <c r="CX58" i="5"/>
  <c r="CJ59" i="5"/>
  <c r="CN59" i="5"/>
  <c r="CR59" i="5"/>
  <c r="CV59" i="5"/>
  <c r="CL60" i="5"/>
  <c r="CP60" i="5"/>
  <c r="CT60" i="5"/>
  <c r="CX60" i="5"/>
  <c r="CJ61" i="5"/>
  <c r="CN61" i="5"/>
  <c r="CR61" i="5"/>
  <c r="CV61" i="5"/>
  <c r="CL62" i="5"/>
  <c r="CP62" i="5"/>
  <c r="CT62" i="5"/>
  <c r="CX62" i="5"/>
  <c r="CJ63" i="5"/>
  <c r="CN63" i="5"/>
  <c r="CR63" i="5"/>
  <c r="CV63" i="5"/>
  <c r="CI64" i="5"/>
  <c r="CM64" i="5"/>
  <c r="CU64" i="5"/>
  <c r="CY64" i="5"/>
  <c r="BR73" i="5"/>
  <c r="BQ73" i="5"/>
  <c r="DT74" i="5"/>
  <c r="DP74" i="5"/>
  <c r="DR74" i="5"/>
  <c r="DN74" i="5"/>
  <c r="DD74" i="5"/>
  <c r="DQ74" i="5"/>
  <c r="AA75" i="5"/>
  <c r="BM75" i="5"/>
  <c r="DO75" i="5"/>
  <c r="BR76" i="5"/>
  <c r="BN76" i="5"/>
  <c r="DT76" i="5"/>
  <c r="DP76" i="5"/>
  <c r="DR76" i="5"/>
  <c r="DN76" i="5"/>
  <c r="DD76" i="5"/>
  <c r="BS76" i="5"/>
  <c r="DU76" i="5"/>
  <c r="BT77" i="5"/>
  <c r="AA79" i="5"/>
  <c r="BM79" i="5"/>
  <c r="DO79" i="5"/>
  <c r="AA83" i="5"/>
  <c r="AA88" i="5" s="1"/>
  <c r="CY83" i="5"/>
  <c r="BN85" i="5"/>
  <c r="CY85" i="5"/>
  <c r="BO87" i="5"/>
  <c r="CR87" i="5"/>
  <c r="AJ103" i="5"/>
  <c r="AO103" i="5"/>
  <c r="AU103" i="5"/>
  <c r="BE103" i="5"/>
  <c r="AB98" i="5"/>
  <c r="CL106" i="5"/>
  <c r="CI106" i="5"/>
  <c r="CM106" i="5"/>
  <c r="CT106" i="5"/>
  <c r="CY106" i="5"/>
  <c r="DD107" i="5"/>
  <c r="CI48" i="5"/>
  <c r="CU48" i="5"/>
  <c r="CI50" i="5"/>
  <c r="CU50" i="5"/>
  <c r="CI52" i="5"/>
  <c r="CU52" i="5"/>
  <c r="CI54" i="5"/>
  <c r="CU54" i="5"/>
  <c r="CI56" i="5"/>
  <c r="CU56" i="5"/>
  <c r="CK57" i="5"/>
  <c r="CS57" i="5"/>
  <c r="CI58" i="5"/>
  <c r="CU58" i="5"/>
  <c r="CK59" i="5"/>
  <c r="CS59" i="5"/>
  <c r="CI60" i="5"/>
  <c r="CU60" i="5"/>
  <c r="CK61" i="5"/>
  <c r="CS61" i="5"/>
  <c r="CI62" i="5"/>
  <c r="CU62" i="5"/>
  <c r="CK63" i="5"/>
  <c r="CS63" i="5"/>
  <c r="CJ64" i="5"/>
  <c r="CR64" i="5"/>
  <c r="BR72" i="5"/>
  <c r="DL80" i="5"/>
  <c r="DT73" i="5"/>
  <c r="DP73" i="5"/>
  <c r="DR73" i="5"/>
  <c r="DN73" i="5"/>
  <c r="DD73" i="5"/>
  <c r="DQ73" i="5"/>
  <c r="BO75" i="5"/>
  <c r="DQ75" i="5"/>
  <c r="BR77" i="5"/>
  <c r="BN77" i="5"/>
  <c r="BU77" i="5" s="1"/>
  <c r="DT77" i="5"/>
  <c r="DP77" i="5"/>
  <c r="DR77" i="5"/>
  <c r="DN77" i="5"/>
  <c r="DD77" i="5"/>
  <c r="BS77" i="5"/>
  <c r="DU77" i="5"/>
  <c r="BT78" i="5"/>
  <c r="BO79" i="5"/>
  <c r="DQ79" i="5"/>
  <c r="BP83" i="5"/>
  <c r="CS83" i="5"/>
  <c r="BT84" i="5"/>
  <c r="BR84" i="5"/>
  <c r="BN84" i="5"/>
  <c r="CW84" i="5"/>
  <c r="CS84" i="5"/>
  <c r="CY84" i="5"/>
  <c r="CU84" i="5"/>
  <c r="BO84" i="5"/>
  <c r="CX84" i="5"/>
  <c r="CX88" i="5" s="1"/>
  <c r="BR86" i="5"/>
  <c r="BN86" i="5"/>
  <c r="BP86" i="5"/>
  <c r="CY86" i="5"/>
  <c r="CU86" i="5"/>
  <c r="CW86" i="5"/>
  <c r="CS86" i="5"/>
  <c r="BO86" i="5"/>
  <c r="CX86" i="5"/>
  <c r="BR87" i="5"/>
  <c r="CU87" i="5"/>
  <c r="CU88" i="5" s="1"/>
  <c r="CY91" i="5"/>
  <c r="AD91" i="5"/>
  <c r="Z91" i="5"/>
  <c r="CX91" i="5"/>
  <c r="CK98" i="5"/>
  <c r="BM98" i="5"/>
  <c r="CO98" i="5"/>
  <c r="CN99" i="5"/>
  <c r="CJ99" i="5"/>
  <c r="BT99" i="5"/>
  <c r="BP99" i="5"/>
  <c r="CM99" i="5"/>
  <c r="CI99" i="5"/>
  <c r="BS99" i="5"/>
  <c r="BO99" i="5"/>
  <c r="CP99" i="5"/>
  <c r="CL99" i="5"/>
  <c r="BR99" i="5"/>
  <c r="BN99" i="5"/>
  <c r="CO99" i="5"/>
  <c r="BQ99" i="5"/>
  <c r="CV99" i="5"/>
  <c r="CR99" i="5"/>
  <c r="CY99" i="5"/>
  <c r="CU99" i="5"/>
  <c r="CX99" i="5"/>
  <c r="CT99" i="5"/>
  <c r="CW99" i="5"/>
  <c r="AB100" i="5"/>
  <c r="BP72" i="5"/>
  <c r="BT72" i="5"/>
  <c r="DF72" i="5"/>
  <c r="DJ72" i="5"/>
  <c r="BP73" i="5"/>
  <c r="BT73" i="5"/>
  <c r="DF73" i="5"/>
  <c r="DJ73" i="5"/>
  <c r="BP74" i="5"/>
  <c r="BT74" i="5"/>
  <c r="DF74" i="5"/>
  <c r="DJ74" i="5"/>
  <c r="BP75" i="5"/>
  <c r="DF75" i="5"/>
  <c r="BP76" i="5"/>
  <c r="DF76" i="5"/>
  <c r="BP77" i="5"/>
  <c r="DF77" i="5"/>
  <c r="BP78" i="5"/>
  <c r="DF78" i="5"/>
  <c r="BP79" i="5"/>
  <c r="DF79" i="5"/>
  <c r="BM83" i="5"/>
  <c r="CT83" i="5"/>
  <c r="BO85" i="5"/>
  <c r="BS85" i="5"/>
  <c r="CR85" i="5"/>
  <c r="CV85" i="5"/>
  <c r="BT87" i="5"/>
  <c r="BP87" i="5"/>
  <c r="CW87" i="5"/>
  <c r="CS87" i="5"/>
  <c r="BN87" i="5"/>
  <c r="BS87" i="5"/>
  <c r="CT87" i="5"/>
  <c r="CY87" i="5"/>
  <c r="CW91" i="5"/>
  <c r="CS91" i="5"/>
  <c r="CV91" i="5"/>
  <c r="CR91" i="5"/>
  <c r="AI103" i="5"/>
  <c r="AS103" i="5"/>
  <c r="AY103" i="5"/>
  <c r="BI103" i="5"/>
  <c r="CU91" i="5"/>
  <c r="CN98" i="5"/>
  <c r="CJ98" i="5"/>
  <c r="BP98" i="5"/>
  <c r="CM98" i="5"/>
  <c r="CI98" i="5"/>
  <c r="BS98" i="5"/>
  <c r="BO98" i="5"/>
  <c r="CP98" i="5"/>
  <c r="CL98" i="5"/>
  <c r="BR98" i="5"/>
  <c r="BN98" i="5"/>
  <c r="CV98" i="5"/>
  <c r="CR98" i="5"/>
  <c r="CY98" i="5"/>
  <c r="CU98" i="5"/>
  <c r="CX98" i="5"/>
  <c r="CT98" i="5"/>
  <c r="CS98" i="5"/>
  <c r="BM100" i="5"/>
  <c r="CE111" i="5"/>
  <c r="CA111" i="5"/>
  <c r="CD111" i="5"/>
  <c r="BZ111" i="5"/>
  <c r="BX111" i="5"/>
  <c r="CC111" i="5"/>
  <c r="CB111" i="5"/>
  <c r="CP114" i="5"/>
  <c r="CL114" i="5"/>
  <c r="CD108" i="5"/>
  <c r="BZ108" i="5"/>
  <c r="CC108" i="5"/>
  <c r="BY108" i="5"/>
  <c r="CA108" i="5"/>
  <c r="BX108" i="5"/>
  <c r="CE108" i="5"/>
  <c r="BK109" i="5"/>
  <c r="Z109" i="5"/>
  <c r="Z126" i="5" s="1"/>
  <c r="BN72" i="5"/>
  <c r="DH72" i="5"/>
  <c r="BN73" i="5"/>
  <c r="DH73" i="5"/>
  <c r="BN74" i="5"/>
  <c r="DH74" i="5"/>
  <c r="BM85" i="5"/>
  <c r="CT85" i="5"/>
  <c r="AQ103" i="5"/>
  <c r="BA103" i="5"/>
  <c r="BG103" i="5"/>
  <c r="CN100" i="5"/>
  <c r="CJ100" i="5"/>
  <c r="BT100" i="5"/>
  <c r="BP100" i="5"/>
  <c r="CM100" i="5"/>
  <c r="CI100" i="5"/>
  <c r="BS100" i="5"/>
  <c r="BO100" i="5"/>
  <c r="CP100" i="5"/>
  <c r="CL100" i="5"/>
  <c r="BR100" i="5"/>
  <c r="BN100" i="5"/>
  <c r="CV100" i="5"/>
  <c r="CR100" i="5"/>
  <c r="CY100" i="5"/>
  <c r="CU100" i="5"/>
  <c r="CX100" i="5"/>
  <c r="CT100" i="5"/>
  <c r="CS100" i="5"/>
  <c r="CK107" i="5"/>
  <c r="CS107" i="5"/>
  <c r="CO106" i="5"/>
  <c r="CK106" i="5"/>
  <c r="CN106" i="5"/>
  <c r="CJ106" i="5"/>
  <c r="CW106" i="5"/>
  <c r="CS106" i="5"/>
  <c r="CV106" i="5"/>
  <c r="CR106" i="5"/>
  <c r="CP106" i="5"/>
  <c r="CX106" i="5"/>
  <c r="CN107" i="5"/>
  <c r="CV107" i="5"/>
  <c r="CO107" i="5"/>
  <c r="CW107" i="5"/>
  <c r="CN108" i="5"/>
  <c r="CV108" i="5"/>
  <c r="DD109" i="5"/>
  <c r="CM109" i="5"/>
  <c r="CU109" i="5"/>
  <c r="DD110" i="5"/>
  <c r="CL110" i="5"/>
  <c r="CT110" i="5"/>
  <c r="CP113" i="5"/>
  <c r="CL113" i="5"/>
  <c r="CO113" i="5"/>
  <c r="CK113" i="5"/>
  <c r="CX113" i="5"/>
  <c r="CT113" i="5"/>
  <c r="CZ113" i="5" s="1"/>
  <c r="CW113" i="5"/>
  <c r="CS113" i="5"/>
  <c r="CI113" i="5"/>
  <c r="CY113" i="5"/>
  <c r="CO114" i="5"/>
  <c r="CK114" i="5"/>
  <c r="CN114" i="5"/>
  <c r="CJ114" i="5"/>
  <c r="CM114" i="5"/>
  <c r="CI114" i="5"/>
  <c r="CW114" i="5"/>
  <c r="CS114" i="5"/>
  <c r="CV114" i="5"/>
  <c r="CR114" i="5"/>
  <c r="CY114" i="5"/>
  <c r="CU114" i="5"/>
  <c r="CX114" i="5"/>
  <c r="CE115" i="5"/>
  <c r="CA115" i="5"/>
  <c r="CD115" i="5"/>
  <c r="BZ115" i="5"/>
  <c r="CG115" i="5" s="1"/>
  <c r="CC115" i="5"/>
  <c r="BY115" i="5"/>
  <c r="BK116" i="5"/>
  <c r="Z116" i="5"/>
  <c r="BS116" i="5" s="1"/>
  <c r="BU116" i="5" s="1"/>
  <c r="CR116" i="5"/>
  <c r="CP107" i="5"/>
  <c r="CX107" i="5"/>
  <c r="CM108" i="5"/>
  <c r="CY108" i="5"/>
  <c r="CO108" i="5"/>
  <c r="CW108" i="5"/>
  <c r="CD112" i="5"/>
  <c r="BZ112" i="5"/>
  <c r="CC112" i="5"/>
  <c r="BY112" i="5"/>
  <c r="CF112" i="5" s="1"/>
  <c r="BK113" i="5"/>
  <c r="Z113" i="5"/>
  <c r="CP115" i="5"/>
  <c r="CL115" i="5"/>
  <c r="CX115" i="5"/>
  <c r="CT115" i="5"/>
  <c r="CO115" i="5"/>
  <c r="DD106" i="5"/>
  <c r="CP109" i="5"/>
  <c r="CL109" i="5"/>
  <c r="CO109" i="5"/>
  <c r="CK109" i="5"/>
  <c r="CX109" i="5"/>
  <c r="CT109" i="5"/>
  <c r="CW109" i="5"/>
  <c r="CS109" i="5"/>
  <c r="CI109" i="5"/>
  <c r="CQ109" i="5" s="1"/>
  <c r="CY109" i="5"/>
  <c r="CO110" i="5"/>
  <c r="CK110" i="5"/>
  <c r="CN110" i="5"/>
  <c r="CJ110" i="5"/>
  <c r="CQ110" i="5" s="1"/>
  <c r="CW110" i="5"/>
  <c r="CS110" i="5"/>
  <c r="CV110" i="5"/>
  <c r="CR110" i="5"/>
  <c r="CP110" i="5"/>
  <c r="CX110" i="5"/>
  <c r="DD113" i="5"/>
  <c r="DD114" i="5"/>
  <c r="DD116" i="5"/>
  <c r="DD117" i="5"/>
  <c r="CO118" i="5"/>
  <c r="CK118" i="5"/>
  <c r="CW118" i="5"/>
  <c r="CS118" i="5"/>
  <c r="CT118" i="5"/>
  <c r="CE119" i="5"/>
  <c r="CA119" i="5"/>
  <c r="BQ119" i="5"/>
  <c r="BM119" i="5"/>
  <c r="CD119" i="5"/>
  <c r="BZ119" i="5"/>
  <c r="BT119" i="5"/>
  <c r="BP119" i="5"/>
  <c r="CC119" i="5"/>
  <c r="BY119" i="5"/>
  <c r="BS119" i="5"/>
  <c r="BO119" i="5"/>
  <c r="BK120" i="5"/>
  <c r="Z120" i="5"/>
  <c r="CI107" i="5"/>
  <c r="CM107" i="5"/>
  <c r="CU107" i="5"/>
  <c r="CU126" i="5" s="1"/>
  <c r="CY107" i="5"/>
  <c r="CL108" i="5"/>
  <c r="CP108" i="5"/>
  <c r="CT108" i="5"/>
  <c r="CX108" i="5"/>
  <c r="CI111" i="5"/>
  <c r="CM111" i="5"/>
  <c r="CU111" i="5"/>
  <c r="CY111" i="5"/>
  <c r="CL112" i="5"/>
  <c r="CP112" i="5"/>
  <c r="CT112" i="5"/>
  <c r="CZ112" i="5" s="1"/>
  <c r="CX112" i="5"/>
  <c r="CI115" i="5"/>
  <c r="CM115" i="5"/>
  <c r="CU115" i="5"/>
  <c r="CY115" i="5"/>
  <c r="DD118" i="5"/>
  <c r="CX118" i="5"/>
  <c r="CN119" i="5"/>
  <c r="CV119" i="5"/>
  <c r="BX119" i="5"/>
  <c r="CD120" i="5"/>
  <c r="BZ120" i="5"/>
  <c r="BT120" i="5"/>
  <c r="BP120" i="5"/>
  <c r="CC120" i="5"/>
  <c r="BY120" i="5"/>
  <c r="BS120" i="5"/>
  <c r="BO120" i="5"/>
  <c r="CB120" i="5"/>
  <c r="BX120" i="5"/>
  <c r="BR120" i="5"/>
  <c r="CA120" i="5"/>
  <c r="CR120" i="5"/>
  <c r="CC121" i="5"/>
  <c r="BY121" i="5"/>
  <c r="BS121" i="5"/>
  <c r="BO121" i="5"/>
  <c r="CB121" i="5"/>
  <c r="BX121" i="5"/>
  <c r="BR121" i="5"/>
  <c r="CE121" i="5"/>
  <c r="CA121" i="5"/>
  <c r="BQ121" i="5"/>
  <c r="BM121" i="5"/>
  <c r="BZ121" i="5"/>
  <c r="DD122" i="5"/>
  <c r="DD123" i="5"/>
  <c r="CI123" i="5"/>
  <c r="CD124" i="5"/>
  <c r="BZ124" i="5"/>
  <c r="BT124" i="5"/>
  <c r="BP124" i="5"/>
  <c r="BU124" i="5" s="1"/>
  <c r="CC124" i="5"/>
  <c r="BX124" i="5"/>
  <c r="BQ124" i="5"/>
  <c r="CB124" i="5"/>
  <c r="BO124" i="5"/>
  <c r="CA124" i="5"/>
  <c r="BS124" i="5"/>
  <c r="BK125" i="5"/>
  <c r="Z125" i="5"/>
  <c r="Y126" i="5"/>
  <c r="CJ107" i="5"/>
  <c r="CR107" i="5"/>
  <c r="CI108" i="5"/>
  <c r="CU108" i="5"/>
  <c r="CZ108" i="5" s="1"/>
  <c r="CJ111" i="5"/>
  <c r="CR111" i="5"/>
  <c r="CI112" i="5"/>
  <c r="CU112" i="5"/>
  <c r="CJ115" i="5"/>
  <c r="CR115" i="5"/>
  <c r="CP116" i="5"/>
  <c r="CL116" i="5"/>
  <c r="CO116" i="5"/>
  <c r="CK116" i="5"/>
  <c r="CX116" i="5"/>
  <c r="CT116" i="5"/>
  <c r="CW116" i="5"/>
  <c r="CS116" i="5"/>
  <c r="CI116" i="5"/>
  <c r="CY116" i="5"/>
  <c r="CO117" i="5"/>
  <c r="CK117" i="5"/>
  <c r="CN117" i="5"/>
  <c r="CJ117" i="5"/>
  <c r="CQ117" i="5" s="1"/>
  <c r="CP117" i="5"/>
  <c r="CN118" i="5"/>
  <c r="CV118" i="5"/>
  <c r="CL118" i="5"/>
  <c r="CB119" i="5"/>
  <c r="BM120" i="5"/>
  <c r="CE120" i="5"/>
  <c r="CP121" i="5"/>
  <c r="CL121" i="5"/>
  <c r="CO121" i="5"/>
  <c r="CK121" i="5"/>
  <c r="CN121" i="5"/>
  <c r="CJ121" i="5"/>
  <c r="CQ121" i="5" s="1"/>
  <c r="CX121" i="5"/>
  <c r="CT121" i="5"/>
  <c r="CW121" i="5"/>
  <c r="CS121" i="5"/>
  <c r="CV121" i="5"/>
  <c r="CR121" i="5"/>
  <c r="CD121" i="5"/>
  <c r="CU121" i="5"/>
  <c r="CI118" i="5"/>
  <c r="CQ118" i="5" s="1"/>
  <c r="CM118" i="5"/>
  <c r="CU118" i="5"/>
  <c r="CY118" i="5"/>
  <c r="CL119" i="5"/>
  <c r="CP119" i="5"/>
  <c r="CT119" i="5"/>
  <c r="CX119" i="5"/>
  <c r="CK120" i="5"/>
  <c r="CO120" i="5"/>
  <c r="CS120" i="5"/>
  <c r="CW120" i="5"/>
  <c r="CO122" i="5"/>
  <c r="CK122" i="5"/>
  <c r="CW122" i="5"/>
  <c r="CS122" i="5"/>
  <c r="CZ122" i="5" s="1"/>
  <c r="CI122" i="5"/>
  <c r="CN122" i="5"/>
  <c r="CT122" i="5"/>
  <c r="CY122" i="5"/>
  <c r="CN123" i="5"/>
  <c r="CJ123" i="5"/>
  <c r="CV123" i="5"/>
  <c r="CR123" i="5"/>
  <c r="CK123" i="5"/>
  <c r="CP123" i="5"/>
  <c r="CU123" i="5"/>
  <c r="CL124" i="5"/>
  <c r="CR124" i="5"/>
  <c r="CW124" i="5"/>
  <c r="CR125" i="5"/>
  <c r="CJ118" i="5"/>
  <c r="CR118" i="5"/>
  <c r="CZ118" i="5" s="1"/>
  <c r="CI119" i="5"/>
  <c r="CU119" i="5"/>
  <c r="CL120" i="5"/>
  <c r="CP120" i="5"/>
  <c r="CT120" i="5"/>
  <c r="CX120" i="5"/>
  <c r="CJ122" i="5"/>
  <c r="CP122" i="5"/>
  <c r="CU122" i="5"/>
  <c r="CL123" i="5"/>
  <c r="CW123" i="5"/>
  <c r="CN124" i="5"/>
  <c r="CS124" i="5"/>
  <c r="CX124" i="5"/>
  <c r="CJ119" i="5"/>
  <c r="CR119" i="5"/>
  <c r="CI120" i="5"/>
  <c r="CU120" i="5"/>
  <c r="CS123" i="5"/>
  <c r="CJ124" i="5"/>
  <c r="CP125" i="5"/>
  <c r="CL125" i="5"/>
  <c r="CK125" i="5"/>
  <c r="CN125" i="5"/>
  <c r="CI125" i="5"/>
  <c r="CX125" i="5"/>
  <c r="CT125" i="5"/>
  <c r="CV125" i="5"/>
  <c r="CY125" i="5"/>
  <c r="CS125" i="5"/>
  <c r="CM125" i="5"/>
  <c r="CW125" i="5"/>
  <c r="CI124" i="5"/>
  <c r="CQ124" i="5" s="1"/>
  <c r="CU124" i="5"/>
  <c r="BP125" i="5"/>
  <c r="BT131" i="5"/>
  <c r="CB132" i="5"/>
  <c r="BX132" i="5"/>
  <c r="CE132" i="5"/>
  <c r="CE134" i="5" s="1"/>
  <c r="CA132" i="5"/>
  <c r="CA134" i="5" s="1"/>
  <c r="DM133" i="5"/>
  <c r="CC125" i="5"/>
  <c r="BY125" i="5"/>
  <c r="CG125" i="5" s="1"/>
  <c r="BS125" i="5"/>
  <c r="BO125" i="5"/>
  <c r="BU125" i="5" s="1"/>
  <c r="BZ134" i="5"/>
  <c r="CC131" i="5"/>
  <c r="BY131" i="5"/>
  <c r="BY134" i="5" s="1"/>
  <c r="BS131" i="5"/>
  <c r="BO131" i="5"/>
  <c r="CB131" i="5"/>
  <c r="BX131" i="5"/>
  <c r="BR131" i="5"/>
  <c r="BN131" i="5"/>
  <c r="CC132" i="5"/>
  <c r="DM132" i="5"/>
  <c r="CA133" i="5"/>
  <c r="CG133" i="5" s="1"/>
  <c r="CQ43" i="5" l="1"/>
  <c r="CQ50" i="5"/>
  <c r="CC64" i="5"/>
  <c r="AD48" i="5"/>
  <c r="BK48" i="5" s="1"/>
  <c r="CB64" i="5"/>
  <c r="AI136" i="3"/>
  <c r="CA27" i="5"/>
  <c r="BX27" i="5"/>
  <c r="BY27" i="5"/>
  <c r="DA100" i="3"/>
  <c r="DA97" i="3"/>
  <c r="BT97" i="3" s="1"/>
  <c r="BJ97" i="3" s="1"/>
  <c r="BJ97" i="5" s="1"/>
  <c r="BU99" i="5"/>
  <c r="DA98" i="3"/>
  <c r="BT98" i="3" s="1"/>
  <c r="DA101" i="3"/>
  <c r="BU101" i="5"/>
  <c r="BU97" i="3"/>
  <c r="CQ34" i="5"/>
  <c r="CZ34" i="5"/>
  <c r="BQ137" i="3"/>
  <c r="AU141" i="3" s="1"/>
  <c r="BP137" i="3"/>
  <c r="AQ141" i="3" s="1"/>
  <c r="BY44" i="5"/>
  <c r="CB44" i="5"/>
  <c r="AD49" i="5"/>
  <c r="BK49" i="5" s="1"/>
  <c r="CQ54" i="5"/>
  <c r="CV69" i="5"/>
  <c r="AD57" i="5"/>
  <c r="BK57" i="5" s="1"/>
  <c r="AY136" i="3"/>
  <c r="BC136" i="3"/>
  <c r="CB27" i="5"/>
  <c r="CD27" i="5"/>
  <c r="CE27" i="5"/>
  <c r="CC22" i="5"/>
  <c r="AD44" i="5"/>
  <c r="BK44" i="5" s="1"/>
  <c r="CA45" i="5"/>
  <c r="CA48" i="5"/>
  <c r="BY48" i="5"/>
  <c r="CB45" i="5"/>
  <c r="CE45" i="5"/>
  <c r="CB48" i="5"/>
  <c r="CC48" i="5"/>
  <c r="BY45" i="5"/>
  <c r="CE48" i="5"/>
  <c r="BG136" i="5"/>
  <c r="CE64" i="5"/>
  <c r="CQ45" i="5"/>
  <c r="CQ44" i="5"/>
  <c r="CZ62" i="5"/>
  <c r="BY64" i="5"/>
  <c r="CG51" i="3"/>
  <c r="AM136" i="3"/>
  <c r="AE136" i="5"/>
  <c r="CQ55" i="5"/>
  <c r="CQ49" i="5"/>
  <c r="BU86" i="3"/>
  <c r="BJ88" i="3"/>
  <c r="BP88" i="3"/>
  <c r="AT88" i="3"/>
  <c r="CG63" i="3"/>
  <c r="CG60" i="3"/>
  <c r="CF63" i="3"/>
  <c r="CG47" i="3"/>
  <c r="CF53" i="3"/>
  <c r="CG55" i="3"/>
  <c r="CF61" i="3"/>
  <c r="CF45" i="3"/>
  <c r="CG59" i="3"/>
  <c r="CF47" i="3"/>
  <c r="CF57" i="3"/>
  <c r="CF49" i="3"/>
  <c r="CF48" i="3"/>
  <c r="CF59" i="3"/>
  <c r="CG56" i="3"/>
  <c r="AQ136" i="5"/>
  <c r="CF52" i="3"/>
  <c r="CF60" i="3"/>
  <c r="CG42" i="3"/>
  <c r="CF16" i="3"/>
  <c r="CF62" i="3"/>
  <c r="CF54" i="3"/>
  <c r="CG46" i="3"/>
  <c r="CG61" i="3"/>
  <c r="CF56" i="3"/>
  <c r="CF44" i="3"/>
  <c r="CE69" i="3"/>
  <c r="CF51" i="3"/>
  <c r="CG57" i="3"/>
  <c r="CF55" i="3"/>
  <c r="CG58" i="3"/>
  <c r="CG50" i="3"/>
  <c r="CF50" i="3"/>
  <c r="CG48" i="3"/>
  <c r="CG45" i="3"/>
  <c r="CD69" i="3"/>
  <c r="CD129" i="3" s="1"/>
  <c r="CG16" i="3"/>
  <c r="CG53" i="3"/>
  <c r="CA69" i="3"/>
  <c r="CG49" i="3"/>
  <c r="CC69" i="3"/>
  <c r="CC129" i="3" s="1"/>
  <c r="CN69" i="5"/>
  <c r="CY69" i="5"/>
  <c r="BZ69" i="3"/>
  <c r="CM69" i="5"/>
  <c r="AE139" i="5"/>
  <c r="AD139" i="5"/>
  <c r="AE141" i="3"/>
  <c r="AE145" i="5"/>
  <c r="BP132" i="5"/>
  <c r="BT132" i="5"/>
  <c r="BT133" i="5"/>
  <c r="BP133" i="5"/>
  <c r="BN133" i="5"/>
  <c r="BS133" i="5"/>
  <c r="BR133" i="5"/>
  <c r="BO133" i="5"/>
  <c r="BM132" i="5"/>
  <c r="BN132" i="5"/>
  <c r="BO132" i="5"/>
  <c r="CZ124" i="5"/>
  <c r="BK126" i="5"/>
  <c r="CJ126" i="5"/>
  <c r="BM88" i="5"/>
  <c r="BK91" i="5"/>
  <c r="CI126" i="5"/>
  <c r="CQ106" i="5"/>
  <c r="BU131" i="5"/>
  <c r="CB59" i="5"/>
  <c r="BX59" i="5"/>
  <c r="CE59" i="5"/>
  <c r="CA59" i="5"/>
  <c r="CD59" i="5"/>
  <c r="BZ59" i="5"/>
  <c r="CC59" i="5"/>
  <c r="BY59" i="5"/>
  <c r="DO80" i="5"/>
  <c r="DT80" i="5"/>
  <c r="CQ42" i="5"/>
  <c r="CG41" i="5"/>
  <c r="CF41" i="5"/>
  <c r="CQ40" i="5"/>
  <c r="CZ58" i="5"/>
  <c r="CB51" i="5"/>
  <c r="BX51" i="5"/>
  <c r="CE51" i="5"/>
  <c r="CA51" i="5"/>
  <c r="BZ51" i="5"/>
  <c r="CC51" i="5"/>
  <c r="BY51" i="5"/>
  <c r="CD51" i="5"/>
  <c r="CQ46" i="5"/>
  <c r="CF42" i="5"/>
  <c r="CG42" i="5"/>
  <c r="CB57" i="5"/>
  <c r="BX57" i="5"/>
  <c r="CE57" i="5"/>
  <c r="CA57" i="5"/>
  <c r="CD57" i="5"/>
  <c r="BZ57" i="5"/>
  <c r="BY57" i="5"/>
  <c r="CC57" i="5"/>
  <c r="CJ69" i="5"/>
  <c r="BN140" i="5" s="1"/>
  <c r="AI140" i="5" s="1"/>
  <c r="CQ17" i="5"/>
  <c r="CU69" i="5"/>
  <c r="BP137" i="5" s="1"/>
  <c r="AQ141" i="5" s="1"/>
  <c r="CL69" i="5"/>
  <c r="CZ33" i="5"/>
  <c r="CZ31" i="5"/>
  <c r="CZ29" i="5"/>
  <c r="CZ27" i="5"/>
  <c r="CQ22" i="5"/>
  <c r="CE15" i="5"/>
  <c r="CA15" i="5"/>
  <c r="CD15" i="5"/>
  <c r="BZ15" i="5"/>
  <c r="CC15" i="5"/>
  <c r="BY15" i="5"/>
  <c r="CB15" i="5"/>
  <c r="BX15" i="5"/>
  <c r="CK69" i="5"/>
  <c r="BZ22" i="5"/>
  <c r="BX22" i="5"/>
  <c r="AX117" i="5"/>
  <c r="BQ117" i="5" s="1"/>
  <c r="BQ117" i="3"/>
  <c r="BQ126" i="3" s="1"/>
  <c r="AL91" i="3"/>
  <c r="AL91" i="5"/>
  <c r="BX23" i="5"/>
  <c r="BZ23" i="5"/>
  <c r="CG35" i="5"/>
  <c r="CF35" i="5"/>
  <c r="BF117" i="5"/>
  <c r="BS117" i="5" s="1"/>
  <c r="BS117" i="3"/>
  <c r="CF46" i="3"/>
  <c r="AE145" i="3"/>
  <c r="BU124" i="3"/>
  <c r="AL117" i="5"/>
  <c r="BN117" i="3"/>
  <c r="AH79" i="5"/>
  <c r="Z79" i="5" s="1"/>
  <c r="Y79" i="5" s="1"/>
  <c r="AD79" i="5" s="1"/>
  <c r="BK79" i="5" s="1"/>
  <c r="Z79" i="3"/>
  <c r="Y79" i="3" s="1"/>
  <c r="AD79" i="3" s="1"/>
  <c r="BK79" i="3" s="1"/>
  <c r="AH75" i="5"/>
  <c r="Z75" i="5" s="1"/>
  <c r="Y75" i="5" s="1"/>
  <c r="AD75" i="5" s="1"/>
  <c r="BK75" i="5" s="1"/>
  <c r="Z75" i="3"/>
  <c r="Y75" i="3" s="1"/>
  <c r="AD75" i="3" s="1"/>
  <c r="BK75" i="3" s="1"/>
  <c r="AH72" i="5"/>
  <c r="Z72" i="3"/>
  <c r="AH80" i="3"/>
  <c r="CF43" i="3"/>
  <c r="CG43" i="3"/>
  <c r="CG37" i="3"/>
  <c r="CF37" i="3"/>
  <c r="BY69" i="3"/>
  <c r="BY129" i="3" s="1"/>
  <c r="CF120" i="3"/>
  <c r="CG35" i="3"/>
  <c r="CF35" i="3"/>
  <c r="BU131" i="3"/>
  <c r="CG24" i="3"/>
  <c r="CF24" i="3"/>
  <c r="CF132" i="3"/>
  <c r="CG62" i="3"/>
  <c r="CG17" i="3"/>
  <c r="CF17" i="3"/>
  <c r="CF133" i="5"/>
  <c r="CQ98" i="5"/>
  <c r="AY136" i="5"/>
  <c r="DF80" i="5"/>
  <c r="BQ133" i="5"/>
  <c r="BS132" i="5"/>
  <c r="BS134" i="5" s="1"/>
  <c r="CB134" i="5"/>
  <c r="CC134" i="5"/>
  <c r="BQ132" i="5"/>
  <c r="BR132" i="5"/>
  <c r="BT134" i="5"/>
  <c r="CQ125" i="5"/>
  <c r="CQ120" i="5"/>
  <c r="CZ123" i="5"/>
  <c r="CZ121" i="5"/>
  <c r="CQ116" i="5"/>
  <c r="CQ112" i="5"/>
  <c r="CQ108" i="5"/>
  <c r="CG124" i="5"/>
  <c r="CF124" i="5"/>
  <c r="CB122" i="5"/>
  <c r="BX122" i="5"/>
  <c r="BR122" i="5"/>
  <c r="CE122" i="5"/>
  <c r="BZ122" i="5"/>
  <c r="BS122" i="5"/>
  <c r="BM122" i="5"/>
  <c r="CD122" i="5"/>
  <c r="BY122" i="5"/>
  <c r="BQ122" i="5"/>
  <c r="CC122" i="5"/>
  <c r="BP122" i="5"/>
  <c r="BT122" i="5"/>
  <c r="BO122" i="5"/>
  <c r="CA122" i="5"/>
  <c r="CG120" i="5"/>
  <c r="CF120" i="5"/>
  <c r="CF125" i="5"/>
  <c r="CZ109" i="5"/>
  <c r="CB106" i="5"/>
  <c r="BX106" i="5"/>
  <c r="CE106" i="5"/>
  <c r="CA106" i="5"/>
  <c r="CC106" i="5"/>
  <c r="BZ106" i="5"/>
  <c r="BY106" i="5"/>
  <c r="CD106" i="5"/>
  <c r="CF115" i="5"/>
  <c r="CQ113" i="5"/>
  <c r="CV126" i="5"/>
  <c r="CN126" i="5"/>
  <c r="CG112" i="5"/>
  <c r="CZ100" i="5"/>
  <c r="CQ100" i="5"/>
  <c r="DA100" i="5" s="1"/>
  <c r="BU73" i="5"/>
  <c r="CF111" i="5"/>
  <c r="CG111" i="5"/>
  <c r="CQ99" i="5"/>
  <c r="CS88" i="5"/>
  <c r="DV77" i="5"/>
  <c r="DM77" i="5" s="1"/>
  <c r="CZ64" i="5"/>
  <c r="CY126" i="5"/>
  <c r="CL126" i="5"/>
  <c r="AU136" i="5"/>
  <c r="CZ87" i="5"/>
  <c r="DA87" i="5" s="1"/>
  <c r="CY88" i="5"/>
  <c r="BU79" i="5"/>
  <c r="CZ63" i="5"/>
  <c r="CZ61" i="5"/>
  <c r="CZ59" i="5"/>
  <c r="CZ57" i="5"/>
  <c r="Z88" i="5"/>
  <c r="Y88" i="5" s="1"/>
  <c r="BO88" i="5"/>
  <c r="BP134" i="5"/>
  <c r="CD62" i="5"/>
  <c r="BZ62" i="5"/>
  <c r="CC62" i="5"/>
  <c r="BY62" i="5"/>
  <c r="CB62" i="5"/>
  <c r="BX62" i="5"/>
  <c r="CE62" i="5"/>
  <c r="CA62" i="5"/>
  <c r="CD58" i="5"/>
  <c r="BZ58" i="5"/>
  <c r="CC58" i="5"/>
  <c r="BY58" i="5"/>
  <c r="CB58" i="5"/>
  <c r="BX58" i="5"/>
  <c r="CA58" i="5"/>
  <c r="CE58" i="5"/>
  <c r="DN80" i="5"/>
  <c r="DV72" i="5"/>
  <c r="BU72" i="5"/>
  <c r="CZ101" i="5"/>
  <c r="CQ101" i="5"/>
  <c r="BS142" i="5"/>
  <c r="BC137" i="5"/>
  <c r="BZ64" i="5"/>
  <c r="CB43" i="5"/>
  <c r="BX43" i="5"/>
  <c r="CC43" i="5"/>
  <c r="CA43" i="5"/>
  <c r="CE43" i="5"/>
  <c r="BZ43" i="5"/>
  <c r="CD43" i="5"/>
  <c r="BY43" i="5"/>
  <c r="CZ42" i="5"/>
  <c r="CD52" i="5"/>
  <c r="BZ52" i="5"/>
  <c r="CC52" i="5"/>
  <c r="BY52" i="5"/>
  <c r="BX52" i="5"/>
  <c r="CB52" i="5"/>
  <c r="CA52" i="5"/>
  <c r="CE52" i="5"/>
  <c r="CG50" i="5"/>
  <c r="CF50" i="5"/>
  <c r="CZ49" i="5"/>
  <c r="CZ47" i="5"/>
  <c r="CQ47" i="5"/>
  <c r="CZ56" i="5"/>
  <c r="CZ50" i="5"/>
  <c r="CZ35" i="5"/>
  <c r="CQ23" i="5"/>
  <c r="CI69" i="5"/>
  <c r="BM140" i="5" s="1"/>
  <c r="CQ15" i="5"/>
  <c r="CX69" i="5"/>
  <c r="CQ20" i="5"/>
  <c r="CW69" i="5"/>
  <c r="CE25" i="5"/>
  <c r="CC25" i="5"/>
  <c r="CD22" i="5"/>
  <c r="CB22" i="5"/>
  <c r="CD18" i="5"/>
  <c r="CB18" i="5"/>
  <c r="AH117" i="5"/>
  <c r="BM117" i="3"/>
  <c r="BS126" i="3"/>
  <c r="AH91" i="5"/>
  <c r="AP91" i="5"/>
  <c r="CB23" i="5"/>
  <c r="CD23" i="5"/>
  <c r="CB19" i="5"/>
  <c r="CD19" i="5"/>
  <c r="AL126" i="3"/>
  <c r="AI144" i="3" s="1"/>
  <c r="CF106" i="3"/>
  <c r="CF126" i="3" s="1"/>
  <c r="BN126" i="3"/>
  <c r="BZ24" i="5"/>
  <c r="BX24" i="5"/>
  <c r="BZ20" i="5"/>
  <c r="BX20" i="5"/>
  <c r="BZ16" i="5"/>
  <c r="BX16" i="5"/>
  <c r="BU132" i="3"/>
  <c r="BY134" i="3"/>
  <c r="CZ117" i="3"/>
  <c r="AP117" i="5"/>
  <c r="BO117" i="5" s="1"/>
  <c r="BO117" i="3"/>
  <c r="CZ126" i="3"/>
  <c r="BF126" i="3"/>
  <c r="BC144" i="3" s="1"/>
  <c r="CF58" i="3"/>
  <c r="CC21" i="5"/>
  <c r="CE21" i="5"/>
  <c r="CC17" i="5"/>
  <c r="CE17" i="5"/>
  <c r="BZ126" i="3"/>
  <c r="BF91" i="3"/>
  <c r="BK91" i="3"/>
  <c r="AH78" i="5"/>
  <c r="Z78" i="5" s="1"/>
  <c r="Y78" i="5" s="1"/>
  <c r="AD78" i="5" s="1"/>
  <c r="BK78" i="5" s="1"/>
  <c r="Z78" i="3"/>
  <c r="Y78" i="3" s="1"/>
  <c r="AD78" i="3" s="1"/>
  <c r="BK78" i="3" s="1"/>
  <c r="AH74" i="5"/>
  <c r="Z74" i="5" s="1"/>
  <c r="Y74" i="5" s="1"/>
  <c r="AD74" i="5" s="1"/>
  <c r="BK74" i="5" s="1"/>
  <c r="Z74" i="3"/>
  <c r="Y74" i="3" s="1"/>
  <c r="AD74" i="3" s="1"/>
  <c r="BK74" i="3" s="1"/>
  <c r="BO137" i="3"/>
  <c r="AM141" i="3" s="1"/>
  <c r="BN83" i="3"/>
  <c r="D138" i="3"/>
  <c r="D138" i="5" s="1"/>
  <c r="BU145" i="3"/>
  <c r="BU142" i="3"/>
  <c r="CG54" i="3"/>
  <c r="CG38" i="3"/>
  <c r="CF38" i="3"/>
  <c r="CB69" i="3"/>
  <c r="CB129" i="3" s="1"/>
  <c r="CQ69" i="3"/>
  <c r="CG20" i="3"/>
  <c r="CF20" i="3"/>
  <c r="BO126" i="3"/>
  <c r="CF42" i="3"/>
  <c r="CF15" i="3"/>
  <c r="CG131" i="5"/>
  <c r="CF131" i="5"/>
  <c r="CF134" i="5" s="1"/>
  <c r="BX134" i="5"/>
  <c r="CQ122" i="5"/>
  <c r="CE123" i="5"/>
  <c r="CA123" i="5"/>
  <c r="BQ123" i="5"/>
  <c r="BM123" i="5"/>
  <c r="CB123" i="5"/>
  <c r="BT123" i="5"/>
  <c r="BO123" i="5"/>
  <c r="BZ123" i="5"/>
  <c r="BS123" i="5"/>
  <c r="CD123" i="5"/>
  <c r="BY123" i="5"/>
  <c r="BR123" i="5"/>
  <c r="BP123" i="5"/>
  <c r="CC123" i="5"/>
  <c r="BX123" i="5"/>
  <c r="CG121" i="5"/>
  <c r="CF121" i="5"/>
  <c r="CC116" i="5"/>
  <c r="BY116" i="5"/>
  <c r="CB116" i="5"/>
  <c r="BX116" i="5"/>
  <c r="BZ116" i="5"/>
  <c r="CE116" i="5"/>
  <c r="CD116" i="5"/>
  <c r="CA116" i="5"/>
  <c r="CC113" i="5"/>
  <c r="BY113" i="5"/>
  <c r="CB113" i="5"/>
  <c r="BX113" i="5"/>
  <c r="CD113" i="5"/>
  <c r="CA113" i="5"/>
  <c r="BZ113" i="5"/>
  <c r="CE113" i="5"/>
  <c r="CB110" i="5"/>
  <c r="BX110" i="5"/>
  <c r="CE110" i="5"/>
  <c r="CA110" i="5"/>
  <c r="BY110" i="5"/>
  <c r="CD110" i="5"/>
  <c r="CC110" i="5"/>
  <c r="BZ110" i="5"/>
  <c r="CR126" i="5"/>
  <c r="CZ106" i="5"/>
  <c r="CZ98" i="5"/>
  <c r="CZ85" i="5"/>
  <c r="DA85" i="5" s="1"/>
  <c r="BR85" i="5" s="1"/>
  <c r="CE107" i="5"/>
  <c r="CA107" i="5"/>
  <c r="CD107" i="5"/>
  <c r="BZ107" i="5"/>
  <c r="CB107" i="5"/>
  <c r="BY107" i="5"/>
  <c r="BX107" i="5"/>
  <c r="CC107" i="5"/>
  <c r="BU87" i="5"/>
  <c r="BU74" i="5"/>
  <c r="BM133" i="5"/>
  <c r="BU133" i="5" s="1"/>
  <c r="BN134" i="5"/>
  <c r="BO134" i="5"/>
  <c r="CF132" i="5"/>
  <c r="CG132" i="5"/>
  <c r="CZ119" i="5"/>
  <c r="CZ125" i="5"/>
  <c r="BU120" i="5"/>
  <c r="CZ115" i="5"/>
  <c r="CZ111" i="5"/>
  <c r="CZ107" i="5"/>
  <c r="CZ120" i="5"/>
  <c r="BU119" i="5"/>
  <c r="CZ116" i="5"/>
  <c r="CZ114" i="5"/>
  <c r="CQ114" i="5"/>
  <c r="CX126" i="5"/>
  <c r="CS126" i="5"/>
  <c r="CK126" i="5"/>
  <c r="DH80" i="5"/>
  <c r="BU100" i="5"/>
  <c r="AI136" i="5"/>
  <c r="CQ62" i="5"/>
  <c r="CQ60" i="5"/>
  <c r="CQ58" i="5"/>
  <c r="CQ56" i="5"/>
  <c r="CQ52" i="5"/>
  <c r="CQ48" i="5"/>
  <c r="CT126" i="5"/>
  <c r="BU75" i="5"/>
  <c r="DV74" i="5"/>
  <c r="DM74" i="5" s="1"/>
  <c r="AD83" i="5"/>
  <c r="BS88" i="5"/>
  <c r="DV79" i="5"/>
  <c r="DM79" i="5" s="1"/>
  <c r="CQ63" i="5"/>
  <c r="CQ61" i="5"/>
  <c r="CQ59" i="5"/>
  <c r="CQ57" i="5"/>
  <c r="CB61" i="5"/>
  <c r="BX61" i="5"/>
  <c r="CE61" i="5"/>
  <c r="CA61" i="5"/>
  <c r="CD61" i="5"/>
  <c r="BZ61" i="5"/>
  <c r="CC61" i="5"/>
  <c r="BY61" i="5"/>
  <c r="BU76" i="5"/>
  <c r="BO142" i="5"/>
  <c r="AM137" i="5"/>
  <c r="BC136" i="5"/>
  <c r="AM136" i="5"/>
  <c r="DQ80" i="5"/>
  <c r="DS80" i="5"/>
  <c r="DR80" i="5"/>
  <c r="AC80" i="5"/>
  <c r="CD64" i="5"/>
  <c r="CZ54" i="5"/>
  <c r="CZ52" i="5"/>
  <c r="CB49" i="5"/>
  <c r="BX49" i="5"/>
  <c r="CE49" i="5"/>
  <c r="CA49" i="5"/>
  <c r="CD49" i="5"/>
  <c r="BY49" i="5"/>
  <c r="CC49" i="5"/>
  <c r="BZ49" i="5"/>
  <c r="CZ44" i="5"/>
  <c r="CD56" i="5"/>
  <c r="BZ56" i="5"/>
  <c r="CC56" i="5"/>
  <c r="BY56" i="5"/>
  <c r="CB56" i="5"/>
  <c r="BX56" i="5"/>
  <c r="CA56" i="5"/>
  <c r="CE56" i="5"/>
  <c r="CG37" i="5"/>
  <c r="CF37" i="5"/>
  <c r="CB53" i="5"/>
  <c r="BX53" i="5"/>
  <c r="CE53" i="5"/>
  <c r="CA53" i="5"/>
  <c r="CD53" i="5"/>
  <c r="BZ53" i="5"/>
  <c r="CC53" i="5"/>
  <c r="BY53" i="5"/>
  <c r="CZ41" i="5"/>
  <c r="CZ37" i="5"/>
  <c r="CB55" i="5"/>
  <c r="BX55" i="5"/>
  <c r="CE55" i="5"/>
  <c r="CA55" i="5"/>
  <c r="CD55" i="5"/>
  <c r="BZ55" i="5"/>
  <c r="BY55" i="5"/>
  <c r="CC55" i="5"/>
  <c r="CZ53" i="5"/>
  <c r="CQ53" i="5"/>
  <c r="CB47" i="5"/>
  <c r="BX47" i="5"/>
  <c r="CE47" i="5"/>
  <c r="CA47" i="5"/>
  <c r="BZ47" i="5"/>
  <c r="CD47" i="5"/>
  <c r="CC47" i="5"/>
  <c r="BY47" i="5"/>
  <c r="CQ41" i="5"/>
  <c r="CQ37" i="5"/>
  <c r="CZ36" i="5"/>
  <c r="CG38" i="5"/>
  <c r="CF38" i="5"/>
  <c r="CE36" i="5"/>
  <c r="CA36" i="5"/>
  <c r="CC36" i="5"/>
  <c r="BY36" i="5"/>
  <c r="CB36" i="5"/>
  <c r="BX36" i="5"/>
  <c r="CD36" i="5"/>
  <c r="BZ36" i="5"/>
  <c r="CQ21" i="5"/>
  <c r="CZ24" i="5"/>
  <c r="CZ22" i="5"/>
  <c r="CZ20" i="5"/>
  <c r="CZ18" i="5"/>
  <c r="CZ16" i="5"/>
  <c r="CT69" i="5"/>
  <c r="CG40" i="5"/>
  <c r="CF40" i="5"/>
  <c r="CQ35" i="5"/>
  <c r="CQ18" i="5"/>
  <c r="CS69" i="5"/>
  <c r="BN137" i="5" s="1"/>
  <c r="AI141" i="5" s="1"/>
  <c r="CF131" i="3"/>
  <c r="CF134" i="3" s="1"/>
  <c r="BX134" i="3"/>
  <c r="CG131" i="3"/>
  <c r="BX25" i="5"/>
  <c r="BZ25" i="5"/>
  <c r="CA22" i="5"/>
  <c r="BY22" i="5"/>
  <c r="CA18" i="5"/>
  <c r="BU112" i="3"/>
  <c r="AX91" i="5"/>
  <c r="BF91" i="5"/>
  <c r="CF40" i="3"/>
  <c r="CG40" i="3"/>
  <c r="BY23" i="5"/>
  <c r="CA23" i="5"/>
  <c r="BY19" i="5"/>
  <c r="Q138" i="5"/>
  <c r="Q143" i="5" s="1"/>
  <c r="Q143" i="3"/>
  <c r="CD24" i="5"/>
  <c r="CB24" i="5"/>
  <c r="CD20" i="5"/>
  <c r="CD16" i="5"/>
  <c r="CB16" i="5"/>
  <c r="CZ117" i="5"/>
  <c r="CE126" i="3"/>
  <c r="BF126" i="5"/>
  <c r="BC144" i="5" s="1"/>
  <c r="BS106" i="5"/>
  <c r="DV80" i="3"/>
  <c r="DM72" i="3"/>
  <c r="BX21" i="5"/>
  <c r="BX17" i="5"/>
  <c r="BZ17" i="5"/>
  <c r="BU120" i="3"/>
  <c r="BU113" i="3"/>
  <c r="BT126" i="3"/>
  <c r="AP91" i="3"/>
  <c r="AX83" i="5"/>
  <c r="AX88" i="5" s="1"/>
  <c r="AX88" i="3"/>
  <c r="AH77" i="5"/>
  <c r="Z77" i="5" s="1"/>
  <c r="Y77" i="5" s="1"/>
  <c r="AD77" i="5" s="1"/>
  <c r="BK77" i="5" s="1"/>
  <c r="Z77" i="3"/>
  <c r="Y77" i="3" s="1"/>
  <c r="AD77" i="3" s="1"/>
  <c r="BK77" i="3" s="1"/>
  <c r="AH73" i="5"/>
  <c r="Z73" i="5" s="1"/>
  <c r="Y73" i="5" s="1"/>
  <c r="AD73" i="5" s="1"/>
  <c r="BK73" i="5" s="1"/>
  <c r="Z73" i="3"/>
  <c r="Y73" i="3" s="1"/>
  <c r="AD73" i="3" s="1"/>
  <c r="BK73" i="3" s="1"/>
  <c r="CG52" i="3"/>
  <c r="CG44" i="3"/>
  <c r="CF39" i="3"/>
  <c r="CG39" i="3"/>
  <c r="BP109" i="5"/>
  <c r="BU109" i="5" s="1"/>
  <c r="BU91" i="3"/>
  <c r="BU85" i="3"/>
  <c r="BT140" i="3"/>
  <c r="BG140" i="3" s="1"/>
  <c r="AD140" i="3" s="1"/>
  <c r="BM126" i="3"/>
  <c r="BK88" i="3"/>
  <c r="CG36" i="3"/>
  <c r="CF36" i="3"/>
  <c r="CG32" i="3"/>
  <c r="CF32" i="3"/>
  <c r="AP126" i="3"/>
  <c r="AM144" i="3" s="1"/>
  <c r="BT88" i="3"/>
  <c r="DF19" i="3"/>
  <c r="A18" i="3"/>
  <c r="CG15" i="3"/>
  <c r="BR134" i="5"/>
  <c r="CQ119" i="5"/>
  <c r="CQ123" i="5"/>
  <c r="BU121" i="5"/>
  <c r="CG119" i="5"/>
  <c r="CF119" i="5"/>
  <c r="CB118" i="5"/>
  <c r="BX118" i="5"/>
  <c r="BR118" i="5"/>
  <c r="CE118" i="5"/>
  <c r="CA118" i="5"/>
  <c r="BQ118" i="5"/>
  <c r="BQ126" i="5" s="1"/>
  <c r="BM118" i="5"/>
  <c r="CD118" i="5"/>
  <c r="BZ118" i="5"/>
  <c r="BT118" i="5"/>
  <c r="BT126" i="5" s="1"/>
  <c r="BP118" i="5"/>
  <c r="BS118" i="5"/>
  <c r="BO118" i="5"/>
  <c r="CC118" i="5"/>
  <c r="BY118" i="5"/>
  <c r="CQ115" i="5"/>
  <c r="CQ111" i="5"/>
  <c r="CQ107" i="5"/>
  <c r="CB117" i="5"/>
  <c r="BX117" i="5"/>
  <c r="CE117" i="5"/>
  <c r="CA117" i="5"/>
  <c r="BY117" i="5"/>
  <c r="CD117" i="5"/>
  <c r="CC117" i="5"/>
  <c r="BZ117" i="5"/>
  <c r="CB114" i="5"/>
  <c r="BX114" i="5"/>
  <c r="CE114" i="5"/>
  <c r="CA114" i="5"/>
  <c r="CD114" i="5"/>
  <c r="BZ114" i="5"/>
  <c r="BY114" i="5"/>
  <c r="CC114" i="5"/>
  <c r="CZ110" i="5"/>
  <c r="CC109" i="5"/>
  <c r="BY109" i="5"/>
  <c r="CB109" i="5"/>
  <c r="BX109" i="5"/>
  <c r="BZ109" i="5"/>
  <c r="CE109" i="5"/>
  <c r="CD109" i="5"/>
  <c r="CA109" i="5"/>
  <c r="CP126" i="5"/>
  <c r="CW126" i="5"/>
  <c r="CO126" i="5"/>
  <c r="CG108" i="5"/>
  <c r="CF108" i="5"/>
  <c r="CZ91" i="5"/>
  <c r="DA91" i="5" s="1"/>
  <c r="BT91" i="5" s="1"/>
  <c r="CT88" i="5"/>
  <c r="DJ80" i="5"/>
  <c r="CZ99" i="5"/>
  <c r="BG146" i="5"/>
  <c r="CZ86" i="5"/>
  <c r="DA86" i="5" s="1"/>
  <c r="BT86" i="5" s="1"/>
  <c r="BU86" i="5" s="1"/>
  <c r="CZ84" i="5"/>
  <c r="DA84" i="5" s="1"/>
  <c r="BP84" i="5" s="1"/>
  <c r="BU84" i="5" s="1"/>
  <c r="DV73" i="5"/>
  <c r="DM73" i="5" s="1"/>
  <c r="BG137" i="5"/>
  <c r="BT142" i="5"/>
  <c r="CM126" i="5"/>
  <c r="DV76" i="5"/>
  <c r="DM76" i="5" s="1"/>
  <c r="CQ64" i="5"/>
  <c r="CW88" i="5"/>
  <c r="CR88" i="5"/>
  <c r="CZ83" i="5"/>
  <c r="BQ134" i="5"/>
  <c r="DV78" i="5"/>
  <c r="DM78" i="5" s="1"/>
  <c r="BU78" i="5"/>
  <c r="CB63" i="5"/>
  <c r="BX63" i="5"/>
  <c r="CE63" i="5"/>
  <c r="CA63" i="5"/>
  <c r="CD63" i="5"/>
  <c r="BZ63" i="5"/>
  <c r="CC63" i="5"/>
  <c r="BY63" i="5"/>
  <c r="CD60" i="5"/>
  <c r="BZ60" i="5"/>
  <c r="CC60" i="5"/>
  <c r="BY60" i="5"/>
  <c r="CB60" i="5"/>
  <c r="BX60" i="5"/>
  <c r="CA60" i="5"/>
  <c r="CE60" i="5"/>
  <c r="CZ45" i="5"/>
  <c r="CZ97" i="5"/>
  <c r="CQ97" i="5"/>
  <c r="DU80" i="5"/>
  <c r="DP80" i="5"/>
  <c r="CZ55" i="5"/>
  <c r="CZ51" i="5"/>
  <c r="CQ51" i="5"/>
  <c r="CZ48" i="5"/>
  <c r="CC46" i="5"/>
  <c r="BY46" i="5"/>
  <c r="CE46" i="5"/>
  <c r="BZ46" i="5"/>
  <c r="CD46" i="5"/>
  <c r="CB46" i="5"/>
  <c r="CA46" i="5"/>
  <c r="BX46" i="5"/>
  <c r="CZ40" i="5"/>
  <c r="CZ46" i="5"/>
  <c r="CZ43" i="5"/>
  <c r="CG39" i="5"/>
  <c r="CF39" i="5"/>
  <c r="CQ38" i="5"/>
  <c r="CZ60" i="5"/>
  <c r="CD54" i="5"/>
  <c r="BZ54" i="5"/>
  <c r="CC54" i="5"/>
  <c r="BY54" i="5"/>
  <c r="CB54" i="5"/>
  <c r="BX54" i="5"/>
  <c r="CE54" i="5"/>
  <c r="CA54" i="5"/>
  <c r="CZ23" i="5"/>
  <c r="CZ17" i="5"/>
  <c r="CR69" i="5"/>
  <c r="CZ15" i="5"/>
  <c r="CQ19" i="5"/>
  <c r="CP69" i="5"/>
  <c r="CQ24" i="5"/>
  <c r="CQ16" i="5"/>
  <c r="CO69" i="5"/>
  <c r="BS140" i="5" s="1"/>
  <c r="BC140" i="5" s="1"/>
  <c r="CB25" i="5"/>
  <c r="CE22" i="5"/>
  <c r="CG106" i="3"/>
  <c r="AX126" i="5"/>
  <c r="AU144" i="5" s="1"/>
  <c r="BB91" i="3"/>
  <c r="BB91" i="5"/>
  <c r="AT91" i="5"/>
  <c r="M143" i="3"/>
  <c r="CF64" i="3"/>
  <c r="CG64" i="3"/>
  <c r="CC23" i="5"/>
  <c r="CF34" i="5"/>
  <c r="CG34" i="5"/>
  <c r="CG33" i="5"/>
  <c r="CF33" i="5"/>
  <c r="CF32" i="5"/>
  <c r="CG32" i="5"/>
  <c r="CG31" i="5"/>
  <c r="CF31" i="5"/>
  <c r="CF30" i="5"/>
  <c r="CG30" i="5"/>
  <c r="CG29" i="5"/>
  <c r="CF29" i="5"/>
  <c r="CF28" i="5"/>
  <c r="CG28" i="5"/>
  <c r="CF26" i="5"/>
  <c r="CG26" i="5"/>
  <c r="CA24" i="5"/>
  <c r="CA16" i="5"/>
  <c r="BR133" i="3"/>
  <c r="BR134" i="3" s="1"/>
  <c r="BN133" i="3"/>
  <c r="BN134" i="3" s="1"/>
  <c r="BT133" i="3"/>
  <c r="BT134" i="3" s="1"/>
  <c r="BP133" i="3"/>
  <c r="BP134" i="3" s="1"/>
  <c r="BO133" i="3"/>
  <c r="BO134" i="3" s="1"/>
  <c r="BM133" i="3"/>
  <c r="BS133" i="3"/>
  <c r="BQ133" i="3"/>
  <c r="BQ134" i="3" s="1"/>
  <c r="BU125" i="3"/>
  <c r="BU121" i="3"/>
  <c r="CA126" i="3"/>
  <c r="BB83" i="5"/>
  <c r="BB88" i="5" s="1"/>
  <c r="BB88" i="3"/>
  <c r="CB17" i="5"/>
  <c r="AX126" i="3"/>
  <c r="AU144" i="3" s="1"/>
  <c r="BB117" i="5"/>
  <c r="BR117" i="5" s="1"/>
  <c r="BR117" i="3"/>
  <c r="BR126" i="3" s="1"/>
  <c r="BP126" i="3"/>
  <c r="AH83" i="5"/>
  <c r="AH88" i="5" s="1"/>
  <c r="AH88" i="3"/>
  <c r="AH76" i="5"/>
  <c r="Z76" i="5" s="1"/>
  <c r="Y76" i="5" s="1"/>
  <c r="AD76" i="5" s="1"/>
  <c r="BK76" i="5" s="1"/>
  <c r="Z76" i="3"/>
  <c r="Y76" i="3" s="1"/>
  <c r="AD76" i="3" s="1"/>
  <c r="BK76" i="3" s="1"/>
  <c r="AX72" i="5"/>
  <c r="AX80" i="5" s="1"/>
  <c r="AX80" i="3"/>
  <c r="CG41" i="3"/>
  <c r="CF41" i="3"/>
  <c r="CF34" i="3"/>
  <c r="CG34" i="3"/>
  <c r="CF30" i="3"/>
  <c r="CG30" i="3"/>
  <c r="CF26" i="3"/>
  <c r="CG26" i="3"/>
  <c r="CF22" i="3"/>
  <c r="CG22" i="3"/>
  <c r="CF18" i="3"/>
  <c r="CG18" i="3"/>
  <c r="BR88" i="3"/>
  <c r="CG31" i="3"/>
  <c r="CF31" i="3"/>
  <c r="CG27" i="3"/>
  <c r="CF27" i="3"/>
  <c r="CG23" i="3"/>
  <c r="CF23" i="3"/>
  <c r="CG19" i="3"/>
  <c r="CF19" i="3"/>
  <c r="BS134" i="3"/>
  <c r="CG28" i="3"/>
  <c r="CF28" i="3"/>
  <c r="BL15" i="5"/>
  <c r="BR113" i="5"/>
  <c r="BU113" i="5" s="1"/>
  <c r="AP126" i="5"/>
  <c r="AM144" i="5" s="1"/>
  <c r="BO106" i="5"/>
  <c r="BO126" i="5" s="1"/>
  <c r="CG33" i="3"/>
  <c r="CF33" i="3"/>
  <c r="CG29" i="3"/>
  <c r="CF29" i="3"/>
  <c r="CG25" i="3"/>
  <c r="CF25" i="3"/>
  <c r="CG21" i="3"/>
  <c r="CF21" i="3"/>
  <c r="BX69" i="3"/>
  <c r="BX129" i="3" s="1"/>
  <c r="AE139" i="3"/>
  <c r="AD139" i="3"/>
  <c r="CG48" i="5" l="1"/>
  <c r="CG27" i="5"/>
  <c r="BQ140" i="5"/>
  <c r="AU140" i="5" s="1"/>
  <c r="CF64" i="5"/>
  <c r="CG44" i="5"/>
  <c r="BR140" i="5"/>
  <c r="AY140" i="5" s="1"/>
  <c r="CZ69" i="5"/>
  <c r="BQ137" i="5"/>
  <c r="AU141" i="5" s="1"/>
  <c r="CF44" i="5"/>
  <c r="BT137" i="5"/>
  <c r="BG141" i="5" s="1"/>
  <c r="BJ98" i="3"/>
  <c r="BJ98" i="5" s="1"/>
  <c r="BU98" i="3"/>
  <c r="DA97" i="5"/>
  <c r="BT97" i="5" s="1"/>
  <c r="BU97" i="5" s="1"/>
  <c r="CF48" i="5"/>
  <c r="CG45" i="5"/>
  <c r="CF27" i="5"/>
  <c r="CF45" i="5"/>
  <c r="CA129" i="3"/>
  <c r="BM16" i="3"/>
  <c r="BN16" i="3" s="1"/>
  <c r="BM15" i="3"/>
  <c r="BN15" i="3" s="1"/>
  <c r="BZ129" i="3"/>
  <c r="CE129" i="3"/>
  <c r="BM17" i="3"/>
  <c r="AH17" i="3" s="1"/>
  <c r="AH17" i="5" s="1"/>
  <c r="CG19" i="5"/>
  <c r="CG18" i="5"/>
  <c r="CG64" i="5"/>
  <c r="BU140" i="3"/>
  <c r="BJ91" i="5"/>
  <c r="BU91" i="5"/>
  <c r="BR88" i="5"/>
  <c r="BU85" i="5"/>
  <c r="CG54" i="5"/>
  <c r="CF54" i="5"/>
  <c r="CF114" i="5"/>
  <c r="CG114" i="5"/>
  <c r="CF117" i="5"/>
  <c r="CG117" i="5"/>
  <c r="A18" i="5"/>
  <c r="BL18" i="3"/>
  <c r="BM18" i="3" s="1"/>
  <c r="CG21" i="5"/>
  <c r="CF21" i="5"/>
  <c r="BS126" i="5"/>
  <c r="BO137" i="5"/>
  <c r="AM141" i="5" s="1"/>
  <c r="CF55" i="5"/>
  <c r="CG55" i="5"/>
  <c r="CG56" i="5"/>
  <c r="CF56" i="5"/>
  <c r="AY138" i="5"/>
  <c r="BR145" i="5"/>
  <c r="CG113" i="5"/>
  <c r="CF113" i="5"/>
  <c r="CG116" i="5"/>
  <c r="CF116" i="5"/>
  <c r="BN88" i="3"/>
  <c r="AL83" i="3"/>
  <c r="BU83" i="3"/>
  <c r="BU88" i="3" s="1"/>
  <c r="BU117" i="3"/>
  <c r="BU126" i="3" s="1"/>
  <c r="BR137" i="5"/>
  <c r="AY141" i="5" s="1"/>
  <c r="AE140" i="5"/>
  <c r="BM145" i="5"/>
  <c r="AE138" i="5"/>
  <c r="DM80" i="5"/>
  <c r="AD138" i="5" s="1"/>
  <c r="BZ126" i="5"/>
  <c r="BX126" i="5"/>
  <c r="CF106" i="5"/>
  <c r="CG106" i="5"/>
  <c r="DA98" i="5"/>
  <c r="BT98" i="5" s="1"/>
  <c r="BU98" i="5" s="1"/>
  <c r="Z80" i="3"/>
  <c r="Y72" i="3"/>
  <c r="BP126" i="5"/>
  <c r="CG23" i="5"/>
  <c r="CF23" i="5"/>
  <c r="CG22" i="5"/>
  <c r="CF22" i="5"/>
  <c r="CB69" i="5"/>
  <c r="CD69" i="5"/>
  <c r="CF57" i="5"/>
  <c r="CG57" i="5"/>
  <c r="BC138" i="5"/>
  <c r="BS145" i="5"/>
  <c r="BB126" i="5"/>
  <c r="AY144" i="5" s="1"/>
  <c r="BU133" i="3"/>
  <c r="BM137" i="5"/>
  <c r="CG46" i="5"/>
  <c r="CF46" i="5"/>
  <c r="AM138" i="5"/>
  <c r="BO145" i="5"/>
  <c r="AY137" i="5"/>
  <c r="BR142" i="5"/>
  <c r="CG109" i="5"/>
  <c r="CF109" i="5"/>
  <c r="BU118" i="5"/>
  <c r="DF20" i="3"/>
  <c r="A19" i="3"/>
  <c r="CG36" i="5"/>
  <c r="CF36" i="5"/>
  <c r="CF49" i="5"/>
  <c r="CG49" i="5"/>
  <c r="BP145" i="5"/>
  <c r="AQ138" i="5"/>
  <c r="CF61" i="5"/>
  <c r="CG61" i="5"/>
  <c r="AD88" i="5"/>
  <c r="BK83" i="5"/>
  <c r="CG107" i="5"/>
  <c r="CF107" i="5"/>
  <c r="BU123" i="5"/>
  <c r="CF69" i="3"/>
  <c r="CF129" i="3" s="1"/>
  <c r="CG16" i="5"/>
  <c r="CF16" i="5"/>
  <c r="CG24" i="5"/>
  <c r="CF24" i="5"/>
  <c r="BM117" i="5"/>
  <c r="AH126" i="5"/>
  <c r="AE144" i="5" s="1"/>
  <c r="CG52" i="5"/>
  <c r="CF52" i="5"/>
  <c r="CF43" i="5"/>
  <c r="CG43" i="5"/>
  <c r="CC126" i="5"/>
  <c r="CB126" i="5"/>
  <c r="BT88" i="5"/>
  <c r="BU134" i="3"/>
  <c r="Z72" i="5"/>
  <c r="AH80" i="5"/>
  <c r="CF19" i="5"/>
  <c r="BU106" i="5"/>
  <c r="BY69" i="5"/>
  <c r="CA69" i="5"/>
  <c r="AI138" i="5"/>
  <c r="BN145" i="5"/>
  <c r="BM134" i="5"/>
  <c r="AD141" i="3"/>
  <c r="BT140" i="5"/>
  <c r="BG140" i="5" s="1"/>
  <c r="BT145" i="5"/>
  <c r="BG138" i="5"/>
  <c r="CG60" i="5"/>
  <c r="CF60" i="5"/>
  <c r="CF63" i="5"/>
  <c r="CG63" i="5"/>
  <c r="CF118" i="5"/>
  <c r="CG118" i="5"/>
  <c r="CF47" i="5"/>
  <c r="CG47" i="5"/>
  <c r="CF53" i="5"/>
  <c r="CG53" i="5"/>
  <c r="BP142" i="5"/>
  <c r="AQ137" i="5"/>
  <c r="CZ126" i="5"/>
  <c r="CF110" i="5"/>
  <c r="CG110" i="5"/>
  <c r="CG123" i="5"/>
  <c r="CF123" i="5"/>
  <c r="BS137" i="5"/>
  <c r="BC141" i="5" s="1"/>
  <c r="DA101" i="5"/>
  <c r="DA99" i="5"/>
  <c r="CD126" i="5"/>
  <c r="CA126" i="5"/>
  <c r="BU122" i="5"/>
  <c r="AI137" i="5"/>
  <c r="BN142" i="5"/>
  <c r="BU142" i="5" s="1"/>
  <c r="DD80" i="5"/>
  <c r="AD137" i="5" s="1"/>
  <c r="BM134" i="3"/>
  <c r="BN117" i="5"/>
  <c r="BN126" i="5" s="1"/>
  <c r="AL126" i="5"/>
  <c r="AI144" i="5" s="1"/>
  <c r="CF18" i="5"/>
  <c r="BO140" i="5"/>
  <c r="AM140" i="5" s="1"/>
  <c r="CC69" i="5"/>
  <c r="CE69" i="5"/>
  <c r="BP140" i="5"/>
  <c r="AQ140" i="5" s="1"/>
  <c r="CF59" i="5"/>
  <c r="CG59" i="5"/>
  <c r="CQ126" i="5"/>
  <c r="BU132" i="5"/>
  <c r="BU134" i="5" s="1"/>
  <c r="BU137" i="3"/>
  <c r="CZ88" i="5"/>
  <c r="DA83" i="5"/>
  <c r="BN83" i="5" s="1"/>
  <c r="CG17" i="5"/>
  <c r="CF17" i="5"/>
  <c r="CG25" i="5"/>
  <c r="CF25" i="5"/>
  <c r="BQ145" i="5"/>
  <c r="AU138" i="5"/>
  <c r="BP88" i="5"/>
  <c r="CG20" i="5"/>
  <c r="CF20" i="5"/>
  <c r="CQ69" i="5"/>
  <c r="DV80" i="5"/>
  <c r="DM72" i="5"/>
  <c r="CG58" i="5"/>
  <c r="CF58" i="5"/>
  <c r="CG62" i="5"/>
  <c r="CF62" i="5"/>
  <c r="BY126" i="5"/>
  <c r="CE126" i="5"/>
  <c r="CF122" i="5"/>
  <c r="CG122" i="5"/>
  <c r="BR126" i="5"/>
  <c r="BX69" i="5"/>
  <c r="CG15" i="5"/>
  <c r="CF15" i="5"/>
  <c r="BZ69" i="5"/>
  <c r="CF51" i="5"/>
  <c r="CG51" i="5"/>
  <c r="AH16" i="3" l="1"/>
  <c r="AH16" i="5" s="1"/>
  <c r="CB129" i="5"/>
  <c r="CD129" i="5"/>
  <c r="AH15" i="3"/>
  <c r="AH15" i="5" s="1"/>
  <c r="BN17" i="3"/>
  <c r="AL17" i="3" s="1"/>
  <c r="AL17" i="5" s="1"/>
  <c r="BM17" i="5"/>
  <c r="BN17" i="5" s="1"/>
  <c r="BO17" i="5" s="1"/>
  <c r="BP17" i="5" s="1"/>
  <c r="BQ17" i="5" s="1"/>
  <c r="BR17" i="5" s="1"/>
  <c r="BS17" i="5" s="1"/>
  <c r="BT17" i="5" s="1"/>
  <c r="BM15" i="5"/>
  <c r="BN15" i="5" s="1"/>
  <c r="CE129" i="5"/>
  <c r="BY129" i="5"/>
  <c r="CA129" i="5"/>
  <c r="Z80" i="5"/>
  <c r="Y72" i="5"/>
  <c r="CC129" i="5"/>
  <c r="BU137" i="5"/>
  <c r="AE141" i="5"/>
  <c r="AD141" i="5" s="1"/>
  <c r="BX129" i="5"/>
  <c r="BU145" i="5"/>
  <c r="BL18" i="5"/>
  <c r="BM18" i="5" s="1"/>
  <c r="AL16" i="3"/>
  <c r="AL16" i="5" s="1"/>
  <c r="BO16" i="3"/>
  <c r="A19" i="5"/>
  <c r="BL19" i="5" s="1"/>
  <c r="BM19" i="5" s="1"/>
  <c r="BL19" i="3"/>
  <c r="BM19" i="3" s="1"/>
  <c r="BZ129" i="5"/>
  <c r="AD140" i="5"/>
  <c r="CF69" i="5"/>
  <c r="BU117" i="5"/>
  <c r="BU126" i="5" s="1"/>
  <c r="BM126" i="5"/>
  <c r="BK88" i="5"/>
  <c r="DF21" i="3"/>
  <c r="A20" i="3"/>
  <c r="BU140" i="5"/>
  <c r="BN88" i="5"/>
  <c r="BU83" i="5"/>
  <c r="BU88" i="5" s="1"/>
  <c r="BO15" i="3"/>
  <c r="AL15" i="3"/>
  <c r="BM16" i="5"/>
  <c r="AD72" i="3"/>
  <c r="Y80" i="3"/>
  <c r="CF126" i="5"/>
  <c r="AL83" i="5"/>
  <c r="AL88" i="5" s="1"/>
  <c r="AL88" i="3"/>
  <c r="BN18" i="3"/>
  <c r="AH18" i="3"/>
  <c r="AH18" i="5" s="1"/>
  <c r="BO17" i="3" l="1"/>
  <c r="AP17" i="3" s="1"/>
  <c r="AP17" i="5" s="1"/>
  <c r="CF129" i="5"/>
  <c r="AL18" i="3"/>
  <c r="AL18" i="5" s="1"/>
  <c r="BO18" i="3"/>
  <c r="AL15" i="5"/>
  <c r="BN18" i="5"/>
  <c r="BO18" i="5" s="1"/>
  <c r="BP18" i="5" s="1"/>
  <c r="BQ18" i="5" s="1"/>
  <c r="BR18" i="5" s="1"/>
  <c r="BS18" i="5" s="1"/>
  <c r="BT18" i="5" s="1"/>
  <c r="BO15" i="5"/>
  <c r="A21" i="3"/>
  <c r="DF22" i="3"/>
  <c r="BP15" i="3"/>
  <c r="AP15" i="3"/>
  <c r="AH19" i="3"/>
  <c r="AH19" i="5" s="1"/>
  <c r="BN19" i="3"/>
  <c r="BP16" i="3"/>
  <c r="AP16" i="3"/>
  <c r="AP16" i="5" s="1"/>
  <c r="BU17" i="5"/>
  <c r="Y80" i="5"/>
  <c r="AD72" i="5"/>
  <c r="AD80" i="3"/>
  <c r="BK72" i="3"/>
  <c r="BN19" i="5"/>
  <c r="BO19" i="5" s="1"/>
  <c r="BP19" i="5" s="1"/>
  <c r="BQ19" i="5" s="1"/>
  <c r="BR19" i="5" s="1"/>
  <c r="BS19" i="5" s="1"/>
  <c r="BT19" i="5" s="1"/>
  <c r="BN16" i="5"/>
  <c r="BO16" i="5" s="1"/>
  <c r="BP16" i="5" s="1"/>
  <c r="BQ16" i="5" s="1"/>
  <c r="BR16" i="5" s="1"/>
  <c r="BS16" i="5" s="1"/>
  <c r="BT16" i="5" s="1"/>
  <c r="A20" i="5"/>
  <c r="BL20" i="3"/>
  <c r="BM20" i="3" s="1"/>
  <c r="BP17" i="3" l="1"/>
  <c r="BQ17" i="3" s="1"/>
  <c r="BL20" i="5"/>
  <c r="BM20" i="5" s="1"/>
  <c r="AT16" i="3"/>
  <c r="AT16" i="5" s="1"/>
  <c r="BQ16" i="3"/>
  <c r="DF23" i="3"/>
  <c r="A22" i="3"/>
  <c r="BU16" i="5"/>
  <c r="BU19" i="5"/>
  <c r="A21" i="5"/>
  <c r="BL21" i="3"/>
  <c r="BM21" i="3" s="1"/>
  <c r="AP15" i="5"/>
  <c r="AH20" i="3"/>
  <c r="AH20" i="5" s="1"/>
  <c r="BN20" i="3"/>
  <c r="AD80" i="5"/>
  <c r="BK72" i="5"/>
  <c r="BO19" i="3"/>
  <c r="AL19" i="3"/>
  <c r="AL19" i="5" s="1"/>
  <c r="BQ15" i="3"/>
  <c r="AT15" i="3"/>
  <c r="BP15" i="5"/>
  <c r="BU18" i="5"/>
  <c r="AP18" i="3"/>
  <c r="AP18" i="5" s="1"/>
  <c r="BP18" i="3"/>
  <c r="AT17" i="3" l="1"/>
  <c r="AT17" i="5" s="1"/>
  <c r="BN20" i="5"/>
  <c r="AT15" i="5"/>
  <c r="AP19" i="3"/>
  <c r="AP19" i="5" s="1"/>
  <c r="BP19" i="3"/>
  <c r="AH21" i="3"/>
  <c r="AH21" i="5" s="1"/>
  <c r="BN21" i="3"/>
  <c r="DF24" i="3"/>
  <c r="A23" i="3"/>
  <c r="AX17" i="3"/>
  <c r="AX17" i="5" s="1"/>
  <c r="BR17" i="3"/>
  <c r="A22" i="5"/>
  <c r="BL22" i="3"/>
  <c r="BM22" i="3" s="1"/>
  <c r="BQ15" i="5"/>
  <c r="AX15" i="3"/>
  <c r="BR15" i="3"/>
  <c r="AL20" i="3"/>
  <c r="AL20" i="5" s="1"/>
  <c r="BO20" i="3"/>
  <c r="BL21" i="5"/>
  <c r="BM21" i="5" s="1"/>
  <c r="AX16" i="3"/>
  <c r="AX16" i="5" s="1"/>
  <c r="BR16" i="3"/>
  <c r="AT18" i="3"/>
  <c r="AT18" i="5" s="1"/>
  <c r="BQ18" i="3"/>
  <c r="BN22" i="3" l="1"/>
  <c r="AH22" i="3"/>
  <c r="AH22" i="5" s="1"/>
  <c r="BL22" i="5"/>
  <c r="BM22" i="5" s="1"/>
  <c r="A23" i="5"/>
  <c r="BL23" i="3"/>
  <c r="BM23" i="3" s="1"/>
  <c r="AT19" i="3"/>
  <c r="AT19" i="5" s="1"/>
  <c r="BQ19" i="3"/>
  <c r="BP20" i="3"/>
  <c r="AP20" i="3"/>
  <c r="BS15" i="3"/>
  <c r="BB15" i="3"/>
  <c r="BR15" i="5"/>
  <c r="BB17" i="3"/>
  <c r="BB17" i="5" s="1"/>
  <c r="BS17" i="3"/>
  <c r="DF25" i="3"/>
  <c r="A24" i="3"/>
  <c r="BR18" i="3"/>
  <c r="AX18" i="3"/>
  <c r="AX18" i="5" s="1"/>
  <c r="BB16" i="3"/>
  <c r="BB16" i="5" s="1"/>
  <c r="BS16" i="3"/>
  <c r="BN21" i="5"/>
  <c r="BO21" i="5" s="1"/>
  <c r="BP21" i="5" s="1"/>
  <c r="BQ21" i="5" s="1"/>
  <c r="BR21" i="5" s="1"/>
  <c r="BS21" i="5" s="1"/>
  <c r="BT21" i="5" s="1"/>
  <c r="AX15" i="5"/>
  <c r="AL21" i="3"/>
  <c r="AL21" i="5" s="1"/>
  <c r="BO21" i="3"/>
  <c r="BO20" i="5"/>
  <c r="BU21" i="5" l="1"/>
  <c r="BP20" i="5"/>
  <c r="BF15" i="3"/>
  <c r="BT15" i="3"/>
  <c r="AT20" i="3"/>
  <c r="BQ20" i="3"/>
  <c r="AH23" i="3"/>
  <c r="AH23" i="5" s="1"/>
  <c r="BN23" i="3"/>
  <c r="BT16" i="3"/>
  <c r="BF16" i="3"/>
  <c r="BF16" i="5" s="1"/>
  <c r="A24" i="5"/>
  <c r="BL24" i="5" s="1"/>
  <c r="BM24" i="5" s="1"/>
  <c r="BL24" i="3"/>
  <c r="BM24" i="3" s="1"/>
  <c r="BS15" i="5"/>
  <c r="AX19" i="3"/>
  <c r="BR19" i="3"/>
  <c r="BL23" i="5"/>
  <c r="BM23" i="5" s="1"/>
  <c r="BN22" i="5"/>
  <c r="AL22" i="3"/>
  <c r="AL22" i="5" s="1"/>
  <c r="BO22" i="3"/>
  <c r="BB18" i="3"/>
  <c r="BB18" i="5" s="1"/>
  <c r="BS18" i="3"/>
  <c r="BF17" i="3"/>
  <c r="BF17" i="5" s="1"/>
  <c r="BT17" i="3"/>
  <c r="BJ17" i="3" s="1"/>
  <c r="BJ17" i="5" s="1"/>
  <c r="BB15" i="5"/>
  <c r="AP20" i="5"/>
  <c r="AP21" i="3"/>
  <c r="AP21" i="5" s="1"/>
  <c r="BP21" i="3"/>
  <c r="A25" i="3"/>
  <c r="DF26" i="3"/>
  <c r="BU17" i="3" l="1"/>
  <c r="BJ16" i="3"/>
  <c r="BJ16" i="5" s="1"/>
  <c r="BU16" i="3"/>
  <c r="BJ15" i="3"/>
  <c r="BU15" i="3"/>
  <c r="BQ20" i="5"/>
  <c r="DF27" i="3"/>
  <c r="A26" i="3"/>
  <c r="BF18" i="3"/>
  <c r="BF18" i="5" s="1"/>
  <c r="BT18" i="3"/>
  <c r="BT15" i="5"/>
  <c r="BF15" i="5"/>
  <c r="AP22" i="3"/>
  <c r="AP22" i="5" s="1"/>
  <c r="BP22" i="3"/>
  <c r="A25" i="5"/>
  <c r="BL25" i="5" s="1"/>
  <c r="BM25" i="5" s="1"/>
  <c r="BL25" i="3"/>
  <c r="BM25" i="3" s="1"/>
  <c r="BS19" i="3"/>
  <c r="BB19" i="3"/>
  <c r="AX20" i="3"/>
  <c r="AX20" i="5" s="1"/>
  <c r="BR20" i="3"/>
  <c r="BN24" i="5"/>
  <c r="BO24" i="5" s="1"/>
  <c r="BP24" i="5" s="1"/>
  <c r="BQ24" i="5" s="1"/>
  <c r="BR24" i="5" s="1"/>
  <c r="BS24" i="5" s="1"/>
  <c r="BT24" i="5" s="1"/>
  <c r="BQ21" i="3"/>
  <c r="AT21" i="3"/>
  <c r="AT21" i="5" s="1"/>
  <c r="BO22" i="5"/>
  <c r="BN23" i="5"/>
  <c r="BO23" i="5" s="1"/>
  <c r="BP23" i="5" s="1"/>
  <c r="BQ23" i="5" s="1"/>
  <c r="BR23" i="5" s="1"/>
  <c r="BS23" i="5" s="1"/>
  <c r="BT23" i="5" s="1"/>
  <c r="AX19" i="5"/>
  <c r="AH24" i="3"/>
  <c r="AH24" i="5" s="1"/>
  <c r="BN24" i="3"/>
  <c r="BO23" i="3"/>
  <c r="AL23" i="3"/>
  <c r="AL23" i="5" s="1"/>
  <c r="AT20" i="5"/>
  <c r="AL24" i="3" l="1"/>
  <c r="AL24" i="5" s="1"/>
  <c r="BO24" i="3"/>
  <c r="BU23" i="5"/>
  <c r="AX21" i="3"/>
  <c r="AX21" i="5" s="1"/>
  <c r="BR21" i="3"/>
  <c r="BF19" i="3"/>
  <c r="BT19" i="3"/>
  <c r="BJ19" i="3" s="1"/>
  <c r="BJ19" i="5" s="1"/>
  <c r="AT22" i="3"/>
  <c r="BQ22" i="3"/>
  <c r="BJ18" i="3"/>
  <c r="BJ18" i="5" s="1"/>
  <c r="BU18" i="3"/>
  <c r="DF28" i="3"/>
  <c r="A27" i="3"/>
  <c r="BJ15" i="5"/>
  <c r="AP23" i="3"/>
  <c r="AP23" i="5" s="1"/>
  <c r="BP23" i="3"/>
  <c r="BU24" i="5"/>
  <c r="BB20" i="3"/>
  <c r="BB20" i="5" s="1"/>
  <c r="BS20" i="3"/>
  <c r="BP22" i="5"/>
  <c r="AH25" i="3"/>
  <c r="AH25" i="5" s="1"/>
  <c r="BN25" i="3"/>
  <c r="BU15" i="5"/>
  <c r="BR20" i="5"/>
  <c r="BB19" i="5"/>
  <c r="BN25" i="5"/>
  <c r="BO25" i="5" s="1"/>
  <c r="BP25" i="5" s="1"/>
  <c r="BQ25" i="5" s="1"/>
  <c r="BR25" i="5" s="1"/>
  <c r="BS25" i="5" s="1"/>
  <c r="BT25" i="5" s="1"/>
  <c r="A26" i="5"/>
  <c r="BL26" i="5" s="1"/>
  <c r="BM26" i="5" s="1"/>
  <c r="BL26" i="3"/>
  <c r="BM26" i="3" s="1"/>
  <c r="BU19" i="3" l="1"/>
  <c r="BS20" i="5"/>
  <c r="BQ22" i="5"/>
  <c r="AT22" i="5"/>
  <c r="BU25" i="5"/>
  <c r="BT20" i="3"/>
  <c r="BF20" i="3"/>
  <c r="BF20" i="5" s="1"/>
  <c r="BB21" i="3"/>
  <c r="BS21" i="3"/>
  <c r="BP24" i="3"/>
  <c r="AP24" i="3"/>
  <c r="AP24" i="5" s="1"/>
  <c r="AT23" i="3"/>
  <c r="AT23" i="5" s="1"/>
  <c r="BQ23" i="3"/>
  <c r="A27" i="5"/>
  <c r="BL27" i="5" s="1"/>
  <c r="BM27" i="5" s="1"/>
  <c r="BL27" i="3"/>
  <c r="BM27" i="3" s="1"/>
  <c r="BN26" i="5"/>
  <c r="BO26" i="5" s="1"/>
  <c r="BP26" i="5" s="1"/>
  <c r="BQ26" i="5" s="1"/>
  <c r="BR26" i="5" s="1"/>
  <c r="BS26" i="5" s="1"/>
  <c r="BT26" i="5" s="1"/>
  <c r="AL25" i="3"/>
  <c r="AL25" i="5" s="1"/>
  <c r="BO25" i="3"/>
  <c r="BN26" i="3"/>
  <c r="AH26" i="3"/>
  <c r="AH26" i="5" s="1"/>
  <c r="DF29" i="3"/>
  <c r="A28" i="3"/>
  <c r="BR22" i="3"/>
  <c r="AX22" i="3"/>
  <c r="BF19" i="5"/>
  <c r="BR22" i="5" l="1"/>
  <c r="BB22" i="3"/>
  <c r="BB22" i="5" s="1"/>
  <c r="BS22" i="3"/>
  <c r="AP25" i="3"/>
  <c r="AP25" i="5" s="1"/>
  <c r="BP25" i="3"/>
  <c r="AH27" i="3"/>
  <c r="AH27" i="5" s="1"/>
  <c r="BN27" i="3"/>
  <c r="AX22" i="5"/>
  <c r="AL26" i="3"/>
  <c r="AL26" i="5" s="1"/>
  <c r="BO26" i="3"/>
  <c r="AT24" i="3"/>
  <c r="AT24" i="5" s="1"/>
  <c r="BQ24" i="3"/>
  <c r="BN27" i="5"/>
  <c r="BO27" i="5" s="1"/>
  <c r="BP27" i="5" s="1"/>
  <c r="BQ27" i="5" s="1"/>
  <c r="BR27" i="5" s="1"/>
  <c r="BS27" i="5" s="1"/>
  <c r="BT27" i="5" s="1"/>
  <c r="BF21" i="3"/>
  <c r="BT21" i="3"/>
  <c r="BT20" i="5"/>
  <c r="A28" i="5"/>
  <c r="BL28" i="5" s="1"/>
  <c r="BM28" i="5" s="1"/>
  <c r="BL28" i="3"/>
  <c r="BM28" i="3" s="1"/>
  <c r="A29" i="3"/>
  <c r="DF30" i="3"/>
  <c r="BU26" i="5"/>
  <c r="AX23" i="3"/>
  <c r="AX23" i="5" s="1"/>
  <c r="BR23" i="3"/>
  <c r="BB21" i="5"/>
  <c r="BJ20" i="3"/>
  <c r="BU20" i="3"/>
  <c r="BJ20" i="5" l="1"/>
  <c r="DF31" i="3"/>
  <c r="A30" i="3"/>
  <c r="BN28" i="5"/>
  <c r="BO28" i="5" s="1"/>
  <c r="BP28" i="5" s="1"/>
  <c r="BQ28" i="5" s="1"/>
  <c r="BR28" i="5" s="1"/>
  <c r="BS28" i="5" s="1"/>
  <c r="BT28" i="5" s="1"/>
  <c r="BJ21" i="3"/>
  <c r="BJ21" i="5" s="1"/>
  <c r="BU21" i="3"/>
  <c r="AH28" i="3"/>
  <c r="AH28" i="5" s="1"/>
  <c r="BN28" i="3"/>
  <c r="AP26" i="3"/>
  <c r="AP26" i="5" s="1"/>
  <c r="BP26" i="3"/>
  <c r="A29" i="5"/>
  <c r="BL29" i="5" s="1"/>
  <c r="BM29" i="5" s="1"/>
  <c r="BL29" i="3"/>
  <c r="BM29" i="3" s="1"/>
  <c r="BF21" i="5"/>
  <c r="AX24" i="3"/>
  <c r="AX24" i="5" s="1"/>
  <c r="BR24" i="3"/>
  <c r="BO27" i="3"/>
  <c r="AL27" i="3"/>
  <c r="AL27" i="5" s="1"/>
  <c r="BS22" i="5"/>
  <c r="BQ25" i="3"/>
  <c r="AT25" i="3"/>
  <c r="AT25" i="5" s="1"/>
  <c r="BS23" i="3"/>
  <c r="BB23" i="3"/>
  <c r="BB23" i="5" s="1"/>
  <c r="BU20" i="5"/>
  <c r="BU27" i="5"/>
  <c r="BF22" i="3"/>
  <c r="BF22" i="5" s="1"/>
  <c r="BT22" i="3"/>
  <c r="BN29" i="5" l="1"/>
  <c r="BO29" i="5" s="1"/>
  <c r="BP29" i="5" s="1"/>
  <c r="BQ29" i="5" s="1"/>
  <c r="BR29" i="5" s="1"/>
  <c r="BS29" i="5" s="1"/>
  <c r="BT29" i="5" s="1"/>
  <c r="AX25" i="3"/>
  <c r="AX25" i="5" s="1"/>
  <c r="BR25" i="3"/>
  <c r="AP27" i="3"/>
  <c r="AP27" i="5" s="1"/>
  <c r="BP27" i="3"/>
  <c r="A30" i="5"/>
  <c r="BL30" i="5" s="1"/>
  <c r="BM30" i="5" s="1"/>
  <c r="BL30" i="3"/>
  <c r="BM30" i="3" s="1"/>
  <c r="AL28" i="3"/>
  <c r="AL28" i="5" s="1"/>
  <c r="BO28" i="3"/>
  <c r="DF32" i="3"/>
  <c r="A31" i="3"/>
  <c r="BJ22" i="3"/>
  <c r="BU22" i="3"/>
  <c r="BF23" i="3"/>
  <c r="BF23" i="5" s="1"/>
  <c r="BT23" i="3"/>
  <c r="BT22" i="5"/>
  <c r="BB24" i="3"/>
  <c r="BB24" i="5" s="1"/>
  <c r="BS24" i="3"/>
  <c r="AH29" i="3"/>
  <c r="AH29" i="5" s="1"/>
  <c r="BN29" i="3"/>
  <c r="AT26" i="3"/>
  <c r="AT26" i="5" s="1"/>
  <c r="BQ26" i="3"/>
  <c r="BU28" i="5"/>
  <c r="BR26" i="3" l="1"/>
  <c r="AX26" i="3"/>
  <c r="AX26" i="5" s="1"/>
  <c r="A31" i="5"/>
  <c r="BL31" i="5" s="1"/>
  <c r="BM31" i="5" s="1"/>
  <c r="BL31" i="3"/>
  <c r="BM31" i="3" s="1"/>
  <c r="BN30" i="5"/>
  <c r="BO30" i="5" s="1"/>
  <c r="BP30" i="5" s="1"/>
  <c r="BQ30" i="5" s="1"/>
  <c r="BR30" i="5" s="1"/>
  <c r="BS30" i="5" s="1"/>
  <c r="BU22" i="5"/>
  <c r="BT24" i="3"/>
  <c r="BF24" i="3"/>
  <c r="BF24" i="5" s="1"/>
  <c r="BJ23" i="3"/>
  <c r="BJ23" i="5" s="1"/>
  <c r="BU23" i="3"/>
  <c r="DF33" i="3"/>
  <c r="A32" i="3"/>
  <c r="AL29" i="3"/>
  <c r="AL29" i="5" s="1"/>
  <c r="BO29" i="3"/>
  <c r="BJ22" i="5"/>
  <c r="BP28" i="3"/>
  <c r="AP28" i="3"/>
  <c r="AP28" i="5" s="1"/>
  <c r="BU29" i="5"/>
  <c r="BN30" i="3"/>
  <c r="AH30" i="3"/>
  <c r="AH30" i="5" s="1"/>
  <c r="AT27" i="3"/>
  <c r="AT27" i="5" s="1"/>
  <c r="BQ27" i="3"/>
  <c r="BB25" i="3"/>
  <c r="BB25" i="5" s="1"/>
  <c r="BS25" i="3"/>
  <c r="A32" i="5" l="1"/>
  <c r="BL32" i="5" s="1"/>
  <c r="BM32" i="5" s="1"/>
  <c r="BL32" i="3"/>
  <c r="BM32" i="3" s="1"/>
  <c r="BN31" i="5"/>
  <c r="BO31" i="5" s="1"/>
  <c r="BP31" i="5" s="1"/>
  <c r="BQ31" i="5" s="1"/>
  <c r="BR31" i="5" s="1"/>
  <c r="BS31" i="5" s="1"/>
  <c r="BT31" i="5" s="1"/>
  <c r="AH31" i="3"/>
  <c r="AH31" i="5" s="1"/>
  <c r="BN31" i="3"/>
  <c r="A33" i="3"/>
  <c r="DF34" i="3"/>
  <c r="BJ24" i="3"/>
  <c r="BJ24" i="5" s="1"/>
  <c r="BU24" i="3"/>
  <c r="BT30" i="5"/>
  <c r="AT28" i="3"/>
  <c r="AT28" i="5" s="1"/>
  <c r="BQ28" i="3"/>
  <c r="AX27" i="3"/>
  <c r="AX27" i="5" s="1"/>
  <c r="BR27" i="3"/>
  <c r="AL30" i="3"/>
  <c r="AL30" i="5" s="1"/>
  <c r="BO30" i="3"/>
  <c r="BF25" i="3"/>
  <c r="BF25" i="5" s="1"/>
  <c r="BT25" i="3"/>
  <c r="AP29" i="3"/>
  <c r="AP29" i="5" s="1"/>
  <c r="BP29" i="3"/>
  <c r="BB26" i="3"/>
  <c r="BB26" i="5" s="1"/>
  <c r="BS26" i="3"/>
  <c r="BJ25" i="3" l="1"/>
  <c r="BU25" i="3"/>
  <c r="BO31" i="3"/>
  <c r="AL31" i="3"/>
  <c r="AL31" i="5" s="1"/>
  <c r="AH32" i="3"/>
  <c r="AH32" i="5" s="1"/>
  <c r="BN32" i="3"/>
  <c r="BF26" i="3"/>
  <c r="BF26" i="5" s="1"/>
  <c r="BT26" i="3"/>
  <c r="BJ26" i="3" s="1"/>
  <c r="BJ26" i="5" s="1"/>
  <c r="AP30" i="3"/>
  <c r="AP30" i="5" s="1"/>
  <c r="BP30" i="3"/>
  <c r="BU30" i="5"/>
  <c r="DF35" i="3"/>
  <c r="A34" i="3"/>
  <c r="BN32" i="5"/>
  <c r="BO32" i="5" s="1"/>
  <c r="BP32" i="5" s="1"/>
  <c r="BQ32" i="5" s="1"/>
  <c r="BR32" i="5" s="1"/>
  <c r="BS32" i="5" s="1"/>
  <c r="BT32" i="5" s="1"/>
  <c r="BS27" i="3"/>
  <c r="BB27" i="3"/>
  <c r="BB27" i="5" s="1"/>
  <c r="BQ29" i="3"/>
  <c r="AT29" i="3"/>
  <c r="AT29" i="5" s="1"/>
  <c r="AX28" i="3"/>
  <c r="AX28" i="5" s="1"/>
  <c r="BR28" i="3"/>
  <c r="A33" i="5"/>
  <c r="BL33" i="5" s="1"/>
  <c r="BM33" i="5" s="1"/>
  <c r="BL33" i="3"/>
  <c r="BM33" i="3" s="1"/>
  <c r="BU31" i="5"/>
  <c r="BU32" i="5" l="1"/>
  <c r="BU26" i="3"/>
  <c r="AL32" i="3"/>
  <c r="AL32" i="5" s="1"/>
  <c r="BO32" i="3"/>
  <c r="AH33" i="3"/>
  <c r="AH33" i="5" s="1"/>
  <c r="BN33" i="3"/>
  <c r="AP31" i="3"/>
  <c r="AP31" i="5" s="1"/>
  <c r="BP31" i="3"/>
  <c r="AX29" i="3"/>
  <c r="AX29" i="5" s="1"/>
  <c r="BR29" i="3"/>
  <c r="BB28" i="3"/>
  <c r="BB28" i="5" s="1"/>
  <c r="BS28" i="3"/>
  <c r="A34" i="5"/>
  <c r="BL34" i="5" s="1"/>
  <c r="BM34" i="5" s="1"/>
  <c r="BL34" i="3"/>
  <c r="BM34" i="3" s="1"/>
  <c r="BN33" i="5"/>
  <c r="BO33" i="5" s="1"/>
  <c r="BP33" i="5" s="1"/>
  <c r="BQ33" i="5" s="1"/>
  <c r="BR33" i="5" s="1"/>
  <c r="BS33" i="5" s="1"/>
  <c r="BT33" i="5" s="1"/>
  <c r="BF27" i="3"/>
  <c r="BF27" i="5" s="1"/>
  <c r="BT27" i="3"/>
  <c r="DF36" i="3"/>
  <c r="A35" i="3"/>
  <c r="AT30" i="3"/>
  <c r="AT30" i="5" s="1"/>
  <c r="BQ30" i="3"/>
  <c r="BJ25" i="5"/>
  <c r="BJ27" i="3" l="1"/>
  <c r="BJ27" i="5" s="1"/>
  <c r="BU27" i="3"/>
  <c r="BN34" i="5"/>
  <c r="BO34" i="5" s="1"/>
  <c r="BP34" i="5" s="1"/>
  <c r="BQ34" i="5" s="1"/>
  <c r="BR34" i="5" s="1"/>
  <c r="BS34" i="5" s="1"/>
  <c r="BT34" i="5" s="1"/>
  <c r="BB29" i="3"/>
  <c r="BB29" i="5" s="1"/>
  <c r="BS29" i="3"/>
  <c r="BP32" i="3"/>
  <c r="AP32" i="3"/>
  <c r="AP32" i="5" s="1"/>
  <c r="BN34" i="3"/>
  <c r="AH34" i="3"/>
  <c r="AH34" i="5" s="1"/>
  <c r="AT31" i="3"/>
  <c r="AT31" i="5" s="1"/>
  <c r="BQ31" i="3"/>
  <c r="A35" i="5"/>
  <c r="BL35" i="5" s="1"/>
  <c r="BM35" i="5" s="1"/>
  <c r="BL35" i="3"/>
  <c r="BM35" i="3" s="1"/>
  <c r="BU33" i="5"/>
  <c r="BT28" i="3"/>
  <c r="BF28" i="3"/>
  <c r="BF28" i="5" s="1"/>
  <c r="AL33" i="3"/>
  <c r="AL33" i="5" s="1"/>
  <c r="BO33" i="3"/>
  <c r="BR30" i="3"/>
  <c r="AX30" i="3"/>
  <c r="AX30" i="5" s="1"/>
  <c r="DF37" i="3"/>
  <c r="A36" i="3"/>
  <c r="BU34" i="5" l="1"/>
  <c r="AH35" i="3"/>
  <c r="AH35" i="5" s="1"/>
  <c r="BN35" i="3"/>
  <c r="A36" i="5"/>
  <c r="BL36" i="5" s="1"/>
  <c r="BM36" i="5" s="1"/>
  <c r="BL36" i="3"/>
  <c r="BM36" i="3" s="1"/>
  <c r="BB30" i="3"/>
  <c r="BB30" i="5" s="1"/>
  <c r="BS30" i="3"/>
  <c r="BJ28" i="3"/>
  <c r="BJ28" i="5" s="1"/>
  <c r="BU28" i="3"/>
  <c r="AX31" i="3"/>
  <c r="AX31" i="5" s="1"/>
  <c r="BR31" i="3"/>
  <c r="AL34" i="3"/>
  <c r="AL34" i="5" s="1"/>
  <c r="BO34" i="3"/>
  <c r="BF29" i="3"/>
  <c r="BF29" i="5" s="1"/>
  <c r="BT29" i="3"/>
  <c r="BJ29" i="3" s="1"/>
  <c r="BJ29" i="5" s="1"/>
  <c r="BN35" i="5"/>
  <c r="BO35" i="5" s="1"/>
  <c r="BP35" i="5" s="1"/>
  <c r="BQ35" i="5" s="1"/>
  <c r="BR35" i="5" s="1"/>
  <c r="BS35" i="5" s="1"/>
  <c r="BT35" i="5" s="1"/>
  <c r="BU35" i="5" s="1"/>
  <c r="AT32" i="3"/>
  <c r="AT32" i="5" s="1"/>
  <c r="BQ32" i="3"/>
  <c r="A37" i="3"/>
  <c r="DF38" i="3"/>
  <c r="AP33" i="3"/>
  <c r="AP33" i="5" s="1"/>
  <c r="BP33" i="3"/>
  <c r="BU29" i="3" l="1"/>
  <c r="AX32" i="3"/>
  <c r="AX32" i="5" s="1"/>
  <c r="BR32" i="3"/>
  <c r="BN36" i="5"/>
  <c r="BO36" i="5" s="1"/>
  <c r="BP36" i="5" s="1"/>
  <c r="BQ36" i="5" s="1"/>
  <c r="BR36" i="5" s="1"/>
  <c r="BS36" i="5" s="1"/>
  <c r="BT36" i="5" s="1"/>
  <c r="BS31" i="3"/>
  <c r="BB31" i="3"/>
  <c r="BB31" i="5" s="1"/>
  <c r="BF30" i="3"/>
  <c r="BF30" i="5" s="1"/>
  <c r="BT30" i="3"/>
  <c r="BJ30" i="3" s="1"/>
  <c r="BJ30" i="5" s="1"/>
  <c r="BQ33" i="3"/>
  <c r="AT33" i="3"/>
  <c r="AT33" i="5" s="1"/>
  <c r="A38" i="3"/>
  <c r="DF39" i="3"/>
  <c r="DF69" i="3"/>
  <c r="BO35" i="3"/>
  <c r="AL35" i="3"/>
  <c r="AL35" i="5" s="1"/>
  <c r="A37" i="5"/>
  <c r="BL37" i="5" s="1"/>
  <c r="BM37" i="5" s="1"/>
  <c r="BL37" i="3"/>
  <c r="BM37" i="3" s="1"/>
  <c r="AP34" i="3"/>
  <c r="AP34" i="5" s="1"/>
  <c r="BP34" i="3"/>
  <c r="AH36" i="3"/>
  <c r="AH36" i="5" s="1"/>
  <c r="BN36" i="3"/>
  <c r="BU36" i="5" l="1"/>
  <c r="AT34" i="3"/>
  <c r="AT34" i="5" s="1"/>
  <c r="BQ34" i="3"/>
  <c r="A39" i="3"/>
  <c r="DF40" i="3"/>
  <c r="AX33" i="3"/>
  <c r="AX33" i="5" s="1"/>
  <c r="BR33" i="3"/>
  <c r="AL36" i="3"/>
  <c r="AL36" i="5" s="1"/>
  <c r="BO36" i="3"/>
  <c r="A38" i="5"/>
  <c r="BL38" i="5" s="1"/>
  <c r="BM38" i="5" s="1"/>
  <c r="BL38" i="3"/>
  <c r="BM38" i="3" s="1"/>
  <c r="BU30" i="3"/>
  <c r="BB32" i="3"/>
  <c r="BB32" i="5" s="1"/>
  <c r="BS32" i="3"/>
  <c r="BN37" i="5"/>
  <c r="BO37" i="5" s="1"/>
  <c r="BP37" i="5" s="1"/>
  <c r="BQ37" i="5" s="1"/>
  <c r="BR37" i="5" s="1"/>
  <c r="BS37" i="5" s="1"/>
  <c r="BT37" i="5" s="1"/>
  <c r="BN37" i="3"/>
  <c r="AH37" i="3"/>
  <c r="AH37" i="5" s="1"/>
  <c r="AP35" i="3"/>
  <c r="AP35" i="5" s="1"/>
  <c r="BP35" i="3"/>
  <c r="BF31" i="3"/>
  <c r="BF31" i="5" s="1"/>
  <c r="BT31" i="3"/>
  <c r="AT35" i="3" l="1"/>
  <c r="AT35" i="5" s="1"/>
  <c r="BQ35" i="3"/>
  <c r="BP36" i="3"/>
  <c r="AP36" i="3"/>
  <c r="AP36" i="5" s="1"/>
  <c r="DF41" i="3"/>
  <c r="A40" i="3"/>
  <c r="BU37" i="5"/>
  <c r="A39" i="5"/>
  <c r="BL39" i="5" s="1"/>
  <c r="BM39" i="5" s="1"/>
  <c r="BL39" i="3"/>
  <c r="BM39" i="3" s="1"/>
  <c r="BN38" i="3"/>
  <c r="AH38" i="3"/>
  <c r="AH38" i="5" s="1"/>
  <c r="BB33" i="3"/>
  <c r="BB33" i="5" s="1"/>
  <c r="BS33" i="3"/>
  <c r="BR34" i="3"/>
  <c r="AX34" i="3"/>
  <c r="AX34" i="5" s="1"/>
  <c r="BJ31" i="3"/>
  <c r="BJ31" i="5" s="1"/>
  <c r="BU31" i="3"/>
  <c r="AL37" i="3"/>
  <c r="AL37" i="5" s="1"/>
  <c r="BO37" i="3"/>
  <c r="BT32" i="3"/>
  <c r="BJ32" i="3" s="1"/>
  <c r="BJ32" i="5" s="1"/>
  <c r="BF32" i="3"/>
  <c r="BF32" i="5" s="1"/>
  <c r="BN38" i="5"/>
  <c r="BO38" i="5" s="1"/>
  <c r="BP38" i="5" s="1"/>
  <c r="BQ38" i="5" s="1"/>
  <c r="BR38" i="5" s="1"/>
  <c r="BS38" i="5" s="1"/>
  <c r="BT38" i="5" s="1"/>
  <c r="BU32" i="3" l="1"/>
  <c r="A40" i="5"/>
  <c r="BL40" i="5" s="1"/>
  <c r="BM40" i="5" s="1"/>
  <c r="BL40" i="3"/>
  <c r="BM40" i="3" s="1"/>
  <c r="BN39" i="5"/>
  <c r="BO39" i="5" s="1"/>
  <c r="BP39" i="5" s="1"/>
  <c r="BQ39" i="5" s="1"/>
  <c r="BR39" i="5" s="1"/>
  <c r="BS39" i="5" s="1"/>
  <c r="BT39" i="5" s="1"/>
  <c r="DF42" i="3"/>
  <c r="A41" i="3"/>
  <c r="AX35" i="3"/>
  <c r="AX35" i="5" s="1"/>
  <c r="BR35" i="3"/>
  <c r="AL38" i="3"/>
  <c r="AL38" i="5" s="1"/>
  <c r="BO38" i="3"/>
  <c r="BN39" i="3"/>
  <c r="AH39" i="3"/>
  <c r="AH39" i="5" s="1"/>
  <c r="AT36" i="3"/>
  <c r="AT36" i="5" s="1"/>
  <c r="BQ36" i="3"/>
  <c r="BB34" i="3"/>
  <c r="BB34" i="5" s="1"/>
  <c r="BS34" i="3"/>
  <c r="BU38" i="5"/>
  <c r="BP37" i="3"/>
  <c r="AP37" i="3"/>
  <c r="AP37" i="5" s="1"/>
  <c r="BF33" i="3"/>
  <c r="BF33" i="5" s="1"/>
  <c r="BT33" i="3"/>
  <c r="BJ33" i="3" s="1"/>
  <c r="BJ33" i="5" s="1"/>
  <c r="BN40" i="3" l="1"/>
  <c r="AH40" i="3"/>
  <c r="AH40" i="5" s="1"/>
  <c r="BN40" i="5"/>
  <c r="BO40" i="5" s="1"/>
  <c r="BP40" i="5" s="1"/>
  <c r="BQ40" i="5" s="1"/>
  <c r="BR40" i="5" s="1"/>
  <c r="BS40" i="5" s="1"/>
  <c r="BT40" i="5" s="1"/>
  <c r="BP38" i="3"/>
  <c r="AP38" i="3"/>
  <c r="AP38" i="5" s="1"/>
  <c r="A41" i="5"/>
  <c r="BL41" i="5" s="1"/>
  <c r="BM41" i="5" s="1"/>
  <c r="BL41" i="3"/>
  <c r="BM41" i="3" s="1"/>
  <c r="BF34" i="3"/>
  <c r="BF34" i="5" s="1"/>
  <c r="BT34" i="3"/>
  <c r="BJ34" i="3" s="1"/>
  <c r="BJ34" i="5" s="1"/>
  <c r="DF43" i="3"/>
  <c r="A42" i="3"/>
  <c r="AL39" i="3"/>
  <c r="AL39" i="5" s="1"/>
  <c r="BO39" i="3"/>
  <c r="BS35" i="3"/>
  <c r="BB35" i="3"/>
  <c r="BB35" i="5" s="1"/>
  <c r="BU39" i="5"/>
  <c r="BU33" i="3"/>
  <c r="BQ37" i="3"/>
  <c r="AT37" i="3"/>
  <c r="AT37" i="5" s="1"/>
  <c r="AX36" i="3"/>
  <c r="AX36" i="5" s="1"/>
  <c r="BR36" i="3"/>
  <c r="BQ38" i="3" l="1"/>
  <c r="AT38" i="3"/>
  <c r="AT38" i="5" s="1"/>
  <c r="AH41" i="3"/>
  <c r="AH41" i="5" s="1"/>
  <c r="BN41" i="3"/>
  <c r="BO40" i="3"/>
  <c r="AL40" i="3"/>
  <c r="AL40" i="5" s="1"/>
  <c r="BR37" i="3"/>
  <c r="AX37" i="3"/>
  <c r="AX37" i="5" s="1"/>
  <c r="BF35" i="3"/>
  <c r="BF35" i="5" s="1"/>
  <c r="BT35" i="3"/>
  <c r="BB36" i="3"/>
  <c r="BB36" i="5" s="1"/>
  <c r="BS36" i="3"/>
  <c r="BN41" i="5"/>
  <c r="BO41" i="5" s="1"/>
  <c r="BP41" i="5" s="1"/>
  <c r="BQ41" i="5" s="1"/>
  <c r="BR41" i="5" s="1"/>
  <c r="BS41" i="5" s="1"/>
  <c r="BT41" i="5" s="1"/>
  <c r="BU40" i="5"/>
  <c r="A42" i="5"/>
  <c r="BL42" i="5" s="1"/>
  <c r="BM42" i="5" s="1"/>
  <c r="BL42" i="3"/>
  <c r="BM42" i="3" s="1"/>
  <c r="AP39" i="3"/>
  <c r="AP39" i="5" s="1"/>
  <c r="BP39" i="3"/>
  <c r="A43" i="3"/>
  <c r="DF44" i="3"/>
  <c r="BU34" i="3"/>
  <c r="A43" i="5" l="1"/>
  <c r="BL43" i="5" s="1"/>
  <c r="BM43" i="5" s="1"/>
  <c r="BL43" i="3"/>
  <c r="BM43" i="3" s="1"/>
  <c r="BQ39" i="3"/>
  <c r="AT39" i="3"/>
  <c r="AT39" i="5" s="1"/>
  <c r="BB37" i="3"/>
  <c r="BB37" i="5" s="1"/>
  <c r="BS37" i="3"/>
  <c r="BO41" i="3"/>
  <c r="AL41" i="3"/>
  <c r="AL41" i="5" s="1"/>
  <c r="DF45" i="3"/>
  <c r="A44" i="3"/>
  <c r="BU41" i="5"/>
  <c r="BJ35" i="3"/>
  <c r="BJ35" i="5" s="1"/>
  <c r="BU35" i="3"/>
  <c r="AH42" i="3"/>
  <c r="AH42" i="5" s="1"/>
  <c r="BN42" i="3"/>
  <c r="BP40" i="3"/>
  <c r="AP40" i="3"/>
  <c r="AP40" i="5" s="1"/>
  <c r="BN42" i="5"/>
  <c r="BO42" i="5" s="1"/>
  <c r="BP42" i="5" s="1"/>
  <c r="BQ42" i="5" s="1"/>
  <c r="BR42" i="5" s="1"/>
  <c r="BS42" i="5" s="1"/>
  <c r="BT42" i="5" s="1"/>
  <c r="BT36" i="3"/>
  <c r="BF36" i="3"/>
  <c r="BF36" i="5" s="1"/>
  <c r="AX38" i="3"/>
  <c r="AX38" i="5" s="1"/>
  <c r="BR38" i="3"/>
  <c r="BU42" i="5" l="1"/>
  <c r="BP41" i="3"/>
  <c r="AP41" i="3"/>
  <c r="AP41" i="5" s="1"/>
  <c r="BR39" i="3"/>
  <c r="AX39" i="3"/>
  <c r="AX39" i="5" s="1"/>
  <c r="AL42" i="3"/>
  <c r="AL42" i="5" s="1"/>
  <c r="BO42" i="3"/>
  <c r="A44" i="5"/>
  <c r="BL44" i="5" s="1"/>
  <c r="BM44" i="5" s="1"/>
  <c r="BL44" i="3"/>
  <c r="BM44" i="3" s="1"/>
  <c r="BT37" i="3"/>
  <c r="BF37" i="3"/>
  <c r="BF37" i="5" s="1"/>
  <c r="BN43" i="3"/>
  <c r="AH43" i="3"/>
  <c r="AH43" i="5" s="1"/>
  <c r="BB38" i="3"/>
  <c r="BB38" i="5" s="1"/>
  <c r="BS38" i="3"/>
  <c r="BJ36" i="3"/>
  <c r="BJ36" i="5" s="1"/>
  <c r="BU36" i="3"/>
  <c r="AT40" i="3"/>
  <c r="AT40" i="5" s="1"/>
  <c r="BQ40" i="3"/>
  <c r="DF46" i="3"/>
  <c r="A45" i="3"/>
  <c r="BN43" i="5"/>
  <c r="BO43" i="5" s="1"/>
  <c r="BP43" i="5" s="1"/>
  <c r="BQ43" i="5" s="1"/>
  <c r="BR43" i="5" s="1"/>
  <c r="BS43" i="5" s="1"/>
  <c r="BT43" i="5" s="1"/>
  <c r="BT38" i="3" l="1"/>
  <c r="BJ38" i="3" s="1"/>
  <c r="BJ38" i="5" s="1"/>
  <c r="BF38" i="3"/>
  <c r="BF38" i="5" s="1"/>
  <c r="A45" i="5"/>
  <c r="BL45" i="5" s="1"/>
  <c r="BM45" i="5" s="1"/>
  <c r="BL45" i="3"/>
  <c r="BM45" i="3" s="1"/>
  <c r="DF47" i="3"/>
  <c r="A46" i="3"/>
  <c r="BJ37" i="3"/>
  <c r="BJ37" i="5" s="1"/>
  <c r="BU37" i="3"/>
  <c r="BP42" i="3"/>
  <c r="AP42" i="3"/>
  <c r="AP42" i="5" s="1"/>
  <c r="BS39" i="3"/>
  <c r="BB39" i="3"/>
  <c r="BB39" i="5" s="1"/>
  <c r="BU43" i="5"/>
  <c r="BO43" i="3"/>
  <c r="AL43" i="3"/>
  <c r="AL43" i="5" s="1"/>
  <c r="BN44" i="3"/>
  <c r="AH44" i="3"/>
  <c r="AH44" i="5" s="1"/>
  <c r="BR40" i="3"/>
  <c r="AX40" i="3"/>
  <c r="AX40" i="5" s="1"/>
  <c r="BN44" i="5"/>
  <c r="BO44" i="5" s="1"/>
  <c r="BP44" i="5" s="1"/>
  <c r="BQ44" i="5" s="1"/>
  <c r="BR44" i="5" s="1"/>
  <c r="BS44" i="5" s="1"/>
  <c r="BT44" i="5" s="1"/>
  <c r="AT41" i="3"/>
  <c r="AT41" i="5" s="1"/>
  <c r="BQ41" i="3"/>
  <c r="BU38" i="3" l="1"/>
  <c r="AP43" i="3"/>
  <c r="AP43" i="5" s="1"/>
  <c r="BP43" i="3"/>
  <c r="A46" i="5"/>
  <c r="BL46" i="5" s="1"/>
  <c r="BM46" i="5" s="1"/>
  <c r="BL46" i="3"/>
  <c r="BM46" i="3" s="1"/>
  <c r="BU44" i="5"/>
  <c r="BQ42" i="3"/>
  <c r="AT42" i="3"/>
  <c r="AT42" i="5" s="1"/>
  <c r="A47" i="3"/>
  <c r="DF48" i="3"/>
  <c r="BS40" i="3"/>
  <c r="BB40" i="3"/>
  <c r="BB40" i="5" s="1"/>
  <c r="AX41" i="3"/>
  <c r="AX41" i="5" s="1"/>
  <c r="BR41" i="3"/>
  <c r="AL44" i="3"/>
  <c r="AL44" i="5" s="1"/>
  <c r="BO44" i="3"/>
  <c r="AH45" i="3"/>
  <c r="AH45" i="5" s="1"/>
  <c r="BN45" i="3"/>
  <c r="BF39" i="3"/>
  <c r="BF39" i="5" s="1"/>
  <c r="BT39" i="3"/>
  <c r="BJ39" i="3" s="1"/>
  <c r="BJ39" i="5" s="1"/>
  <c r="BN45" i="5"/>
  <c r="BO45" i="5" s="1"/>
  <c r="BP45" i="5" s="1"/>
  <c r="BQ45" i="5" s="1"/>
  <c r="BR45" i="5" s="1"/>
  <c r="BS45" i="5" s="1"/>
  <c r="BT45" i="5" s="1"/>
  <c r="BQ43" i="3" l="1"/>
  <c r="AT43" i="3"/>
  <c r="AT43" i="5" s="1"/>
  <c r="AP44" i="3"/>
  <c r="AP44" i="5" s="1"/>
  <c r="BP44" i="3"/>
  <c r="AH46" i="3"/>
  <c r="AH46" i="5" s="1"/>
  <c r="BN46" i="3"/>
  <c r="A47" i="5"/>
  <c r="BL47" i="5" s="1"/>
  <c r="BM47" i="5" s="1"/>
  <c r="BL47" i="3"/>
  <c r="BM47" i="3" s="1"/>
  <c r="BT40" i="3"/>
  <c r="BF40" i="3"/>
  <c r="BF40" i="5" s="1"/>
  <c r="BN46" i="5"/>
  <c r="BO46" i="5" s="1"/>
  <c r="BP46" i="5" s="1"/>
  <c r="BQ46" i="5" s="1"/>
  <c r="BR46" i="5" s="1"/>
  <c r="BS46" i="5" s="1"/>
  <c r="BT46" i="5" s="1"/>
  <c r="BU45" i="5"/>
  <c r="BU39" i="3"/>
  <c r="BO45" i="3"/>
  <c r="AL45" i="3"/>
  <c r="AL45" i="5" s="1"/>
  <c r="BS41" i="3"/>
  <c r="BB41" i="3"/>
  <c r="BB41" i="5" s="1"/>
  <c r="DF49" i="3"/>
  <c r="A48" i="3"/>
  <c r="BR42" i="3"/>
  <c r="AX42" i="3"/>
  <c r="AX42" i="5" s="1"/>
  <c r="BU46" i="5" l="1"/>
  <c r="AT44" i="3"/>
  <c r="AT44" i="5" s="1"/>
  <c r="BQ44" i="3"/>
  <c r="BB42" i="3"/>
  <c r="BB42" i="5" s="1"/>
  <c r="BS42" i="3"/>
  <c r="BT41" i="3"/>
  <c r="BF41" i="3"/>
  <c r="BF41" i="5" s="1"/>
  <c r="BN47" i="5"/>
  <c r="BO47" i="5" s="1"/>
  <c r="BP47" i="5" s="1"/>
  <c r="BQ47" i="5" s="1"/>
  <c r="BR47" i="5" s="1"/>
  <c r="BS47" i="5" s="1"/>
  <c r="BT47" i="5" s="1"/>
  <c r="A48" i="5"/>
  <c r="BL48" i="5" s="1"/>
  <c r="BM48" i="5" s="1"/>
  <c r="BL48" i="3"/>
  <c r="BM48" i="3" s="1"/>
  <c r="BJ40" i="3"/>
  <c r="BJ40" i="5" s="1"/>
  <c r="BU40" i="3"/>
  <c r="AL46" i="3"/>
  <c r="AL46" i="5" s="1"/>
  <c r="BO46" i="3"/>
  <c r="DF50" i="3"/>
  <c r="A49" i="3"/>
  <c r="AP45" i="3"/>
  <c r="AP45" i="5" s="1"/>
  <c r="BP45" i="3"/>
  <c r="AH47" i="3"/>
  <c r="AH47" i="5" s="1"/>
  <c r="BN47" i="3"/>
  <c r="BR43" i="3"/>
  <c r="AX43" i="3"/>
  <c r="AX43" i="5" s="1"/>
  <c r="BN48" i="5" l="1"/>
  <c r="BO48" i="5" s="1"/>
  <c r="BP48" i="5" s="1"/>
  <c r="BQ48" i="5" s="1"/>
  <c r="BR48" i="5" s="1"/>
  <c r="BS48" i="5" s="1"/>
  <c r="BT48" i="5" s="1"/>
  <c r="BJ41" i="3"/>
  <c r="BJ41" i="5" s="1"/>
  <c r="BU41" i="3"/>
  <c r="BR44" i="3"/>
  <c r="AX44" i="3"/>
  <c r="AX44" i="5" s="1"/>
  <c r="BB43" i="3"/>
  <c r="BB43" i="5" s="1"/>
  <c r="BS43" i="3"/>
  <c r="DF51" i="3"/>
  <c r="A50" i="3"/>
  <c r="BU47" i="5"/>
  <c r="BP46" i="3"/>
  <c r="AP46" i="3"/>
  <c r="AP46" i="5" s="1"/>
  <c r="BT42" i="3"/>
  <c r="BJ42" i="3" s="1"/>
  <c r="BJ42" i="5" s="1"/>
  <c r="BF42" i="3"/>
  <c r="BF42" i="5" s="1"/>
  <c r="A49" i="5"/>
  <c r="BL49" i="5" s="1"/>
  <c r="BM49" i="5" s="1"/>
  <c r="BL49" i="3"/>
  <c r="BM49" i="3" s="1"/>
  <c r="AL47" i="3"/>
  <c r="AL47" i="5" s="1"/>
  <c r="BO47" i="3"/>
  <c r="AT45" i="3"/>
  <c r="AT45" i="5" s="1"/>
  <c r="BQ45" i="3"/>
  <c r="BN48" i="3"/>
  <c r="AH48" i="3"/>
  <c r="AH48" i="5" s="1"/>
  <c r="BU48" i="5" l="1"/>
  <c r="BN49" i="5"/>
  <c r="BO49" i="5" s="1"/>
  <c r="BP49" i="5" s="1"/>
  <c r="BQ49" i="5" s="1"/>
  <c r="BR49" i="5" s="1"/>
  <c r="BS49" i="5" s="1"/>
  <c r="BT49" i="5" s="1"/>
  <c r="BB44" i="3"/>
  <c r="BB44" i="5" s="1"/>
  <c r="BS44" i="3"/>
  <c r="AX45" i="3"/>
  <c r="AX45" i="5" s="1"/>
  <c r="BR45" i="3"/>
  <c r="A51" i="3"/>
  <c r="DF52" i="3"/>
  <c r="AT46" i="3"/>
  <c r="AT46" i="5" s="1"/>
  <c r="BQ46" i="3"/>
  <c r="AP47" i="3"/>
  <c r="AP47" i="5" s="1"/>
  <c r="BP47" i="3"/>
  <c r="BF43" i="3"/>
  <c r="BF43" i="5" s="1"/>
  <c r="BT43" i="3"/>
  <c r="BU42" i="3"/>
  <c r="AH49" i="3"/>
  <c r="AH49" i="5" s="1"/>
  <c r="BN49" i="3"/>
  <c r="AL48" i="3"/>
  <c r="AL48" i="5" s="1"/>
  <c r="BO48" i="3"/>
  <c r="A50" i="5"/>
  <c r="BL50" i="5" s="1"/>
  <c r="BM50" i="5" s="1"/>
  <c r="BL50" i="3"/>
  <c r="BM50" i="3" s="1"/>
  <c r="BN50" i="5" l="1"/>
  <c r="BO50" i="5" s="1"/>
  <c r="BP50" i="5" s="1"/>
  <c r="BQ50" i="5" s="1"/>
  <c r="BR50" i="5" s="1"/>
  <c r="BS50" i="5" s="1"/>
  <c r="BT50" i="5" s="1"/>
  <c r="BO49" i="3"/>
  <c r="AL49" i="3"/>
  <c r="AL49" i="5" s="1"/>
  <c r="AX46" i="3"/>
  <c r="AX46" i="5" s="1"/>
  <c r="BR46" i="3"/>
  <c r="BS45" i="3"/>
  <c r="BB45" i="3"/>
  <c r="BB45" i="5" s="1"/>
  <c r="BU49" i="5"/>
  <c r="AH50" i="3"/>
  <c r="AH50" i="5" s="1"/>
  <c r="BN50" i="3"/>
  <c r="BJ43" i="3"/>
  <c r="BJ43" i="5" s="1"/>
  <c r="BU43" i="3"/>
  <c r="AP48" i="3"/>
  <c r="AP48" i="5" s="1"/>
  <c r="BP48" i="3"/>
  <c r="A51" i="5"/>
  <c r="BL51" i="5" s="1"/>
  <c r="BM51" i="5" s="1"/>
  <c r="BL51" i="3"/>
  <c r="BM51" i="3" s="1"/>
  <c r="BQ47" i="3"/>
  <c r="AT47" i="3"/>
  <c r="AT47" i="5" s="1"/>
  <c r="DF53" i="3"/>
  <c r="A52" i="3"/>
  <c r="BF44" i="3"/>
  <c r="BF44" i="5" s="1"/>
  <c r="BT44" i="3"/>
  <c r="BF45" i="3" l="1"/>
  <c r="BF45" i="5" s="1"/>
  <c r="BT45" i="3"/>
  <c r="A52" i="5"/>
  <c r="BL52" i="5" s="1"/>
  <c r="BM52" i="5" s="1"/>
  <c r="BL52" i="3"/>
  <c r="BM52" i="3" s="1"/>
  <c r="AH51" i="3"/>
  <c r="AH51" i="5" s="1"/>
  <c r="BN51" i="3"/>
  <c r="AP49" i="3"/>
  <c r="AP49" i="5" s="1"/>
  <c r="BP49" i="3"/>
  <c r="DF54" i="3"/>
  <c r="A53" i="3"/>
  <c r="BN51" i="5"/>
  <c r="BO51" i="5" s="1"/>
  <c r="BP51" i="5" s="1"/>
  <c r="BQ51" i="5" s="1"/>
  <c r="BR51" i="5" s="1"/>
  <c r="BS51" i="5" s="1"/>
  <c r="BT51" i="5" s="1"/>
  <c r="BB46" i="3"/>
  <c r="BB46" i="5" s="1"/>
  <c r="BS46" i="3"/>
  <c r="BU50" i="5"/>
  <c r="AX47" i="3"/>
  <c r="AX47" i="5" s="1"/>
  <c r="BR47" i="3"/>
  <c r="AL50" i="3"/>
  <c r="AL50" i="5" s="1"/>
  <c r="BO50" i="3"/>
  <c r="BJ44" i="3"/>
  <c r="BJ44" i="5" s="1"/>
  <c r="BU44" i="3"/>
  <c r="AT48" i="3"/>
  <c r="AT48" i="5" s="1"/>
  <c r="BQ48" i="3"/>
  <c r="BN52" i="3" l="1"/>
  <c r="AH52" i="3"/>
  <c r="AH52" i="5" s="1"/>
  <c r="BB47" i="3"/>
  <c r="BB47" i="5" s="1"/>
  <c r="BS47" i="3"/>
  <c r="DF55" i="3"/>
  <c r="A54" i="3"/>
  <c r="BN52" i="5"/>
  <c r="BO52" i="5" s="1"/>
  <c r="BP52" i="5" s="1"/>
  <c r="BQ52" i="5" s="1"/>
  <c r="BR52" i="5" s="1"/>
  <c r="BS52" i="5" s="1"/>
  <c r="BT52" i="5" s="1"/>
  <c r="BT46" i="3"/>
  <c r="BF46" i="3"/>
  <c r="BF46" i="5" s="1"/>
  <c r="AL51" i="3"/>
  <c r="AL51" i="5" s="1"/>
  <c r="BO51" i="3"/>
  <c r="BR48" i="3"/>
  <c r="AX48" i="3"/>
  <c r="AX48" i="5" s="1"/>
  <c r="BP50" i="3"/>
  <c r="AP50" i="3"/>
  <c r="AP50" i="5" s="1"/>
  <c r="BU51" i="5"/>
  <c r="BJ45" i="3"/>
  <c r="BJ45" i="5" s="1"/>
  <c r="BU45" i="3"/>
  <c r="A53" i="5"/>
  <c r="BL53" i="5" s="1"/>
  <c r="BM53" i="5" s="1"/>
  <c r="BL53" i="3"/>
  <c r="BM53" i="3" s="1"/>
  <c r="AT49" i="3"/>
  <c r="AT49" i="5" s="1"/>
  <c r="BQ49" i="3"/>
  <c r="AH53" i="3" l="1"/>
  <c r="AH53" i="5" s="1"/>
  <c r="BN53" i="3"/>
  <c r="A54" i="5"/>
  <c r="BL54" i="5" s="1"/>
  <c r="BM54" i="5" s="1"/>
  <c r="BL54" i="3"/>
  <c r="BM54" i="3" s="1"/>
  <c r="BN53" i="5"/>
  <c r="BO53" i="5" s="1"/>
  <c r="BP53" i="5" s="1"/>
  <c r="BQ53" i="5" s="1"/>
  <c r="BR53" i="5" s="1"/>
  <c r="BS53" i="5" s="1"/>
  <c r="BT53" i="5" s="1"/>
  <c r="BB48" i="3"/>
  <c r="BB48" i="5" s="1"/>
  <c r="BS48" i="3"/>
  <c r="BJ46" i="3"/>
  <c r="BJ46" i="5" s="1"/>
  <c r="BU46" i="3"/>
  <c r="A55" i="3"/>
  <c r="DF56" i="3"/>
  <c r="AX49" i="3"/>
  <c r="AX49" i="5" s="1"/>
  <c r="BR49" i="3"/>
  <c r="AT50" i="3"/>
  <c r="AT50" i="5" s="1"/>
  <c r="BQ50" i="3"/>
  <c r="AP51" i="3"/>
  <c r="AP51" i="5" s="1"/>
  <c r="BP51" i="3"/>
  <c r="BU52" i="5"/>
  <c r="BF47" i="3"/>
  <c r="BF47" i="5" s="1"/>
  <c r="BT47" i="3"/>
  <c r="BJ47" i="3" s="1"/>
  <c r="BJ47" i="5" s="1"/>
  <c r="AL52" i="3"/>
  <c r="AL52" i="5" s="1"/>
  <c r="BO52" i="3"/>
  <c r="BU53" i="5" l="1"/>
  <c r="AP52" i="3"/>
  <c r="AP52" i="5" s="1"/>
  <c r="BP52" i="3"/>
  <c r="BS49" i="3"/>
  <c r="BB49" i="3"/>
  <c r="BB49" i="5" s="1"/>
  <c r="AX50" i="3"/>
  <c r="AX50" i="5" s="1"/>
  <c r="BR50" i="3"/>
  <c r="BO53" i="3"/>
  <c r="AL53" i="3"/>
  <c r="AL53" i="5" s="1"/>
  <c r="BU47" i="3"/>
  <c r="BQ51" i="3"/>
  <c r="AT51" i="3"/>
  <c r="AT51" i="5" s="1"/>
  <c r="DF57" i="3"/>
  <c r="A56" i="3"/>
  <c r="BF48" i="3"/>
  <c r="BF48" i="5" s="1"/>
  <c r="BT48" i="3"/>
  <c r="AH54" i="3"/>
  <c r="AH54" i="5" s="1"/>
  <c r="BN54" i="3"/>
  <c r="A55" i="5"/>
  <c r="BL55" i="5" s="1"/>
  <c r="BM55" i="5" s="1"/>
  <c r="BL55" i="3"/>
  <c r="BM55" i="3" s="1"/>
  <c r="BN54" i="5"/>
  <c r="BO54" i="5" s="1"/>
  <c r="BP54" i="5" s="1"/>
  <c r="BQ54" i="5" s="1"/>
  <c r="BR54" i="5" s="1"/>
  <c r="BS54" i="5" s="1"/>
  <c r="BT54" i="5" s="1"/>
  <c r="BU54" i="5" l="1"/>
  <c r="AP53" i="3"/>
  <c r="AP53" i="5" s="1"/>
  <c r="BP53" i="3"/>
  <c r="BF49" i="3"/>
  <c r="BF49" i="5" s="1"/>
  <c r="BT49" i="3"/>
  <c r="AH55" i="3"/>
  <c r="AH55" i="5" s="1"/>
  <c r="BN55" i="3"/>
  <c r="AL54" i="3"/>
  <c r="AL54" i="5" s="1"/>
  <c r="BO54" i="3"/>
  <c r="A56" i="5"/>
  <c r="BL56" i="5" s="1"/>
  <c r="BM56" i="5" s="1"/>
  <c r="BL56" i="3"/>
  <c r="BM56" i="3" s="1"/>
  <c r="AX51" i="3"/>
  <c r="AX51" i="5" s="1"/>
  <c r="BR51" i="3"/>
  <c r="BB50" i="3"/>
  <c r="BB50" i="5" s="1"/>
  <c r="BS50" i="3"/>
  <c r="AT52" i="3"/>
  <c r="AT52" i="5" s="1"/>
  <c r="BQ52" i="3"/>
  <c r="BJ48" i="3"/>
  <c r="BJ48" i="5" s="1"/>
  <c r="BU48" i="3"/>
  <c r="BN55" i="5"/>
  <c r="BO55" i="5" s="1"/>
  <c r="BP55" i="5" s="1"/>
  <c r="BQ55" i="5" s="1"/>
  <c r="BR55" i="5" s="1"/>
  <c r="BS55" i="5" s="1"/>
  <c r="BT55" i="5" s="1"/>
  <c r="BU55" i="5" s="1"/>
  <c r="DF58" i="3"/>
  <c r="A57" i="3"/>
  <c r="BR52" i="3" l="1"/>
  <c r="AX52" i="3"/>
  <c r="AX52" i="5" s="1"/>
  <c r="BB51" i="3"/>
  <c r="BB51" i="5" s="1"/>
  <c r="BS51" i="3"/>
  <c r="BP54" i="3"/>
  <c r="AP54" i="3"/>
  <c r="AP54" i="5" s="1"/>
  <c r="AT53" i="3"/>
  <c r="AT53" i="5" s="1"/>
  <c r="BQ53" i="3"/>
  <c r="BN56" i="5"/>
  <c r="BO56" i="5" s="1"/>
  <c r="BP56" i="5" s="1"/>
  <c r="BQ56" i="5" s="1"/>
  <c r="BR56" i="5" s="1"/>
  <c r="BS56" i="5" s="1"/>
  <c r="BT56" i="5" s="1"/>
  <c r="A57" i="5"/>
  <c r="BL57" i="5" s="1"/>
  <c r="BM57" i="5" s="1"/>
  <c r="BL57" i="3"/>
  <c r="BM57" i="3" s="1"/>
  <c r="BJ49" i="3"/>
  <c r="BJ49" i="5" s="1"/>
  <c r="BU49" i="3"/>
  <c r="DF59" i="3"/>
  <c r="A58" i="3"/>
  <c r="BT50" i="3"/>
  <c r="BJ50" i="3" s="1"/>
  <c r="BJ50" i="5" s="1"/>
  <c r="BF50" i="3"/>
  <c r="BF50" i="5" s="1"/>
  <c r="BN56" i="3"/>
  <c r="AH56" i="3"/>
  <c r="AH56" i="5" s="1"/>
  <c r="AL55" i="3"/>
  <c r="AL55" i="5" s="1"/>
  <c r="BO55" i="3"/>
  <c r="AH57" i="3" l="1"/>
  <c r="AH57" i="5" s="1"/>
  <c r="BN57" i="3"/>
  <c r="AX53" i="3"/>
  <c r="AX53" i="5" s="1"/>
  <c r="BR53" i="3"/>
  <c r="A58" i="5"/>
  <c r="BL58" i="5" s="1"/>
  <c r="BM58" i="5" s="1"/>
  <c r="BL58" i="3"/>
  <c r="BM58" i="3" s="1"/>
  <c r="AP55" i="3"/>
  <c r="AP55" i="5" s="1"/>
  <c r="BP55" i="3"/>
  <c r="AL56" i="3"/>
  <c r="AL56" i="5" s="1"/>
  <c r="BO56" i="3"/>
  <c r="A59" i="3"/>
  <c r="DF60" i="3"/>
  <c r="BB52" i="3"/>
  <c r="BB52" i="5" s="1"/>
  <c r="BS52" i="3"/>
  <c r="BN57" i="5"/>
  <c r="BO57" i="5" s="1"/>
  <c r="BP57" i="5" s="1"/>
  <c r="BQ57" i="5" s="1"/>
  <c r="BR57" i="5" s="1"/>
  <c r="BS57" i="5" s="1"/>
  <c r="BT57" i="5" s="1"/>
  <c r="BF51" i="3"/>
  <c r="BF51" i="5" s="1"/>
  <c r="BT51" i="3"/>
  <c r="BJ51" i="3" s="1"/>
  <c r="BJ51" i="5" s="1"/>
  <c r="BU56" i="5"/>
  <c r="AT54" i="3"/>
  <c r="AT54" i="5" s="1"/>
  <c r="BQ54" i="3"/>
  <c r="BU50" i="3"/>
  <c r="BN58" i="5" l="1"/>
  <c r="BO58" i="5" s="1"/>
  <c r="BP58" i="5" s="1"/>
  <c r="BQ58" i="5" s="1"/>
  <c r="BR58" i="5" s="1"/>
  <c r="BS58" i="5" s="1"/>
  <c r="BT58" i="5" s="1"/>
  <c r="AX54" i="3"/>
  <c r="AX54" i="5" s="1"/>
  <c r="BR54" i="3"/>
  <c r="BU57" i="5"/>
  <c r="DF61" i="3"/>
  <c r="A60" i="3"/>
  <c r="BQ55" i="3"/>
  <c r="AT55" i="3"/>
  <c r="AT55" i="5" s="1"/>
  <c r="BO57" i="3"/>
  <c r="AL57" i="3"/>
  <c r="AL57" i="5" s="1"/>
  <c r="A59" i="5"/>
  <c r="BL59" i="5" s="1"/>
  <c r="BM59" i="5" s="1"/>
  <c r="BL59" i="3"/>
  <c r="BM59" i="3" s="1"/>
  <c r="BS53" i="3"/>
  <c r="BB53" i="3"/>
  <c r="BB53" i="5" s="1"/>
  <c r="BF52" i="3"/>
  <c r="BF52" i="5" s="1"/>
  <c r="BT52" i="3"/>
  <c r="AP56" i="3"/>
  <c r="AP56" i="5" s="1"/>
  <c r="BP56" i="3"/>
  <c r="AH58" i="3"/>
  <c r="AH58" i="5" s="1"/>
  <c r="BN58" i="3"/>
  <c r="BU51" i="3"/>
  <c r="BN59" i="5" l="1"/>
  <c r="BO59" i="5" s="1"/>
  <c r="BP59" i="5" s="1"/>
  <c r="BQ59" i="5" s="1"/>
  <c r="BR59" i="5" s="1"/>
  <c r="BS59" i="5" s="1"/>
  <c r="BT59" i="5" s="1"/>
  <c r="AL58" i="3"/>
  <c r="AL58" i="5" s="1"/>
  <c r="BO58" i="3"/>
  <c r="BF53" i="3"/>
  <c r="BF53" i="5" s="1"/>
  <c r="BT53" i="3"/>
  <c r="BJ53" i="3" s="1"/>
  <c r="BJ53" i="5" s="1"/>
  <c r="AP57" i="3"/>
  <c r="AP57" i="5" s="1"/>
  <c r="BP57" i="3"/>
  <c r="DF62" i="3"/>
  <c r="A61" i="3"/>
  <c r="AH59" i="3"/>
  <c r="AH59" i="5" s="1"/>
  <c r="BN59" i="3"/>
  <c r="BU58" i="5"/>
  <c r="BJ52" i="3"/>
  <c r="BJ52" i="5" s="1"/>
  <c r="BU52" i="3"/>
  <c r="AX55" i="3"/>
  <c r="AX55" i="5" s="1"/>
  <c r="BR55" i="3"/>
  <c r="AT56" i="3"/>
  <c r="AT56" i="5" s="1"/>
  <c r="BQ56" i="3"/>
  <c r="A60" i="5"/>
  <c r="BL60" i="5" s="1"/>
  <c r="BM60" i="5" s="1"/>
  <c r="BL60" i="3"/>
  <c r="BM60" i="3" s="1"/>
  <c r="BB54" i="3"/>
  <c r="BB54" i="5" s="1"/>
  <c r="BS54" i="3"/>
  <c r="BN60" i="3" l="1"/>
  <c r="AH60" i="3"/>
  <c r="AH60" i="5" s="1"/>
  <c r="BP58" i="3"/>
  <c r="AP58" i="3"/>
  <c r="AP58" i="5" s="1"/>
  <c r="BN60" i="5"/>
  <c r="BO60" i="5" s="1"/>
  <c r="BP60" i="5" s="1"/>
  <c r="BQ60" i="5" s="1"/>
  <c r="BR60" i="5" s="1"/>
  <c r="BS60" i="5" s="1"/>
  <c r="BT60" i="5" s="1"/>
  <c r="BB55" i="3"/>
  <c r="BB55" i="5" s="1"/>
  <c r="BS55" i="3"/>
  <c r="A61" i="5"/>
  <c r="BL61" i="5" s="1"/>
  <c r="BM61" i="5" s="1"/>
  <c r="BL61" i="3"/>
  <c r="BM61" i="3" s="1"/>
  <c r="BU53" i="3"/>
  <c r="BT54" i="3"/>
  <c r="BF54" i="3"/>
  <c r="BF54" i="5" s="1"/>
  <c r="BR56" i="3"/>
  <c r="AX56" i="3"/>
  <c r="AX56" i="5" s="1"/>
  <c r="AL59" i="3"/>
  <c r="AL59" i="5" s="1"/>
  <c r="BO59" i="3"/>
  <c r="DF63" i="3"/>
  <c r="A62" i="3"/>
  <c r="BU59" i="5"/>
  <c r="AT57" i="3"/>
  <c r="AT57" i="5" s="1"/>
  <c r="BQ57" i="3"/>
  <c r="A62" i="5" l="1"/>
  <c r="BL62" i="5" s="1"/>
  <c r="BM62" i="5" s="1"/>
  <c r="BL62" i="3"/>
  <c r="BM62" i="3" s="1"/>
  <c r="BJ54" i="3"/>
  <c r="BJ54" i="5" s="1"/>
  <c r="BU54" i="3"/>
  <c r="BF55" i="3"/>
  <c r="BF55" i="5" s="1"/>
  <c r="BT55" i="3"/>
  <c r="BN61" i="5"/>
  <c r="BO61" i="5" s="1"/>
  <c r="BP61" i="5" s="1"/>
  <c r="BQ61" i="5" s="1"/>
  <c r="BR61" i="5" s="1"/>
  <c r="BS61" i="5" s="1"/>
  <c r="BT61" i="5" s="1"/>
  <c r="AX57" i="3"/>
  <c r="AX57" i="5" s="1"/>
  <c r="BR57" i="3"/>
  <c r="A63" i="3"/>
  <c r="DF64" i="3"/>
  <c r="A64" i="3" s="1"/>
  <c r="AL60" i="3"/>
  <c r="AL60" i="5" s="1"/>
  <c r="BO60" i="3"/>
  <c r="AP59" i="3"/>
  <c r="AP59" i="5" s="1"/>
  <c r="BP59" i="3"/>
  <c r="BB56" i="3"/>
  <c r="BB56" i="5" s="1"/>
  <c r="BS56" i="3"/>
  <c r="AH61" i="3"/>
  <c r="AH61" i="5" s="1"/>
  <c r="BN61" i="3"/>
  <c r="BU60" i="5"/>
  <c r="AT58" i="3"/>
  <c r="AT58" i="5" s="1"/>
  <c r="BQ58" i="3"/>
  <c r="BS57" i="3" l="1"/>
  <c r="BB57" i="3"/>
  <c r="BB57" i="5" s="1"/>
  <c r="BJ55" i="3"/>
  <c r="BJ55" i="5" s="1"/>
  <c r="BU55" i="3"/>
  <c r="AH62" i="3"/>
  <c r="AH62" i="5" s="1"/>
  <c r="BN62" i="3"/>
  <c r="A64" i="5"/>
  <c r="BL64" i="3"/>
  <c r="BM64" i="3" s="1"/>
  <c r="Y69" i="3"/>
  <c r="Y103" i="3" s="1"/>
  <c r="Y129" i="3" s="1"/>
  <c r="BK129" i="3" s="1"/>
  <c r="AA69" i="3"/>
  <c r="AA103" i="3" s="1"/>
  <c r="AB69" i="3"/>
  <c r="AB103" i="3" s="1"/>
  <c r="Z69" i="3"/>
  <c r="Z103" i="3" s="1"/>
  <c r="Z129" i="3" s="1"/>
  <c r="AD69" i="3"/>
  <c r="AC69" i="3"/>
  <c r="AC103" i="3" s="1"/>
  <c r="BN62" i="5"/>
  <c r="BO62" i="5" s="1"/>
  <c r="BP62" i="5" s="1"/>
  <c r="BQ62" i="5" s="1"/>
  <c r="BR62" i="5" s="1"/>
  <c r="BS62" i="5" s="1"/>
  <c r="BT62" i="5" s="1"/>
  <c r="AX58" i="3"/>
  <c r="AX58" i="5" s="1"/>
  <c r="BR58" i="3"/>
  <c r="BO61" i="3"/>
  <c r="AL61" i="3"/>
  <c r="AL61" i="5" s="1"/>
  <c r="BQ59" i="3"/>
  <c r="AT59" i="3"/>
  <c r="AT59" i="5" s="1"/>
  <c r="A63" i="5"/>
  <c r="BL63" i="5" s="1"/>
  <c r="BM63" i="5" s="1"/>
  <c r="BL63" i="3"/>
  <c r="BM63" i="3" s="1"/>
  <c r="BU61" i="5"/>
  <c r="BF56" i="3"/>
  <c r="BF56" i="5" s="1"/>
  <c r="BT56" i="3"/>
  <c r="AP60" i="3"/>
  <c r="AP60" i="5" s="1"/>
  <c r="BP60" i="3"/>
  <c r="BK69" i="3" l="1"/>
  <c r="AD103" i="3"/>
  <c r="AL62" i="3"/>
  <c r="AL62" i="5" s="1"/>
  <c r="BO62" i="3"/>
  <c r="AH63" i="3"/>
  <c r="AH63" i="5" s="1"/>
  <c r="BN63" i="3"/>
  <c r="BN63" i="5"/>
  <c r="BO63" i="5" s="1"/>
  <c r="BP63" i="5" s="1"/>
  <c r="BQ63" i="5" s="1"/>
  <c r="BR63" i="5" s="1"/>
  <c r="BS63" i="5" s="1"/>
  <c r="BT63" i="5" s="1"/>
  <c r="AP61" i="3"/>
  <c r="AP61" i="5" s="1"/>
  <c r="BP61" i="3"/>
  <c r="BU62" i="5"/>
  <c r="BN64" i="3"/>
  <c r="AH64" i="3"/>
  <c r="BM69" i="3"/>
  <c r="BM103" i="3" s="1"/>
  <c r="BM129" i="3" s="1"/>
  <c r="BF57" i="3"/>
  <c r="BF57" i="5" s="1"/>
  <c r="BT57" i="3"/>
  <c r="AT60" i="3"/>
  <c r="AT60" i="5" s="1"/>
  <c r="BQ60" i="3"/>
  <c r="AX59" i="3"/>
  <c r="AX59" i="5" s="1"/>
  <c r="BR59" i="3"/>
  <c r="BB58" i="3"/>
  <c r="BB58" i="5" s="1"/>
  <c r="BS58" i="3"/>
  <c r="BJ56" i="3"/>
  <c r="BJ56" i="5" s="1"/>
  <c r="BU56" i="3"/>
  <c r="BL64" i="5"/>
  <c r="BM64" i="5" s="1"/>
  <c r="Y69" i="5"/>
  <c r="Y103" i="5" s="1"/>
  <c r="Y129" i="5" s="1"/>
  <c r="BK129" i="5" s="1"/>
  <c r="AC69" i="5"/>
  <c r="AC103" i="5" s="1"/>
  <c r="Z69" i="5"/>
  <c r="Z103" i="5" s="1"/>
  <c r="Z129" i="5" s="1"/>
  <c r="AD69" i="5"/>
  <c r="AA69" i="5"/>
  <c r="AA103" i="5" s="1"/>
  <c r="AB69" i="5"/>
  <c r="AB103" i="5" s="1"/>
  <c r="BR60" i="3" l="1"/>
  <c r="AX60" i="3"/>
  <c r="AX60" i="5" s="1"/>
  <c r="BP62" i="3"/>
  <c r="AP62" i="3"/>
  <c r="AP62" i="5" s="1"/>
  <c r="AH64" i="5"/>
  <c r="AH69" i="5" s="1"/>
  <c r="AH103" i="5" s="1"/>
  <c r="AH129" i="5" s="1"/>
  <c r="AE142" i="5" s="1"/>
  <c r="AH69" i="3"/>
  <c r="AH103" i="3" s="1"/>
  <c r="AH129" i="3" s="1"/>
  <c r="AE142" i="3" s="1"/>
  <c r="AT61" i="3"/>
  <c r="AT61" i="5" s="1"/>
  <c r="BQ61" i="3"/>
  <c r="AL63" i="3"/>
  <c r="AL63" i="5" s="1"/>
  <c r="BO63" i="3"/>
  <c r="BB59" i="3"/>
  <c r="BB59" i="5" s="1"/>
  <c r="BS59" i="3"/>
  <c r="BJ57" i="3"/>
  <c r="BJ57" i="5" s="1"/>
  <c r="BU57" i="3"/>
  <c r="BK69" i="5"/>
  <c r="AD103" i="5"/>
  <c r="BN64" i="5"/>
  <c r="BM69" i="5"/>
  <c r="BM103" i="5" s="1"/>
  <c r="BM129" i="5" s="1"/>
  <c r="BT58" i="3"/>
  <c r="BF58" i="3"/>
  <c r="BF58" i="5" s="1"/>
  <c r="AL64" i="3"/>
  <c r="BO64" i="3"/>
  <c r="BN69" i="3"/>
  <c r="BN103" i="3" s="1"/>
  <c r="BN129" i="3" s="1"/>
  <c r="BU63" i="5"/>
  <c r="AT62" i="3" l="1"/>
  <c r="AT62" i="5" s="1"/>
  <c r="BQ62" i="3"/>
  <c r="BO64" i="5"/>
  <c r="BN69" i="5"/>
  <c r="BN103" i="5" s="1"/>
  <c r="BN129" i="5" s="1"/>
  <c r="AP63" i="3"/>
  <c r="AP63" i="5" s="1"/>
  <c r="BP63" i="3"/>
  <c r="BB60" i="3"/>
  <c r="BB60" i="5" s="1"/>
  <c r="BS60" i="3"/>
  <c r="AP64" i="3"/>
  <c r="BP64" i="3"/>
  <c r="BO69" i="3"/>
  <c r="BO103" i="3" s="1"/>
  <c r="BO129" i="3" s="1"/>
  <c r="AL64" i="5"/>
  <c r="AL69" i="5" s="1"/>
  <c r="AL103" i="5" s="1"/>
  <c r="AL129" i="5" s="1"/>
  <c r="AI142" i="5" s="1"/>
  <c r="AE143" i="5" s="1"/>
  <c r="AL69" i="3"/>
  <c r="AL103" i="3" s="1"/>
  <c r="AL129" i="3" s="1"/>
  <c r="AI142" i="3" s="1"/>
  <c r="AE143" i="3" s="1"/>
  <c r="BJ58" i="3"/>
  <c r="BJ58" i="5" s="1"/>
  <c r="BU58" i="3"/>
  <c r="BF59" i="3"/>
  <c r="BF59" i="5" s="1"/>
  <c r="BT59" i="3"/>
  <c r="AX61" i="3"/>
  <c r="AX61" i="5" s="1"/>
  <c r="BR61" i="3"/>
  <c r="BF60" i="3" l="1"/>
  <c r="BF60" i="5" s="1"/>
  <c r="BT60" i="3"/>
  <c r="BP64" i="5"/>
  <c r="BO69" i="5"/>
  <c r="BO103" i="5" s="1"/>
  <c r="BO129" i="5" s="1"/>
  <c r="BQ63" i="3"/>
  <c r="AT63" i="3"/>
  <c r="AT63" i="5" s="1"/>
  <c r="BS61" i="3"/>
  <c r="BB61" i="3"/>
  <c r="BB61" i="5" s="1"/>
  <c r="AT64" i="3"/>
  <c r="BQ64" i="3"/>
  <c r="BP69" i="3"/>
  <c r="BP103" i="3" s="1"/>
  <c r="BP129" i="3" s="1"/>
  <c r="AX62" i="3"/>
  <c r="AX62" i="5" s="1"/>
  <c r="BR62" i="3"/>
  <c r="BJ59" i="3"/>
  <c r="BJ59" i="5" s="1"/>
  <c r="BU59" i="3"/>
  <c r="AP64" i="5"/>
  <c r="AP69" i="5" s="1"/>
  <c r="AP103" i="5" s="1"/>
  <c r="AP129" i="5" s="1"/>
  <c r="AM142" i="5" s="1"/>
  <c r="AP69" i="3"/>
  <c r="AP103" i="3" s="1"/>
  <c r="AP129" i="3" s="1"/>
  <c r="AM142" i="3" s="1"/>
  <c r="BF61" i="3" l="1"/>
  <c r="BF61" i="5" s="1"/>
  <c r="BT61" i="3"/>
  <c r="BR64" i="3"/>
  <c r="AX64" i="3"/>
  <c r="BQ69" i="3"/>
  <c r="BQ103" i="3" s="1"/>
  <c r="BQ129" i="3" s="1"/>
  <c r="BQ64" i="5"/>
  <c r="BP69" i="5"/>
  <c r="BP103" i="5" s="1"/>
  <c r="BP129" i="5" s="1"/>
  <c r="BB62" i="3"/>
  <c r="BB62" i="5" s="1"/>
  <c r="BS62" i="3"/>
  <c r="AT64" i="5"/>
  <c r="AT69" i="5" s="1"/>
  <c r="AT103" i="5" s="1"/>
  <c r="AT129" i="5" s="1"/>
  <c r="AQ142" i="5" s="1"/>
  <c r="AM143" i="5" s="1"/>
  <c r="AT69" i="3"/>
  <c r="AT103" i="3" s="1"/>
  <c r="AT129" i="3" s="1"/>
  <c r="AQ142" i="3" s="1"/>
  <c r="AM143" i="3" s="1"/>
  <c r="BJ60" i="3"/>
  <c r="BJ60" i="5" s="1"/>
  <c r="BU60" i="3"/>
  <c r="AX63" i="3"/>
  <c r="AX63" i="5" s="1"/>
  <c r="BR63" i="3"/>
  <c r="BT62" i="3" l="1"/>
  <c r="BJ62" i="3" s="1"/>
  <c r="BJ62" i="5" s="1"/>
  <c r="BF62" i="3"/>
  <c r="BF62" i="5" s="1"/>
  <c r="AX64" i="5"/>
  <c r="AX69" i="5" s="1"/>
  <c r="AX103" i="5" s="1"/>
  <c r="AX129" i="5" s="1"/>
  <c r="AU142" i="5" s="1"/>
  <c r="AX69" i="3"/>
  <c r="AX103" i="3" s="1"/>
  <c r="AX129" i="3" s="1"/>
  <c r="AU142" i="3" s="1"/>
  <c r="BR64" i="5"/>
  <c r="BQ69" i="5"/>
  <c r="BQ103" i="5" s="1"/>
  <c r="BQ129" i="5" s="1"/>
  <c r="BB64" i="3"/>
  <c r="BS64" i="3"/>
  <c r="BR69" i="3"/>
  <c r="BR103" i="3" s="1"/>
  <c r="BR129" i="3" s="1"/>
  <c r="BB63" i="3"/>
  <c r="BB63" i="5" s="1"/>
  <c r="BS63" i="3"/>
  <c r="BJ61" i="3"/>
  <c r="BJ61" i="5" s="1"/>
  <c r="BU61" i="3"/>
  <c r="BU62" i="3" l="1"/>
  <c r="BF64" i="3"/>
  <c r="BT64" i="3"/>
  <c r="BS69" i="3"/>
  <c r="BS103" i="3" s="1"/>
  <c r="BS129" i="3" s="1"/>
  <c r="BB64" i="5"/>
  <c r="BB69" i="5" s="1"/>
  <c r="BB103" i="5" s="1"/>
  <c r="BB129" i="5" s="1"/>
  <c r="AY142" i="5" s="1"/>
  <c r="AU143" i="5" s="1"/>
  <c r="BB69" i="3"/>
  <c r="BB103" i="3" s="1"/>
  <c r="BB129" i="3" s="1"/>
  <c r="AY142" i="3" s="1"/>
  <c r="AU143" i="3" s="1"/>
  <c r="BF63" i="3"/>
  <c r="BF63" i="5" s="1"/>
  <c r="BT63" i="3"/>
  <c r="BJ63" i="3" s="1"/>
  <c r="BJ63" i="5" s="1"/>
  <c r="BS64" i="5"/>
  <c r="BR69" i="5"/>
  <c r="BR103" i="5" s="1"/>
  <c r="BR129" i="5" s="1"/>
  <c r="BJ64" i="3" l="1"/>
  <c r="BT69" i="3"/>
  <c r="BT103" i="3" s="1"/>
  <c r="BT129" i="3" s="1"/>
  <c r="BU64" i="3"/>
  <c r="BT64" i="5"/>
  <c r="BT69" i="5" s="1"/>
  <c r="BT103" i="5" s="1"/>
  <c r="BT129" i="5" s="1"/>
  <c r="BS69" i="5"/>
  <c r="BS103" i="5" s="1"/>
  <c r="BS129" i="5" s="1"/>
  <c r="BF64" i="5"/>
  <c r="BF69" i="5" s="1"/>
  <c r="BF103" i="5" s="1"/>
  <c r="BF129" i="5" s="1"/>
  <c r="BC142" i="5" s="1"/>
  <c r="BF69" i="3"/>
  <c r="BF103" i="3" s="1"/>
  <c r="BF129" i="3" s="1"/>
  <c r="BC142" i="3" s="1"/>
  <c r="BU63" i="3"/>
  <c r="BU64" i="5" l="1"/>
  <c r="BU69" i="5" s="1"/>
  <c r="BU103" i="5" s="1"/>
  <c r="BU129" i="5" s="1"/>
  <c r="BU69" i="3"/>
  <c r="BU103" i="3" s="1"/>
  <c r="BU129" i="3" s="1"/>
  <c r="BJ64" i="5"/>
  <c r="BJ69" i="5" s="1"/>
  <c r="BJ103" i="5" s="1"/>
  <c r="BJ129" i="5" s="1"/>
  <c r="BG142" i="5" s="1"/>
  <c r="BC143" i="5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E20" authorId="0" shapeId="0" xr:uid="{00000000-0006-0000-0100-000001000000}">
      <text>
        <r>
          <rPr>
            <sz val="10"/>
            <color rgb="FF000000"/>
            <rFont val="Calibri"/>
            <scheme val="minor"/>
          </rPr>
          <t>Pavel:
Виберіть потрібну форму роботи</t>
        </r>
      </text>
    </comment>
    <comment ref="BF20" authorId="0" shapeId="0" xr:uid="{00000000-0006-0000-0100-000002000000}">
      <text>
        <r>
          <rPr>
            <sz val="10"/>
            <color rgb="FF000000"/>
            <rFont val="Calibri"/>
            <scheme val="minor"/>
          </rPr>
          <t>Pavel:
Виберіть потрібну форму роботи</t>
        </r>
      </text>
    </comment>
    <comment ref="BG20" authorId="0" shapeId="0" xr:uid="{00000000-0006-0000-0100-000003000000}">
      <text>
        <r>
          <rPr>
            <sz val="10"/>
            <color rgb="FF000000"/>
            <rFont val="Calibri"/>
            <scheme val="minor"/>
          </rPr>
          <t>HOME:
Виберіть потрібну форму роботи</t>
        </r>
      </text>
    </comment>
    <comment ref="BB25" authorId="0" shapeId="0" xr:uid="{7FDE014E-001D-4142-80B3-32D91AE47D1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C25" authorId="0" shapeId="0" xr:uid="{BBEF3E36-DB67-43B8-B902-F2269D58C301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D25" authorId="0" shapeId="0" xr:uid="{6A4AA56A-9CA5-440B-B542-5F6A05EA709E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E25" authorId="0" shapeId="0" xr:uid="{E8BED412-7879-48C7-88CB-96C0F474EEDA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F25" authorId="0" shapeId="0" xr:uid="{5C05A1BB-B00D-4534-9956-90A0AC2C8886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G25" authorId="0" shapeId="0" xr:uid="{B764026B-83A8-47FA-97B3-D62E78B87263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H25" authorId="0" shapeId="0" xr:uid="{167E7AAE-BE43-4BA5-8495-2D11A72E861F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B26" authorId="0" shapeId="0" xr:uid="{00000000-0006-0000-0100-00000B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C26" authorId="0" shapeId="0" xr:uid="{00000000-0006-0000-0100-00000C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D26" authorId="0" shapeId="0" xr:uid="{00000000-0006-0000-0100-00000D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E26" authorId="0" shapeId="0" xr:uid="{00000000-0006-0000-0100-00000E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F26" authorId="0" shapeId="0" xr:uid="{00000000-0006-0000-0100-00000F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G26" authorId="0" shapeId="0" xr:uid="{00000000-0006-0000-0100-000010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H26" authorId="0" shapeId="0" xr:uid="{00000000-0006-0000-0100-000011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91" authorId="0" shapeId="0" xr:uid="{00000000-0006-0000-0200-000001000000}">
      <text>
        <r>
          <rPr>
            <sz val="10"/>
            <color rgb="FF000000"/>
            <rFont val="Calibri"/>
            <scheme val="minor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sz val="10"/>
            <color rgb="FF000000"/>
            <rFont val="Calibri"/>
            <scheme val="minor"/>
          </rPr>
          <t>HOME: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sz val="10"/>
            <color rgb="FF000000"/>
            <rFont val="Calibri"/>
            <scheme val="minor"/>
          </rPr>
          <t>HOME:
Внести визначений номер семестру (7 або 8)</t>
        </r>
      </text>
    </comment>
    <comment ref="H117" authorId="0" shapeId="0" xr:uid="{00000000-0006-0000-0200-000004000000}">
      <text>
        <r>
          <rPr>
            <sz val="10"/>
            <color rgb="FF000000"/>
            <rFont val="Calibri"/>
            <scheme val="minor"/>
          </rPr>
          <t>HOME: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B25" authorId="0" shapeId="0" xr:uid="{74DBDB3B-3B92-4706-A028-B94BB2688FC2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C25" authorId="0" shapeId="0" xr:uid="{7B5711EA-8ACB-4747-9864-7688A7B07C3D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D25" authorId="0" shapeId="0" xr:uid="{32539DFC-F301-4850-99AB-DC967F2CBDC1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E25" authorId="0" shapeId="0" xr:uid="{C9FF3771-3895-4AA2-8B8E-7D9084BBF1BC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F25" authorId="0" shapeId="0" xr:uid="{BD1DEA3F-9308-4B34-8D08-34D5A9238C79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G25" authorId="0" shapeId="0" xr:uid="{46284E25-98B0-4CDB-ABDE-6F912941FCA7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H25" authorId="0" shapeId="0" xr:uid="{8AF5ED7C-5A42-444C-A6FF-8182462786F3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sz val="10"/>
            <color rgb="FF000000"/>
            <rFont val="Calibri"/>
            <scheme val="minor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<sst xmlns="http://schemas.openxmlformats.org/spreadsheetml/2006/main" count="783" uniqueCount="355">
  <si>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</si>
  <si>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</si>
  <si>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</si>
  <si>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</si>
  <si>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</si>
  <si>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</si>
  <si>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</si>
  <si>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</si>
  <si>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</si>
  <si>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</si>
  <si>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</si>
  <si>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</si>
  <si>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</si>
  <si>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</si>
  <si>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</si>
  <si>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</si>
  <si>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</si>
  <si>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</si>
  <si>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"Затверджую"</t>
  </si>
  <si>
    <t>Освітній ступінь:</t>
  </si>
  <si>
    <t>бакалавр</t>
  </si>
  <si>
    <t>Ректор СНУ ім. В. Даля</t>
  </si>
  <si>
    <t>___________________________  О.В. Поркуян</t>
  </si>
  <si>
    <t>"</t>
  </si>
  <si>
    <t>р.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</si>
  <si>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</si>
  <si>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</si>
  <si>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НАВЧАЛЬНИЙ   ПЛАН </t>
  </si>
  <si>
    <t>Практика</t>
  </si>
  <si>
    <t>підготовки здобувачів вищої освіти</t>
  </si>
  <si>
    <t>Навчальна практика</t>
  </si>
  <si>
    <t xml:space="preserve">Галузь знань  </t>
  </si>
  <si>
    <t>шифр</t>
  </si>
  <si>
    <t>24</t>
  </si>
  <si>
    <t>назва</t>
  </si>
  <si>
    <t>Сфера обслуговування</t>
  </si>
  <si>
    <t>Виробнича практика</t>
  </si>
  <si>
    <t>Спеціальність</t>
  </si>
  <si>
    <t>242</t>
  </si>
  <si>
    <t>Туризм</t>
  </si>
  <si>
    <t>Переддипломна практика</t>
  </si>
  <si>
    <t>Спеціалізація:</t>
  </si>
  <si>
    <t xml:space="preserve"> - </t>
  </si>
  <si>
    <t>Виконання кваліф. роботи</t>
  </si>
  <si>
    <t>За програмою</t>
  </si>
  <si>
    <t>Атестація</t>
  </si>
  <si>
    <t>Форма навчання</t>
  </si>
  <si>
    <t>денна</t>
  </si>
  <si>
    <t>Рік прийому</t>
  </si>
  <si>
    <t xml:space="preserve">І. Графік навчального процесу 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</si>
  <si>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</si>
  <si>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</si>
  <si>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</si>
  <si>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</si>
  <si>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</si>
  <si>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</si>
  <si>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</si>
  <si>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</si>
  <si>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</si>
  <si>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</si>
  <si>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</si>
  <si>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</si>
  <si>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</si>
  <si>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</si>
  <si>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</si>
  <si>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Екзаменацій- на сесія</t>
  </si>
  <si>
    <t>Настановні заняття</t>
  </si>
  <si>
    <t>Канікули</t>
  </si>
  <si>
    <t>Всього</t>
  </si>
  <si>
    <t>І</t>
  </si>
  <si>
    <t>=</t>
  </si>
  <si>
    <t>::</t>
  </si>
  <si>
    <t>Оз</t>
  </si>
  <si>
    <t>ІІ</t>
  </si>
  <si>
    <t>Н</t>
  </si>
  <si>
    <t>ІІІ</t>
  </si>
  <si>
    <t>В</t>
  </si>
  <si>
    <t>ІV</t>
  </si>
  <si>
    <t>П</t>
  </si>
  <si>
    <t>//</t>
  </si>
  <si>
    <t>A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</si>
  <si>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</si>
  <si>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</si>
  <si>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</si>
  <si>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</si>
  <si>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</si>
  <si>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А</t>
  </si>
  <si>
    <t>ПІДГОТОВКА КВАЛІФІКАЦІЙНОЇ РОБОТИ</t>
  </si>
  <si>
    <t>ПРАКТИКИ:  В - виробнича;  П - переддипломна; Оз - ознайомча; Н - навчальна</t>
  </si>
  <si>
    <t>Недрукуєма інформація</t>
  </si>
  <si>
    <r>
      <rPr>
        <b/>
        <sz val="12"/>
        <color theme="1"/>
        <rFont val="Calibri"/>
      </rPr>
      <t xml:space="preserve">Увага! Після узгодження графіку занять у 8 семестрі запишіть к-ть тижнів у клітину </t>
    </r>
    <r>
      <rPr>
        <b/>
        <sz val="12"/>
        <color rgb="FFFF0000"/>
        <rFont val="Calibri"/>
      </rPr>
      <t>BP4</t>
    </r>
    <r>
      <rPr>
        <b/>
        <sz val="12"/>
        <color theme="1"/>
        <rFont val="Calibri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</si>
  <si>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</si>
  <si>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</si>
  <si>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</si>
  <si>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</si>
  <si>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</si>
  <si>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ПЛАН НАВЧАЛЬНОГО ПРОЦЕСУ</t>
  </si>
  <si>
    <t>Увага! Ця частина плану - НЕ  ДРУКУЄТЬСЯ!</t>
  </si>
  <si>
    <t>ЕП</t>
  </si>
  <si>
    <t>ПУММ</t>
  </si>
  <si>
    <t>ОбОп</t>
  </si>
  <si>
    <t>ФіБС</t>
  </si>
  <si>
    <t>МіЕТ</t>
  </si>
  <si>
    <t>ПМВ</t>
  </si>
  <si>
    <t>ІМПК</t>
  </si>
  <si>
    <t>ГРФП</t>
  </si>
  <si>
    <t>ЗАТПТМ</t>
  </si>
  <si>
    <t>ЛУБРТ</t>
  </si>
  <si>
    <t>БУПП</t>
  </si>
  <si>
    <t>АМ</t>
  </si>
  <si>
    <t>КІСУ</t>
  </si>
  <si>
    <t>ЕА</t>
  </si>
  <si>
    <t>КНІ</t>
  </si>
  <si>
    <t>ПМ</t>
  </si>
  <si>
    <t>ГІР</t>
  </si>
  <si>
    <t>ХОП</t>
  </si>
  <si>
    <t>ХІЕ</t>
  </si>
  <si>
    <t>ЕІ</t>
  </si>
  <si>
    <t>ТЛП</t>
  </si>
  <si>
    <t>МПМ</t>
  </si>
  <si>
    <t>ПЕД</t>
  </si>
  <si>
    <t>ЗЛФВ</t>
  </si>
  <si>
    <t>ППСР</t>
  </si>
  <si>
    <t>УФЖ</t>
  </si>
  <si>
    <t>ПС</t>
  </si>
  <si>
    <t>ІА</t>
  </si>
  <si>
    <t>ГП</t>
  </si>
  <si>
    <t>КП</t>
  </si>
  <si>
    <t>ПРАВО</t>
  </si>
  <si>
    <t>ФКІД</t>
  </si>
  <si>
    <t>ОСВІТНІЙ СТУПІНЬ</t>
  </si>
  <si>
    <t>К-сть очних тижнів в семестрах</t>
  </si>
  <si>
    <t>Директор/декан Інституту/факультету</t>
  </si>
  <si>
    <t>%</t>
  </si>
  <si>
    <t>Назва дисциплін</t>
  </si>
  <si>
    <t>Шифр кафедри</t>
  </si>
  <si>
    <t>Розподіл за семестрами</t>
  </si>
  <si>
    <t>Обсяг годин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</si>
  <si>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</si>
  <si>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</si>
  <si>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</si>
  <si>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</si>
  <si>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</si>
  <si>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</si>
  <si>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Лекції</t>
  </si>
  <si>
    <t>Лабораторні роботи</t>
  </si>
  <si>
    <t>Практичні заняття(семінари)</t>
  </si>
  <si>
    <t>Самостійна робота</t>
  </si>
  <si>
    <t>I</t>
  </si>
  <si>
    <t>II</t>
  </si>
  <si>
    <t>III</t>
  </si>
  <si>
    <t>IV</t>
  </si>
  <si>
    <t>КР</t>
  </si>
  <si>
    <t>кредит</t>
  </si>
  <si>
    <t>КПр</t>
  </si>
  <si>
    <t>кредита</t>
  </si>
  <si>
    <t>Директор навчально-наукового інституту транспорту і будівництва __________   Кузьменко С.В.</t>
  </si>
  <si>
    <t>Годин</t>
  </si>
  <si>
    <t>Кредити ECTS</t>
  </si>
  <si>
    <t>К-сть годин у кредиті=</t>
  </si>
  <si>
    <t>Директор навчально-наукового інституту економіки і управління  ____________   Івченко Є.А.</t>
  </si>
  <si>
    <t>кількість тижнів теоретичного навчання у семестрі</t>
  </si>
  <si>
    <t>Увага!Зони зафарбовані жовтим кольором - розраховуються автоматично!</t>
  </si>
  <si>
    <t>Подсчет екзаменів</t>
  </si>
  <si>
    <t>Подсчет зачетов</t>
  </si>
  <si>
    <t>Подсчет курсовых проектов и курс. Работ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</si>
  <si>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</si>
  <si>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</si>
  <si>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кільскість аудиторних годин і кредитів за семестр</t>
  </si>
  <si>
    <t>Кредити за семестрами</t>
  </si>
  <si>
    <t>S</t>
  </si>
  <si>
    <t xml:space="preserve"> курсові проекти</t>
  </si>
  <si>
    <t xml:space="preserve"> курсові роботи</t>
  </si>
  <si>
    <t>Директор навчально-наукового інституту міжнародних відносин  ____________  Козьменко О.І.</t>
  </si>
  <si>
    <t>2</t>
  </si>
  <si>
    <t>3</t>
  </si>
  <si>
    <t>10</t>
  </si>
  <si>
    <t>кредити</t>
  </si>
  <si>
    <t>% СРС</t>
  </si>
  <si>
    <t>годин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</si>
  <si>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</si>
  <si>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</si>
  <si>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Обов’язкові освітні компоненти</t>
  </si>
  <si>
    <t>1.1</t>
  </si>
  <si>
    <t>Навчальні дисципліни</t>
  </si>
  <si>
    <t>Українська мова (за професійним спрямуванням)</t>
  </si>
  <si>
    <t>1.1.0</t>
  </si>
  <si>
    <t>Історія України і  української культури</t>
  </si>
  <si>
    <t>1.1.</t>
  </si>
  <si>
    <t>Іноземна мова</t>
  </si>
  <si>
    <t>Філософія</t>
  </si>
  <si>
    <t>Безпека життєдіяльності, основи охорони праці, цивільний захист</t>
  </si>
  <si>
    <t>ФВТ</t>
  </si>
  <si>
    <t>1</t>
  </si>
  <si>
    <t>Інформаційні технології в туризмі та в готельно-ресторанній справі</t>
  </si>
  <si>
    <t>МЕІТ</t>
  </si>
  <si>
    <t>Психологія ділового спілкування</t>
  </si>
  <si>
    <t>ПС, ППСР</t>
  </si>
  <si>
    <t>Правове регулювання туристичної діяльності</t>
  </si>
  <si>
    <t>Вища математика для економістів</t>
  </si>
  <si>
    <t>Економічна теорія</t>
  </si>
  <si>
    <t>Курортно-оздоровчі території світу</t>
  </si>
  <si>
    <t>МЕіТ</t>
  </si>
  <si>
    <t>Географія туризму</t>
  </si>
  <si>
    <t>Основи туризмознавства</t>
  </si>
  <si>
    <t>Маркетинг в туризмі та готельно-ресторанній справі</t>
  </si>
  <si>
    <t>Основи наукових досліджень в галузі</t>
  </si>
  <si>
    <t>Туроперейтинг</t>
  </si>
  <si>
    <t>Організація екскурсійної діяльності</t>
  </si>
  <si>
    <t>Менеджмент в туризмі та готельно-ресторанній справі</t>
  </si>
  <si>
    <t>Бухгалтерський облік в туризмі та готельно-ресторанній справі</t>
  </si>
  <si>
    <t>Організація готельного господарства</t>
  </si>
  <si>
    <t>Економіка туристичного та готельно-ресторанного підприємства</t>
  </si>
  <si>
    <t>Організація ресторанного господарства</t>
  </si>
  <si>
    <t xml:space="preserve">Стандартизація в туризмі та готельно-ресторанній справі </t>
  </si>
  <si>
    <t>Організація туристичних подорожей</t>
  </si>
  <si>
    <t>Зовнішньоекономічна діяльність підприємств сфери туризму та гостинності</t>
  </si>
  <si>
    <t>Рекреаційні комплекси світу та рекреалогія</t>
  </si>
  <si>
    <t>Туристичне країнознавство</t>
  </si>
  <si>
    <t>Туристичні ресурси України</t>
  </si>
  <si>
    <t>Фізичне виховання</t>
  </si>
  <si>
    <t>#</t>
  </si>
  <si>
    <t xml:space="preserve">Разом навчальні дисципліни: </t>
  </si>
  <si>
    <t>1.2</t>
  </si>
  <si>
    <t>Курсові проекти (роботи)</t>
  </si>
  <si>
    <t>1.2.01</t>
  </si>
  <si>
    <t>1.2.02</t>
  </si>
  <si>
    <t>Організацій екскурсійної діяльності</t>
  </si>
  <si>
    <t>1.2.03</t>
  </si>
  <si>
    <t>1.2.04</t>
  </si>
  <si>
    <t>1.2.05</t>
  </si>
  <si>
    <t>1.2.06</t>
  </si>
  <si>
    <t>1.2.07</t>
  </si>
  <si>
    <t>1.2.08</t>
  </si>
  <si>
    <t xml:space="preserve">Разом курсові проекти (роботи): </t>
  </si>
  <si>
    <t>1.3</t>
  </si>
  <si>
    <t>1.3.01</t>
  </si>
  <si>
    <t>Ознайомча</t>
  </si>
  <si>
    <t>1.3.02</t>
  </si>
  <si>
    <t>Навчальна</t>
  </si>
  <si>
    <t>1.3.03</t>
  </si>
  <si>
    <t>Виробнича</t>
  </si>
  <si>
    <t>1.3.04</t>
  </si>
  <si>
    <t>Переддипломна</t>
  </si>
  <si>
    <t>1.3.05</t>
  </si>
  <si>
    <t xml:space="preserve">Разом практика: </t>
  </si>
  <si>
    <t>1.4</t>
  </si>
  <si>
    <t>Кваліфікаційна робота</t>
  </si>
  <si>
    <t>1.4.01</t>
  </si>
  <si>
    <t>Атестаційний екзамен</t>
  </si>
  <si>
    <t xml:space="preserve">Обов'язкові компоненти разом: </t>
  </si>
  <si>
    <t>2.</t>
  </si>
  <si>
    <t>Вибіркові освітні компоненти</t>
  </si>
  <si>
    <t>2.01</t>
  </si>
  <si>
    <t>Вибіркова дисципліна 1</t>
  </si>
  <si>
    <t>2.02</t>
  </si>
  <si>
    <t>Вибіркова дисципліна 2</t>
  </si>
  <si>
    <t>2.03</t>
  </si>
  <si>
    <t>Вибіркова дисципліна 3</t>
  </si>
  <si>
    <t>2.04</t>
  </si>
  <si>
    <t>Вибіркова дисципліна 4</t>
  </si>
  <si>
    <t>2.05</t>
  </si>
  <si>
    <t>Вибіркова дисципліна 5</t>
  </si>
  <si>
    <t>2.06</t>
  </si>
  <si>
    <t>Вибіркова дисципліна 6</t>
  </si>
  <si>
    <t>2.07</t>
  </si>
  <si>
    <t>Вибіркова дисципліна 7</t>
  </si>
  <si>
    <t>2.08</t>
  </si>
  <si>
    <t>Вибіркова дисципліна 8</t>
  </si>
  <si>
    <t>2.09</t>
  </si>
  <si>
    <t>Вибіркова дисципліна 9</t>
  </si>
  <si>
    <t>2.10</t>
  </si>
  <si>
    <t>Вибіркова дисципліна 10</t>
  </si>
  <si>
    <t>2.11</t>
  </si>
  <si>
    <t>Вибіркова дисципліна 11</t>
  </si>
  <si>
    <t>2.12</t>
  </si>
  <si>
    <t>Вибіркова дисципліна 12</t>
  </si>
  <si>
    <t>2.13</t>
  </si>
  <si>
    <t>Вибіркова дисципліна 13</t>
  </si>
  <si>
    <t>2.14</t>
  </si>
  <si>
    <t>Вибіркова дисципліна 14</t>
  </si>
  <si>
    <t>2.15</t>
  </si>
  <si>
    <t>Вибіркова дисципліна 15</t>
  </si>
  <si>
    <t>2.16</t>
  </si>
  <si>
    <t>Вибіркова дисципліна 16</t>
  </si>
  <si>
    <t>2.17</t>
  </si>
  <si>
    <t>Вибіркова дисципліна 17</t>
  </si>
  <si>
    <t>2.18</t>
  </si>
  <si>
    <t>Вибіркова дисципліна 18</t>
  </si>
  <si>
    <t>2.19</t>
  </si>
  <si>
    <t>Вибіркова дисципліна 19</t>
  </si>
  <si>
    <t>2.20</t>
  </si>
  <si>
    <t>Вибіркова дисципліна 20</t>
  </si>
  <si>
    <t xml:space="preserve">Вибіркові компоненти разом: </t>
  </si>
  <si>
    <t>ІНФОРМАЦІЙНА ЧАСТИНА</t>
  </si>
  <si>
    <t>ВИРОБНИЧІ ПРАКТИКИ</t>
  </si>
  <si>
    <t>Обов'язкові дисципліни ( в середньому год./тижд.)</t>
  </si>
  <si>
    <t xml:space="preserve">Заліки </t>
  </si>
  <si>
    <t>№</t>
  </si>
  <si>
    <t>Назва</t>
  </si>
  <si>
    <t>Семестр</t>
  </si>
  <si>
    <t>Кіль. Тижн</t>
  </si>
  <si>
    <t>Кредитів</t>
  </si>
  <si>
    <t xml:space="preserve">  Кількість:</t>
  </si>
  <si>
    <t xml:space="preserve">  - курсових проектів</t>
  </si>
  <si>
    <t xml:space="preserve">  - курсових робіт</t>
  </si>
  <si>
    <t xml:space="preserve">  - інд. завдань</t>
  </si>
  <si>
    <t>Іспити</t>
  </si>
  <si>
    <t xml:space="preserve">  - іспитів</t>
  </si>
  <si>
    <t xml:space="preserve">  - заліків</t>
  </si>
  <si>
    <t>К.проекти</t>
  </si>
  <si>
    <t>Обсяг кредитів ECTS:</t>
  </si>
  <si>
    <t xml:space="preserve">  - за семестр</t>
  </si>
  <si>
    <t xml:space="preserve">Разом: </t>
  </si>
  <si>
    <t xml:space="preserve">  - за рік</t>
  </si>
  <si>
    <t>К.роботи</t>
  </si>
  <si>
    <t>у тому числі:</t>
  </si>
  <si>
    <t xml:space="preserve">  - вибіркова частина плану</t>
  </si>
  <si>
    <t xml:space="preserve">  - кваліфікаційна робота</t>
  </si>
  <si>
    <t>Інд.з.  обовязкових+дисц ВНЗ</t>
  </si>
  <si>
    <t>План складено у відповідності до</t>
  </si>
  <si>
    <t>Освітньо-професійна програма підготовки бакалавріів за спеціальністю 242 Туризм</t>
  </si>
  <si>
    <t xml:space="preserve"> (назва освітньої програми)</t>
  </si>
  <si>
    <t>а також згідно вимог</t>
  </si>
  <si>
    <t>Стандарту вищої освіти за спеціальністю 242 Туризм для першого рівня вищої освіти</t>
  </si>
  <si>
    <t xml:space="preserve"> (назва професійного стандарту, за наявності)</t>
  </si>
  <si>
    <t xml:space="preserve">Керівник проектної групи (гарант ОП) </t>
  </si>
  <si>
    <t>д. геогр. н., доц. Заваріка Г. М.</t>
  </si>
  <si>
    <t>Кафедра</t>
  </si>
  <si>
    <t>міжнародної економіки і туризму</t>
  </si>
  <si>
    <t>(підпис)</t>
  </si>
  <si>
    <t>(вчений ступінь, вчене звання, прізвище та ініціали)</t>
  </si>
  <si>
    <t xml:space="preserve">Завідувач кафедри </t>
  </si>
  <si>
    <t>д.е.н. проф. Д'яченко Ю. Ю.</t>
  </si>
  <si>
    <t>Директор центру організаційно-методичного забезпечення освітньої діяльності</t>
  </si>
  <si>
    <t>Боровік П.В.</t>
  </si>
  <si>
    <t>Схвалено:</t>
  </si>
  <si>
    <t>Голова Вченої ради_______________ проф. Поркуян О.В.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</si>
  <si>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</si>
  <si>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</si>
  <si>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заочна (дистанційна)</t>
  </si>
  <si>
    <t>НЗ</t>
  </si>
  <si>
    <t>НАСТАНОВНІ ЗАНЯТТЯ</t>
  </si>
  <si>
    <r>
      <rPr>
        <b/>
        <sz val="12"/>
        <color theme="1"/>
        <rFont val="Calibri"/>
      </rPr>
      <t xml:space="preserve">Увага! Після узгодження графіку занять у 8 семестрі запишіть к-ть тижнів у клітину </t>
    </r>
    <r>
      <rPr>
        <b/>
        <sz val="12"/>
        <color rgb="FFFF0000"/>
        <rFont val="Calibri"/>
      </rPr>
      <t>BP4</t>
    </r>
    <r>
      <rPr>
        <b/>
        <sz val="12"/>
        <color theme="1"/>
        <rFont val="Calibri"/>
      </rPr>
      <t xml:space="preserve"> на листі "ПЛАН НАВЧАЛЬНОГО ПРОЦЕСУ"</t>
    </r>
  </si>
  <si>
    <t>МОПП</t>
  </si>
  <si>
    <t>кількість тижнів у семестрі</t>
  </si>
  <si>
    <t>_</t>
  </si>
  <si>
    <t>Обов'язкові дисципліни (аудиторних занять)</t>
  </si>
  <si>
    <t>В. о. декана факультету міжнародних відносин____________________________Козьменко О. І.</t>
  </si>
  <si>
    <t>Організація екологічних видів туризму</t>
  </si>
  <si>
    <t>Туристичне краєзнавство</t>
  </si>
  <si>
    <t>Виконання кваліфікаційної роботи</t>
  </si>
  <si>
    <t>Захист кваліфікаційної роботи</t>
  </si>
  <si>
    <t>Х</t>
  </si>
  <si>
    <t>::/=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</si>
</sst>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;\-0;&quot;&quot;"/>
    <numFmt numFmtId="165" formatCode="0.00_ ;\-0.00\ "/>
    <numFmt numFmtId="166" formatCode="0.0;\-0.0;&quot;-&quot;"/>
    <numFmt numFmtId="167" formatCode="0;\-0;&quot;-&quot;"/>
    <numFmt numFmtId="168" formatCode="0;\-0;&quot; &quot;"/>
    <numFmt numFmtId="169" formatCode="0.00;\-0.00;&quot;-&quot;"/>
    <numFmt numFmtId="170" formatCode="0.0"/>
    <numFmt numFmtId="171" formatCode="0.0_ ;\-0.0\ "/>
  </numFmts>
  <fonts count="78">
    <font>
      <sz val="10"/>
      <color rgb="FF000000"/>
      <name val="Calibri"/>
      <scheme val="minor"/>
    </font>
    <font>
      <b/>
      <sz val="12"/>
      <color theme="1"/>
      <name val="Arimo"/>
    </font>
    <font>
      <sz val="12"/>
      <color theme="1"/>
      <name val="Arimo"/>
    </font>
    <font>
      <b/>
      <sz val="12"/>
      <color theme="1"/>
      <name val="Times New Roman"/>
    </font>
    <font>
      <sz val="10"/>
      <color theme="1"/>
      <name val="Calibri"/>
    </font>
    <font>
      <sz val="12"/>
      <color theme="1"/>
      <name val="Calibri"/>
    </font>
    <font>
      <sz val="16"/>
      <color theme="1"/>
      <name val="Calibri"/>
    </font>
    <font>
      <b/>
      <i/>
      <sz val="16"/>
      <color theme="1"/>
      <name val="Calibri"/>
    </font>
    <font>
      <sz val="14"/>
      <color theme="1"/>
      <name val="Calibri"/>
    </font>
    <font>
      <sz val="10"/>
      <name val="Calibri"/>
    </font>
    <font>
      <sz val="8"/>
      <color theme="1"/>
      <name val="Calibri"/>
    </font>
    <font>
      <sz val="10"/>
      <color theme="1"/>
      <name val="Arimo"/>
    </font>
    <font>
      <b/>
      <u/>
      <sz val="16"/>
      <color theme="1"/>
      <name val="Calibri"/>
    </font>
    <font>
      <vertAlign val="superscript"/>
      <sz val="16"/>
      <color theme="1"/>
      <name val="Calibri"/>
    </font>
    <font>
      <sz val="11"/>
      <color theme="1"/>
      <name val="Calibri"/>
    </font>
    <font>
      <vertAlign val="superscript"/>
      <sz val="11"/>
      <color theme="1"/>
      <name val="Calibri"/>
    </font>
    <font>
      <b/>
      <sz val="11"/>
      <color theme="1"/>
      <name val="Calibri"/>
    </font>
    <font>
      <sz val="14"/>
      <color rgb="FF000000"/>
      <name val="Calibri"/>
    </font>
    <font>
      <b/>
      <sz val="20"/>
      <color theme="1"/>
      <name val="Calibri"/>
    </font>
    <font>
      <b/>
      <sz val="16"/>
      <color rgb="FF000000"/>
      <name val="Calibri"/>
    </font>
    <font>
      <sz val="16"/>
      <color rgb="FF000000"/>
      <name val="Calibri"/>
    </font>
    <font>
      <sz val="13"/>
      <color theme="1"/>
      <name val="Calibri"/>
    </font>
    <font>
      <b/>
      <sz val="10"/>
      <color theme="1"/>
      <name val="Calibri"/>
    </font>
    <font>
      <sz val="10"/>
      <color rgb="FF000000"/>
      <name val="Calibri"/>
    </font>
    <font>
      <sz val="9"/>
      <color theme="1"/>
      <name val="Calibri"/>
    </font>
    <font>
      <b/>
      <sz val="8"/>
      <color theme="1"/>
      <name val="Calibri"/>
    </font>
    <font>
      <b/>
      <u/>
      <sz val="8"/>
      <color theme="1"/>
      <name val="Calibri"/>
    </font>
    <font>
      <sz val="11"/>
      <color rgb="FF000000"/>
      <name val="Calibri"/>
    </font>
    <font>
      <b/>
      <sz val="14"/>
      <color rgb="FFFF0000"/>
      <name val="Calibri"/>
    </font>
    <font>
      <b/>
      <sz val="12"/>
      <color theme="1"/>
      <name val="Calibri"/>
    </font>
    <font>
      <u/>
      <sz val="12"/>
      <color theme="1"/>
      <name val="Calibri"/>
    </font>
    <font>
      <sz val="8"/>
      <color theme="1"/>
      <name val="Arimo"/>
    </font>
    <font>
      <b/>
      <sz val="14"/>
      <color theme="1"/>
      <name val="Times New Roman"/>
    </font>
    <font>
      <sz val="8"/>
      <color theme="1"/>
      <name val="Times New Roman"/>
    </font>
    <font>
      <b/>
      <sz val="12"/>
      <color rgb="FFFF0000"/>
      <name val="Times New Roman"/>
    </font>
    <font>
      <b/>
      <sz val="8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b/>
      <sz val="10"/>
      <color theme="1"/>
      <name val="Times New Roman"/>
    </font>
    <font>
      <sz val="11"/>
      <color rgb="FF000000"/>
      <name val="Times New Roman"/>
    </font>
    <font>
      <sz val="20"/>
      <color theme="1"/>
      <name val="Noto Sans Symbols"/>
    </font>
    <font>
      <sz val="10"/>
      <color theme="1"/>
      <name val="Noto Sans Symbols"/>
    </font>
    <font>
      <sz val="6"/>
      <color theme="1"/>
      <name val="Times New Roman"/>
    </font>
    <font>
      <b/>
      <sz val="8"/>
      <color theme="1"/>
      <name val="Arimo"/>
    </font>
    <font>
      <b/>
      <i/>
      <sz val="8"/>
      <color theme="1"/>
      <name val="Times New Roman"/>
    </font>
    <font>
      <b/>
      <i/>
      <sz val="8"/>
      <color theme="1"/>
      <name val="Arimo"/>
    </font>
    <font>
      <b/>
      <sz val="8"/>
      <color rgb="FFFFFFFF"/>
      <name val="Arimo"/>
    </font>
    <font>
      <sz val="8"/>
      <color theme="1"/>
      <name val="Arial"/>
    </font>
    <font>
      <sz val="10"/>
      <color theme="1"/>
      <name val="Calibri"/>
      <scheme val="minor"/>
    </font>
    <font>
      <sz val="8"/>
      <color rgb="FFFFFFFF"/>
      <name val="Times New Roman"/>
    </font>
    <font>
      <sz val="8"/>
      <color rgb="FF002060"/>
      <name val="Arial"/>
    </font>
    <font>
      <sz val="8"/>
      <color rgb="FF002060"/>
      <name val="Times New Roman"/>
    </font>
    <font>
      <sz val="12"/>
      <color theme="1"/>
      <name val="Noto Sans Symbols"/>
    </font>
    <font>
      <b/>
      <sz val="8"/>
      <color theme="1"/>
      <name val="Arial"/>
    </font>
    <font>
      <b/>
      <i/>
      <sz val="8"/>
      <color theme="1"/>
      <name val="Arial"/>
    </font>
    <font>
      <sz val="8"/>
      <color theme="1"/>
      <name val="Open Sans"/>
    </font>
    <font>
      <sz val="8"/>
      <color rgb="FFD8D8D8"/>
      <name val="Times New Roman"/>
    </font>
    <font>
      <sz val="10"/>
      <color theme="1"/>
      <name val="Open Sans"/>
    </font>
    <font>
      <sz val="7"/>
      <color theme="1"/>
      <name val="Arial"/>
    </font>
    <font>
      <sz val="10"/>
      <color theme="1"/>
      <name val="Arial"/>
    </font>
    <font>
      <sz val="12"/>
      <color theme="1"/>
      <name val="Arial"/>
    </font>
    <font>
      <sz val="7"/>
      <color theme="1"/>
      <name val="Arimo"/>
    </font>
    <font>
      <sz val="7"/>
      <color theme="1"/>
      <name val="Calibri"/>
    </font>
    <font>
      <b/>
      <sz val="12"/>
      <color rgb="FFFF0000"/>
      <name val="Calibri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Times New Roman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sz val="8"/>
      <color theme="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5DFEC"/>
        <bgColor rgb="FFE5DFEC"/>
      </patternFill>
    </fill>
    <fill>
      <patternFill patternType="solid">
        <fgColor rgb="FFCCC0D9"/>
        <bgColor rgb="FFCCC0D9"/>
      </patternFill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0FF97"/>
        <bgColor rgb="FFB0FF97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C000"/>
        <bgColor rgb="FFFFC000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AFFFAF"/>
        <bgColor rgb="FFAFFFAF"/>
      </patternFill>
    </fill>
  </fills>
  <borders count="43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9" fillId="0" borderId="17"/>
  </cellStyleXfs>
  <cellXfs count="454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vertical="top"/>
    </xf>
    <xf numFmtId="0" fontId="11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12" fillId="0" borderId="0" xfId="0" applyFont="1"/>
    <xf numFmtId="0" fontId="8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/>
    <xf numFmtId="0" fontId="19" fillId="0" borderId="0" xfId="0" applyFont="1"/>
    <xf numFmtId="0" fontId="20" fillId="0" borderId="0" xfId="0" applyFont="1"/>
    <xf numFmtId="0" fontId="8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/>
    <xf numFmtId="0" fontId="2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7" fillId="0" borderId="0" xfId="0" applyFont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/>
    </xf>
    <xf numFmtId="0" fontId="28" fillId="0" borderId="0" xfId="0" applyFont="1" applyAlignment="1">
      <alignment vertical="top"/>
    </xf>
    <xf numFmtId="0" fontId="30" fillId="0" borderId="0" xfId="0" applyFont="1"/>
    <xf numFmtId="0" fontId="29" fillId="0" borderId="0" xfId="0" applyFont="1"/>
    <xf numFmtId="0" fontId="4" fillId="0" borderId="13" xfId="0" applyFont="1" applyBorder="1" applyAlignment="1">
      <alignment vertical="center"/>
    </xf>
    <xf numFmtId="0" fontId="31" fillId="3" borderId="14" xfId="0" applyFont="1" applyFill="1" applyBorder="1" applyAlignment="1">
      <alignment horizontal="left"/>
    </xf>
    <xf numFmtId="0" fontId="31" fillId="3" borderId="14" xfId="0" applyFont="1" applyFill="1" applyBorder="1" applyAlignment="1">
      <alignment horizontal="left" vertical="center"/>
    </xf>
    <xf numFmtId="0" fontId="31" fillId="3" borderId="14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left"/>
    </xf>
    <xf numFmtId="0" fontId="31" fillId="5" borderId="14" xfId="0" applyFont="1" applyFill="1" applyBorder="1" applyAlignment="1">
      <alignment horizontal="left"/>
    </xf>
    <xf numFmtId="0" fontId="33" fillId="6" borderId="17" xfId="0" applyFont="1" applyFill="1" applyBorder="1"/>
    <xf numFmtId="0" fontId="34" fillId="0" borderId="0" xfId="0" applyFont="1"/>
    <xf numFmtId="0" fontId="33" fillId="0" borderId="0" xfId="0" applyFont="1"/>
    <xf numFmtId="0" fontId="11" fillId="0" borderId="14" xfId="0" applyFont="1" applyBorder="1"/>
    <xf numFmtId="0" fontId="11" fillId="4" borderId="14" xfId="0" applyFont="1" applyFill="1" applyBorder="1"/>
    <xf numFmtId="0" fontId="11" fillId="5" borderId="14" xfId="0" applyFont="1" applyFill="1" applyBorder="1"/>
    <xf numFmtId="0" fontId="33" fillId="4" borderId="17" xfId="0" applyFont="1" applyFill="1" applyBorder="1"/>
    <xf numFmtId="0" fontId="33" fillId="5" borderId="17" xfId="0" applyFont="1" applyFill="1" applyBorder="1"/>
    <xf numFmtId="0" fontId="33" fillId="0" borderId="0" xfId="0" applyFont="1" applyAlignment="1">
      <alignment horizontal="center" vertical="center"/>
    </xf>
    <xf numFmtId="0" fontId="36" fillId="7" borderId="24" xfId="0" applyFont="1" applyFill="1" applyBorder="1" applyAlignment="1">
      <alignment horizontal="center"/>
    </xf>
    <xf numFmtId="0" fontId="38" fillId="0" borderId="0" xfId="0" applyFont="1"/>
    <xf numFmtId="0" fontId="33" fillId="6" borderId="17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6" fillId="4" borderId="17" xfId="0" applyFont="1" applyFill="1" applyBorder="1" applyAlignment="1">
      <alignment vertical="center"/>
    </xf>
    <xf numFmtId="0" fontId="36" fillId="5" borderId="17" xfId="0" applyFont="1" applyFill="1" applyBorder="1" applyAlignment="1">
      <alignment vertical="center"/>
    </xf>
    <xf numFmtId="0" fontId="33" fillId="6" borderId="27" xfId="0" applyFont="1" applyFill="1" applyBorder="1" applyAlignment="1">
      <alignment vertical="center"/>
    </xf>
    <xf numFmtId="0" fontId="36" fillId="8" borderId="13" xfId="0" applyFont="1" applyFill="1" applyBorder="1" applyAlignment="1">
      <alignment horizontal="center" vertical="center"/>
    </xf>
    <xf numFmtId="0" fontId="36" fillId="0" borderId="0" xfId="0" applyFont="1"/>
    <xf numFmtId="0" fontId="36" fillId="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4" borderId="17" xfId="0" applyFont="1" applyFill="1" applyBorder="1"/>
    <xf numFmtId="0" fontId="36" fillId="5" borderId="17" xfId="0" applyFont="1" applyFill="1" applyBorder="1"/>
    <xf numFmtId="0" fontId="40" fillId="9" borderId="13" xfId="0" applyFont="1" applyFill="1" applyBorder="1" applyAlignment="1">
      <alignment vertical="center"/>
    </xf>
    <xf numFmtId="0" fontId="39" fillId="6" borderId="14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3" fillId="0" borderId="1" xfId="0" applyFont="1" applyBorder="1" applyAlignment="1">
      <alignment horizontal="center" vertical="center"/>
    </xf>
    <xf numFmtId="165" fontId="36" fillId="5" borderId="17" xfId="0" applyNumberFormat="1" applyFont="1" applyFill="1" applyBorder="1"/>
    <xf numFmtId="0" fontId="42" fillId="7" borderId="31" xfId="0" applyFont="1" applyFill="1" applyBorder="1"/>
    <xf numFmtId="0" fontId="33" fillId="0" borderId="14" xfId="0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3" fillId="0" borderId="14" xfId="0" quotePrefix="1" applyNumberFormat="1" applyFont="1" applyBorder="1" applyAlignment="1">
      <alignment horizontal="center" vertical="center"/>
    </xf>
    <xf numFmtId="0" fontId="43" fillId="10" borderId="32" xfId="0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6" fillId="7" borderId="31" xfId="0" applyFont="1" applyFill="1" applyBorder="1"/>
    <xf numFmtId="0" fontId="35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44" fillId="0" borderId="2" xfId="0" applyNumberFormat="1" applyFont="1" applyBorder="1"/>
    <xf numFmtId="0" fontId="44" fillId="0" borderId="2" xfId="0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0" fontId="33" fillId="7" borderId="17" xfId="0" applyFont="1" applyFill="1" applyBorder="1"/>
    <xf numFmtId="0" fontId="35" fillId="0" borderId="14" xfId="0" applyFont="1" applyBorder="1" applyAlignment="1">
      <alignment horizontal="center" vertical="center"/>
    </xf>
    <xf numFmtId="49" fontId="44" fillId="0" borderId="1" xfId="0" quotePrefix="1" applyNumberFormat="1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5" fillId="0" borderId="14" xfId="0" quotePrefix="1" applyFont="1" applyBorder="1" applyAlignment="1">
      <alignment horizontal="center" vertical="center"/>
    </xf>
    <xf numFmtId="49" fontId="46" fillId="0" borderId="1" xfId="0" quotePrefix="1" applyNumberFormat="1" applyFont="1" applyBorder="1" applyAlignment="1">
      <alignment vertical="center"/>
    </xf>
    <xf numFmtId="0" fontId="47" fillId="0" borderId="2" xfId="0" applyFont="1" applyBorder="1" applyAlignment="1">
      <alignment horizontal="center" vertical="center" wrapText="1"/>
    </xf>
    <xf numFmtId="2" fontId="33" fillId="0" borderId="14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166" fontId="31" fillId="11" borderId="1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67" fontId="31" fillId="11" borderId="14" xfId="0" applyNumberFormat="1" applyFont="1" applyFill="1" applyBorder="1" applyAlignment="1">
      <alignment horizontal="center" vertical="center"/>
    </xf>
    <xf numFmtId="168" fontId="31" fillId="0" borderId="1" xfId="0" applyNumberFormat="1" applyFont="1" applyBorder="1" applyAlignment="1">
      <alignment horizontal="center" vertical="center"/>
    </xf>
    <xf numFmtId="169" fontId="31" fillId="10" borderId="35" xfId="0" applyNumberFormat="1" applyFont="1" applyFill="1" applyBorder="1" applyAlignment="1">
      <alignment horizontal="center" vertical="center"/>
    </xf>
    <xf numFmtId="9" fontId="48" fillId="6" borderId="17" xfId="0" applyNumberFormat="1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/>
    </xf>
    <xf numFmtId="169" fontId="33" fillId="11" borderId="14" xfId="0" applyNumberFormat="1" applyFont="1" applyFill="1" applyBorder="1" applyAlignment="1">
      <alignment horizontal="center" vertical="center"/>
    </xf>
    <xf numFmtId="169" fontId="33" fillId="12" borderId="14" xfId="0" applyNumberFormat="1" applyFont="1" applyFill="1" applyBorder="1" applyAlignment="1">
      <alignment horizontal="center" vertical="center"/>
    </xf>
    <xf numFmtId="169" fontId="33" fillId="11" borderId="14" xfId="0" applyNumberFormat="1" applyFont="1" applyFill="1" applyBorder="1" applyAlignment="1">
      <alignment horizontal="center"/>
    </xf>
    <xf numFmtId="165" fontId="33" fillId="4" borderId="14" xfId="0" applyNumberFormat="1" applyFont="1" applyFill="1" applyBorder="1" applyAlignment="1">
      <alignment horizontal="center"/>
    </xf>
    <xf numFmtId="169" fontId="33" fillId="5" borderId="17" xfId="0" applyNumberFormat="1" applyFont="1" applyFill="1" applyBorder="1"/>
    <xf numFmtId="0" fontId="33" fillId="13" borderId="17" xfId="0" applyFont="1" applyFill="1" applyBorder="1" applyAlignment="1">
      <alignment horizontal="center" vertical="center"/>
    </xf>
    <xf numFmtId="0" fontId="33" fillId="14" borderId="17" xfId="0" applyFont="1" applyFill="1" applyBorder="1" applyAlignment="1">
      <alignment horizontal="center" vertical="center"/>
    </xf>
    <xf numFmtId="168" fontId="33" fillId="0" borderId="13" xfId="0" applyNumberFormat="1" applyFont="1" applyBorder="1"/>
    <xf numFmtId="0" fontId="11" fillId="0" borderId="0" xfId="0" quotePrefix="1" applyFont="1"/>
    <xf numFmtId="0" fontId="49" fillId="0" borderId="0" xfId="0" applyFont="1"/>
    <xf numFmtId="0" fontId="50" fillId="0" borderId="14" xfId="0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/>
    </xf>
    <xf numFmtId="169" fontId="33" fillId="2" borderId="14" xfId="0" applyNumberFormat="1" applyFont="1" applyFill="1" applyBorder="1" applyAlignment="1">
      <alignment horizontal="center"/>
    </xf>
    <xf numFmtId="169" fontId="33" fillId="2" borderId="14" xfId="0" applyNumberFormat="1" applyFont="1" applyFill="1" applyBorder="1" applyAlignment="1">
      <alignment horizontal="center" vertical="center"/>
    </xf>
    <xf numFmtId="0" fontId="33" fillId="11" borderId="13" xfId="0" applyFont="1" applyFill="1" applyBorder="1" applyAlignment="1">
      <alignment horizontal="center"/>
    </xf>
    <xf numFmtId="0" fontId="33" fillId="7" borderId="13" xfId="0" applyFont="1" applyFill="1" applyBorder="1"/>
    <xf numFmtId="49" fontId="46" fillId="0" borderId="1" xfId="0" applyNumberFormat="1" applyFont="1" applyBorder="1" applyAlignment="1">
      <alignment horizontal="right" vertical="center" wrapText="1"/>
    </xf>
    <xf numFmtId="49" fontId="44" fillId="0" borderId="2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31" fillId="11" borderId="14" xfId="0" applyFont="1" applyFill="1" applyBorder="1" applyAlignment="1">
      <alignment horizontal="center" vertical="center" wrapText="1"/>
    </xf>
    <xf numFmtId="167" fontId="31" fillId="11" borderId="14" xfId="0" applyNumberFormat="1" applyFont="1" applyFill="1" applyBorder="1" applyAlignment="1">
      <alignment horizontal="center" vertical="center" wrapText="1"/>
    </xf>
    <xf numFmtId="167" fontId="31" fillId="11" borderId="36" xfId="0" applyNumberFormat="1" applyFont="1" applyFill="1" applyBorder="1" applyAlignment="1">
      <alignment horizontal="center" vertical="center" wrapText="1"/>
    </xf>
    <xf numFmtId="2" fontId="31" fillId="10" borderId="35" xfId="0" applyNumberFormat="1" applyFont="1" applyFill="1" applyBorder="1" applyAlignment="1">
      <alignment horizontal="center" vertical="center" wrapText="1"/>
    </xf>
    <xf numFmtId="9" fontId="51" fillId="6" borderId="17" xfId="0" applyNumberFormat="1" applyFont="1" applyFill="1" applyBorder="1" applyAlignment="1">
      <alignment horizontal="center" vertical="center"/>
    </xf>
    <xf numFmtId="0" fontId="52" fillId="2" borderId="17" xfId="0" applyFont="1" applyFill="1" applyBorder="1"/>
    <xf numFmtId="169" fontId="52" fillId="12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69" fontId="52" fillId="8" borderId="14" xfId="0" applyNumberFormat="1" applyFont="1" applyFill="1" applyBorder="1" applyAlignment="1">
      <alignment horizontal="center" vertical="center" wrapText="1"/>
    </xf>
    <xf numFmtId="169" fontId="52" fillId="4" borderId="14" xfId="0" applyNumberFormat="1" applyFont="1" applyFill="1" applyBorder="1" applyAlignment="1">
      <alignment horizontal="center" vertical="center" wrapText="1"/>
    </xf>
    <xf numFmtId="0" fontId="33" fillId="5" borderId="17" xfId="0" applyFont="1" applyFill="1" applyBorder="1" applyAlignment="1">
      <alignment horizontal="center" vertical="center" wrapText="1"/>
    </xf>
    <xf numFmtId="0" fontId="53" fillId="7" borderId="37" xfId="0" applyFont="1" applyFill="1" applyBorder="1" applyAlignment="1">
      <alignment horizontal="right"/>
    </xf>
    <xf numFmtId="0" fontId="33" fillId="6" borderId="14" xfId="0" applyFont="1" applyFill="1" applyBorder="1" applyAlignment="1">
      <alignment horizontal="center" vertical="center" wrapText="1"/>
    </xf>
    <xf numFmtId="0" fontId="53" fillId="12" borderId="37" xfId="0" applyFont="1" applyFill="1" applyBorder="1" applyAlignment="1">
      <alignment horizontal="center"/>
    </xf>
    <xf numFmtId="0" fontId="33" fillId="12" borderId="17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vertical="center" wrapText="1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54" fillId="0" borderId="2" xfId="0" applyFont="1" applyBorder="1" applyAlignment="1">
      <alignment horizontal="center" vertical="center"/>
    </xf>
    <xf numFmtId="167" fontId="54" fillId="0" borderId="2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9" fontId="48" fillId="2" borderId="17" xfId="0" applyNumberFormat="1" applyFont="1" applyFill="1" applyBorder="1" applyAlignment="1">
      <alignment horizontal="center" vertical="center"/>
    </xf>
    <xf numFmtId="0" fontId="33" fillId="2" borderId="17" xfId="0" applyFont="1" applyFill="1" applyBorder="1"/>
    <xf numFmtId="0" fontId="11" fillId="6" borderId="17" xfId="0" applyFont="1" applyFill="1" applyBorder="1"/>
    <xf numFmtId="0" fontId="55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vertical="center"/>
    </xf>
    <xf numFmtId="0" fontId="44" fillId="0" borderId="3" xfId="0" applyFont="1" applyBorder="1" applyAlignment="1">
      <alignment horizontal="center" vertical="center"/>
    </xf>
    <xf numFmtId="0" fontId="33" fillId="0" borderId="14" xfId="0" quotePrefix="1" applyFont="1" applyBorder="1" applyAlignment="1">
      <alignment horizontal="center" vertical="center"/>
    </xf>
    <xf numFmtId="0" fontId="11" fillId="4" borderId="17" xfId="0" applyFont="1" applyFill="1" applyBorder="1"/>
    <xf numFmtId="0" fontId="11" fillId="5" borderId="17" xfId="0" applyFont="1" applyFill="1" applyBorder="1"/>
    <xf numFmtId="0" fontId="31" fillId="0" borderId="14" xfId="0" applyFont="1" applyBorder="1" applyAlignment="1">
      <alignment horizontal="left" vertical="center" wrapText="1"/>
    </xf>
    <xf numFmtId="167" fontId="31" fillId="11" borderId="36" xfId="0" applyNumberFormat="1" applyFont="1" applyFill="1" applyBorder="1" applyAlignment="1">
      <alignment horizontal="center" vertical="center"/>
    </xf>
    <xf numFmtId="167" fontId="54" fillId="0" borderId="2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169" fontId="33" fillId="12" borderId="14" xfId="0" applyNumberFormat="1" applyFont="1" applyFill="1" applyBorder="1" applyAlignment="1">
      <alignment horizontal="center"/>
    </xf>
    <xf numFmtId="0" fontId="33" fillId="12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164" fontId="31" fillId="11" borderId="14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167" fontId="44" fillId="0" borderId="0" xfId="0" applyNumberFormat="1" applyFont="1" applyAlignment="1">
      <alignment horizontal="center" vertical="center"/>
    </xf>
    <xf numFmtId="0" fontId="11" fillId="6" borderId="38" xfId="0" applyFont="1" applyFill="1" applyBorder="1"/>
    <xf numFmtId="49" fontId="44" fillId="0" borderId="1" xfId="0" applyNumberFormat="1" applyFont="1" applyBorder="1" applyAlignment="1">
      <alignment horizontal="right" vertical="center" wrapText="1"/>
    </xf>
    <xf numFmtId="49" fontId="44" fillId="0" borderId="1" xfId="0" applyNumberFormat="1" applyFont="1" applyBorder="1" applyAlignment="1">
      <alignment horizontal="left"/>
    </xf>
    <xf numFmtId="166" fontId="31" fillId="8" borderId="14" xfId="0" applyNumberFormat="1" applyFont="1" applyFill="1" applyBorder="1" applyAlignment="1">
      <alignment horizontal="center" vertical="center" wrapText="1"/>
    </xf>
    <xf numFmtId="167" fontId="31" fillId="8" borderId="14" xfId="0" applyNumberFormat="1" applyFont="1" applyFill="1" applyBorder="1" applyAlignment="1">
      <alignment horizontal="center" vertical="center" wrapText="1"/>
    </xf>
    <xf numFmtId="169" fontId="31" fillId="15" borderId="35" xfId="0" applyNumberFormat="1" applyFont="1" applyFill="1" applyBorder="1" applyAlignment="1">
      <alignment horizontal="center" vertical="center"/>
    </xf>
    <xf numFmtId="167" fontId="31" fillId="12" borderId="14" xfId="0" applyNumberFormat="1" applyFont="1" applyFill="1" applyBorder="1" applyAlignment="1">
      <alignment horizontal="center" vertical="center" wrapText="1"/>
    </xf>
    <xf numFmtId="0" fontId="35" fillId="0" borderId="14" xfId="0" quotePrefix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44" fillId="0" borderId="2" xfId="0" applyNumberFormat="1" applyFont="1" applyBorder="1" applyAlignment="1">
      <alignment vertical="center"/>
    </xf>
    <xf numFmtId="167" fontId="44" fillId="0" borderId="2" xfId="0" applyNumberFormat="1" applyFont="1" applyBorder="1" applyAlignment="1">
      <alignment horizontal="center" vertical="center"/>
    </xf>
    <xf numFmtId="0" fontId="11" fillId="12" borderId="17" xfId="0" applyFont="1" applyFill="1" applyBorder="1"/>
    <xf numFmtId="0" fontId="31" fillId="11" borderId="36" xfId="0" applyFont="1" applyFill="1" applyBorder="1" applyAlignment="1">
      <alignment horizontal="center" vertical="center"/>
    </xf>
    <xf numFmtId="167" fontId="31" fillId="10" borderId="35" xfId="0" applyNumberFormat="1" applyFont="1" applyFill="1" applyBorder="1" applyAlignment="1">
      <alignment horizontal="center" vertical="center"/>
    </xf>
    <xf numFmtId="0" fontId="56" fillId="0" borderId="0" xfId="0" applyFont="1"/>
    <xf numFmtId="164" fontId="31" fillId="0" borderId="1" xfId="0" applyNumberFormat="1" applyFont="1" applyBorder="1" applyAlignment="1">
      <alignment horizontal="center" vertical="center"/>
    </xf>
    <xf numFmtId="164" fontId="31" fillId="11" borderId="36" xfId="0" applyNumberFormat="1" applyFont="1" applyFill="1" applyBorder="1" applyAlignment="1">
      <alignment horizontal="center" vertical="center"/>
    </xf>
    <xf numFmtId="167" fontId="31" fillId="0" borderId="14" xfId="0" applyNumberFormat="1" applyFont="1" applyBorder="1" applyAlignment="1">
      <alignment horizontal="center" vertical="center"/>
    </xf>
    <xf numFmtId="167" fontId="31" fillId="8" borderId="14" xfId="0" applyNumberFormat="1" applyFont="1" applyFill="1" applyBorder="1" applyAlignment="1">
      <alignment horizontal="center" vertical="center"/>
    </xf>
    <xf numFmtId="167" fontId="31" fillId="8" borderId="36" xfId="0" applyNumberFormat="1" applyFont="1" applyFill="1" applyBorder="1" applyAlignment="1">
      <alignment horizontal="center" vertical="center"/>
    </xf>
    <xf numFmtId="0" fontId="52" fillId="0" borderId="0" xfId="0" applyFont="1"/>
    <xf numFmtId="169" fontId="52" fillId="12" borderId="14" xfId="0" applyNumberFormat="1" applyFont="1" applyFill="1" applyBorder="1" applyAlignment="1">
      <alignment horizontal="center"/>
    </xf>
    <xf numFmtId="169" fontId="52" fillId="0" borderId="14" xfId="0" applyNumberFormat="1" applyFont="1" applyBorder="1" applyAlignment="1">
      <alignment horizontal="center"/>
    </xf>
    <xf numFmtId="169" fontId="52" fillId="4" borderId="14" xfId="0" applyNumberFormat="1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right" vertical="center"/>
    </xf>
    <xf numFmtId="49" fontId="31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69" fontId="52" fillId="0" borderId="14" xfId="0" applyNumberFormat="1" applyFont="1" applyBorder="1" applyAlignment="1">
      <alignment horizontal="center" vertical="center"/>
    </xf>
    <xf numFmtId="169" fontId="52" fillId="4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3" fillId="0" borderId="13" xfId="0" applyFont="1" applyBorder="1"/>
    <xf numFmtId="167" fontId="31" fillId="12" borderId="14" xfId="0" applyNumberFormat="1" applyFont="1" applyFill="1" applyBorder="1" applyAlignment="1">
      <alignment horizontal="center" vertical="center"/>
    </xf>
    <xf numFmtId="167" fontId="31" fillId="2" borderId="14" xfId="0" applyNumberFormat="1" applyFont="1" applyFill="1" applyBorder="1" applyAlignment="1">
      <alignment horizontal="center" vertical="center"/>
    </xf>
    <xf numFmtId="167" fontId="31" fillId="4" borderId="14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19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67" fontId="48" fillId="11" borderId="41" xfId="0" applyNumberFormat="1" applyFont="1" applyFill="1" applyBorder="1" applyAlignment="1">
      <alignment horizontal="center" vertical="center"/>
    </xf>
    <xf numFmtId="0" fontId="36" fillId="11" borderId="14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5" xfId="0" applyFont="1" applyBorder="1" applyAlignment="1">
      <alignment horizontal="left" vertical="center"/>
    </xf>
    <xf numFmtId="167" fontId="48" fillId="11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8" fillId="11" borderId="14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11" fillId="8" borderId="13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7" fillId="6" borderId="17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58" fillId="0" borderId="0" xfId="0" applyFont="1"/>
    <xf numFmtId="0" fontId="44" fillId="0" borderId="0" xfId="0" applyFont="1"/>
    <xf numFmtId="0" fontId="33" fillId="11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2" borderId="17" xfId="0" applyFont="1" applyFill="1" applyBorder="1"/>
    <xf numFmtId="0" fontId="48" fillId="0" borderId="0" xfId="0" applyFont="1"/>
    <xf numFmtId="0" fontId="48" fillId="4" borderId="17" xfId="0" applyFont="1" applyFill="1" applyBorder="1"/>
    <xf numFmtId="0" fontId="48" fillId="5" borderId="17" xfId="0" applyFont="1" applyFill="1" applyBorder="1"/>
    <xf numFmtId="0" fontId="59" fillId="0" borderId="16" xfId="0" applyFont="1" applyBorder="1" applyAlignment="1">
      <alignment horizontal="center" vertical="top"/>
    </xf>
    <xf numFmtId="0" fontId="60" fillId="0" borderId="0" xfId="0" applyFont="1" applyAlignment="1">
      <alignment horizontal="center" vertical="center"/>
    </xf>
    <xf numFmtId="0" fontId="60" fillId="0" borderId="0" xfId="0" applyFont="1"/>
    <xf numFmtId="49" fontId="48" fillId="0" borderId="0" xfId="0" applyNumberFormat="1" applyFont="1" applyAlignment="1">
      <alignment horizontal="right" vertical="center"/>
    </xf>
    <xf numFmtId="0" fontId="60" fillId="0" borderId="0" xfId="0" applyFont="1" applyAlignment="1">
      <alignment horizontal="left"/>
    </xf>
    <xf numFmtId="0" fontId="60" fillId="4" borderId="17" xfId="0" applyFont="1" applyFill="1" applyBorder="1"/>
    <xf numFmtId="0" fontId="60" fillId="5" borderId="17" xfId="0" applyFont="1" applyFill="1" applyBorder="1"/>
    <xf numFmtId="0" fontId="48" fillId="0" borderId="4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4" fillId="0" borderId="0" xfId="0" applyFont="1"/>
    <xf numFmtId="0" fontId="54" fillId="0" borderId="0" xfId="0" applyFont="1" applyAlignment="1">
      <alignment horizontal="center" vertical="center"/>
    </xf>
    <xf numFmtId="0" fontId="54" fillId="2" borderId="17" xfId="0" applyFont="1" applyFill="1" applyBorder="1"/>
    <xf numFmtId="0" fontId="61" fillId="7" borderId="37" xfId="0" applyFont="1" applyFill="1" applyBorder="1" applyAlignment="1">
      <alignment horizontal="right"/>
    </xf>
    <xf numFmtId="0" fontId="48" fillId="7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0" fontId="48" fillId="6" borderId="17" xfId="0" applyFont="1" applyFill="1" applyBorder="1"/>
    <xf numFmtId="49" fontId="60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top"/>
    </xf>
    <xf numFmtId="0" fontId="11" fillId="0" borderId="16" xfId="0" applyFont="1" applyBorder="1"/>
    <xf numFmtId="0" fontId="48" fillId="6" borderId="17" xfId="0" applyFont="1" applyFill="1" applyBorder="1" applyAlignment="1">
      <alignment horizontal="left"/>
    </xf>
    <xf numFmtId="0" fontId="48" fillId="4" borderId="17" xfId="0" applyFont="1" applyFill="1" applyBorder="1" applyAlignment="1">
      <alignment horizontal="left"/>
    </xf>
    <xf numFmtId="0" fontId="48" fillId="5" borderId="17" xfId="0" applyFont="1" applyFill="1" applyBorder="1" applyAlignment="1">
      <alignment horizontal="left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6" borderId="17" xfId="0" applyFont="1" applyFill="1" applyBorder="1"/>
    <xf numFmtId="0" fontId="58" fillId="4" borderId="17" xfId="0" applyFont="1" applyFill="1" applyBorder="1"/>
    <xf numFmtId="0" fontId="58" fillId="5" borderId="17" xfId="0" applyFont="1" applyFill="1" applyBorder="1"/>
    <xf numFmtId="164" fontId="31" fillId="0" borderId="14" xfId="0" applyNumberFormat="1" applyFont="1" applyBorder="1" applyAlignment="1">
      <alignment horizontal="left" vertical="center" wrapText="1"/>
    </xf>
    <xf numFmtId="164" fontId="31" fillId="0" borderId="14" xfId="0" applyNumberFormat="1" applyFont="1" applyBorder="1" applyAlignment="1">
      <alignment horizontal="center" vertical="center" wrapText="1"/>
    </xf>
    <xf numFmtId="164" fontId="31" fillId="0" borderId="2" xfId="0" applyNumberFormat="1" applyFont="1" applyBorder="1" applyAlignment="1">
      <alignment horizontal="center" vertical="center"/>
    </xf>
    <xf numFmtId="164" fontId="31" fillId="0" borderId="3" xfId="0" applyNumberFormat="1" applyFont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/>
    </xf>
    <xf numFmtId="169" fontId="31" fillId="11" borderId="14" xfId="0" applyNumberFormat="1" applyFont="1" applyFill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 wrapText="1"/>
    </xf>
    <xf numFmtId="167" fontId="33" fillId="0" borderId="13" xfId="0" applyNumberFormat="1" applyFont="1" applyBorder="1"/>
    <xf numFmtId="166" fontId="31" fillId="8" borderId="14" xfId="0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1" fillId="2" borderId="17" xfId="0" applyFont="1" applyFill="1" applyBorder="1"/>
    <xf numFmtId="0" fontId="58" fillId="0" borderId="0" xfId="0" applyFont="1" applyAlignment="1">
      <alignment horizontal="left"/>
    </xf>
    <xf numFmtId="0" fontId="44" fillId="2" borderId="17" xfId="0" applyFont="1" applyFill="1" applyBorder="1"/>
    <xf numFmtId="0" fontId="33" fillId="7" borderId="13" xfId="0" applyFont="1" applyFill="1" applyBorder="1" applyAlignment="1">
      <alignment horizontal="center"/>
    </xf>
    <xf numFmtId="0" fontId="33" fillId="1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49" fontId="31" fillId="0" borderId="14" xfId="0" applyNumberFormat="1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wrapText="1"/>
    </xf>
    <xf numFmtId="0" fontId="66" fillId="0" borderId="13" xfId="0" applyFont="1" applyBorder="1" applyAlignment="1">
      <alignment horizontal="center" vertical="center"/>
    </xf>
    <xf numFmtId="0" fontId="70" fillId="0" borderId="42" xfId="1" applyFont="1" applyBorder="1" applyAlignment="1" applyProtection="1">
      <alignment horizontal="center" vertical="center"/>
      <protection locked="0"/>
    </xf>
    <xf numFmtId="0" fontId="71" fillId="0" borderId="42" xfId="1" applyFont="1" applyBorder="1" applyAlignment="1" applyProtection="1">
      <alignment horizontal="center" vertical="center"/>
      <protection locked="0"/>
    </xf>
    <xf numFmtId="0" fontId="72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73" fillId="2" borderId="13" xfId="0" applyFont="1" applyFill="1" applyBorder="1" applyAlignment="1">
      <alignment horizontal="center" vertical="center"/>
    </xf>
    <xf numFmtId="164" fontId="74" fillId="0" borderId="13" xfId="0" applyNumberFormat="1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6" fillId="2" borderId="13" xfId="0" applyFont="1" applyFill="1" applyBorder="1" applyAlignment="1">
      <alignment horizontal="center" vertical="center"/>
    </xf>
    <xf numFmtId="0" fontId="75" fillId="0" borderId="13" xfId="0" applyFont="1" applyBorder="1"/>
    <xf numFmtId="0" fontId="75" fillId="0" borderId="14" xfId="0" applyFont="1" applyBorder="1" applyAlignment="1">
      <alignment horizontal="center" vertical="center"/>
    </xf>
    <xf numFmtId="0" fontId="76" fillId="2" borderId="15" xfId="0" applyFont="1" applyFill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vertical="center"/>
    </xf>
    <xf numFmtId="0" fontId="72" fillId="0" borderId="9" xfId="0" applyFont="1" applyBorder="1" applyAlignment="1">
      <alignment horizontal="center" vertical="center"/>
    </xf>
    <xf numFmtId="0" fontId="5" fillId="0" borderId="0" xfId="0" applyFont="1"/>
    <xf numFmtId="0" fontId="0" fillId="0" borderId="0" xfId="0" applyFont="1" applyAlignment="1"/>
    <xf numFmtId="0" fontId="29" fillId="0" borderId="16" xfId="0" applyFont="1" applyBorder="1" applyAlignment="1">
      <alignment horizontal="left" vertical="top" wrapText="1"/>
    </xf>
    <xf numFmtId="0" fontId="9" fillId="0" borderId="16" xfId="0" applyFont="1" applyBorder="1"/>
    <xf numFmtId="49" fontId="4" fillId="0" borderId="10" xfId="0" applyNumberFormat="1" applyFont="1" applyBorder="1" applyAlignment="1">
      <alignment horizontal="center" vertical="center" textRotation="90" wrapText="1"/>
    </xf>
    <xf numFmtId="0" fontId="9" fillId="0" borderId="12" xfId="0" applyFont="1" applyBorder="1"/>
    <xf numFmtId="0" fontId="14" fillId="0" borderId="7" xfId="0" applyFont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49" fontId="20" fillId="0" borderId="1" xfId="0" applyNumberFormat="1" applyFont="1" applyBorder="1" applyAlignment="1">
      <alignment horizontal="left" vertical="center"/>
    </xf>
    <xf numFmtId="0" fontId="9" fillId="0" borderId="2" xfId="0" applyFont="1" applyBorder="1"/>
    <xf numFmtId="0" fontId="9" fillId="0" borderId="3" xfId="0" applyFont="1" applyBorder="1"/>
    <xf numFmtId="0" fontId="4" fillId="0" borderId="6" xfId="0" applyFont="1" applyBorder="1" applyAlignment="1">
      <alignment horizontal="center" vertical="center" textRotation="90"/>
    </xf>
    <xf numFmtId="0" fontId="9" fillId="0" borderId="11" xfId="0" applyFont="1" applyBorder="1"/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vertical="center" wrapText="1"/>
    </xf>
    <xf numFmtId="0" fontId="9" fillId="0" borderId="4" xfId="0" applyFont="1" applyBorder="1"/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5" xfId="0" applyFont="1" applyBorder="1"/>
    <xf numFmtId="49" fontId="6" fillId="0" borderId="1" xfId="0" quotePrefix="1" applyNumberFormat="1" applyFont="1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48" fillId="0" borderId="4" xfId="0" applyFont="1" applyBorder="1" applyAlignment="1">
      <alignment horizontal="left" vertical="top"/>
    </xf>
    <xf numFmtId="0" fontId="59" fillId="0" borderId="16" xfId="0" applyFont="1" applyBorder="1" applyAlignment="1">
      <alignment horizontal="center" vertical="top"/>
    </xf>
    <xf numFmtId="169" fontId="48" fillId="11" borderId="1" xfId="0" applyNumberFormat="1" applyFont="1" applyFill="1" applyBorder="1" applyAlignment="1">
      <alignment horizontal="center" vertical="center"/>
    </xf>
    <xf numFmtId="167" fontId="48" fillId="11" borderId="1" xfId="0" applyNumberFormat="1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center" vertical="center"/>
    </xf>
    <xf numFmtId="166" fontId="31" fillId="11" borderId="39" xfId="0" applyNumberFormat="1" applyFont="1" applyFill="1" applyBorder="1" applyAlignment="1">
      <alignment horizontal="center" vertical="center"/>
    </xf>
    <xf numFmtId="166" fontId="31" fillId="11" borderId="1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9" fillId="0" borderId="19" xfId="0" applyFont="1" applyBorder="1"/>
    <xf numFmtId="0" fontId="48" fillId="0" borderId="1" xfId="0" quotePrefix="1" applyFont="1" applyBorder="1" applyAlignment="1">
      <alignment horizontal="left" vertical="center"/>
    </xf>
    <xf numFmtId="0" fontId="31" fillId="11" borderId="1" xfId="0" applyFont="1" applyFill="1" applyBorder="1" applyAlignment="1">
      <alignment horizontal="center" wrapText="1"/>
    </xf>
    <xf numFmtId="0" fontId="48" fillId="11" borderId="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49" fontId="48" fillId="0" borderId="4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4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48" fillId="0" borderId="18" xfId="0" applyFont="1" applyBorder="1" applyAlignment="1">
      <alignment horizontal="right" vertical="center" wrapText="1"/>
    </xf>
    <xf numFmtId="0" fontId="9" fillId="0" borderId="20" xfId="0" applyFont="1" applyBorder="1"/>
    <xf numFmtId="0" fontId="31" fillId="0" borderId="18" xfId="0" quotePrefix="1" applyFont="1" applyBorder="1" applyAlignment="1">
      <alignment horizontal="left" vertical="center" wrapText="1"/>
    </xf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171" fontId="48" fillId="11" borderId="1" xfId="0" applyNumberFormat="1" applyFont="1" applyFill="1" applyBorder="1" applyAlignment="1">
      <alignment horizontal="center" vertical="center"/>
    </xf>
    <xf numFmtId="0" fontId="31" fillId="0" borderId="1" xfId="0" quotePrefix="1" applyFont="1" applyBorder="1" applyAlignment="1">
      <alignment horizontal="left"/>
    </xf>
    <xf numFmtId="167" fontId="48" fillId="11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9" fillId="0" borderId="40" xfId="0" applyFont="1" applyBorder="1"/>
    <xf numFmtId="0" fontId="44" fillId="0" borderId="33" xfId="0" applyFont="1" applyBorder="1" applyAlignment="1">
      <alignment horizontal="center" vertical="center"/>
    </xf>
    <xf numFmtId="170" fontId="44" fillId="11" borderId="39" xfId="0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textRotation="90" wrapText="1"/>
    </xf>
    <xf numFmtId="0" fontId="9" fillId="0" borderId="26" xfId="0" applyFont="1" applyBorder="1"/>
    <xf numFmtId="0" fontId="9" fillId="0" borderId="29" xfId="0" applyFont="1" applyBorder="1"/>
    <xf numFmtId="0" fontId="3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1" fillId="7" borderId="30" xfId="0" applyFont="1" applyFill="1" applyBorder="1" applyAlignment="1">
      <alignment horizontal="center"/>
    </xf>
    <xf numFmtId="0" fontId="9" fillId="0" borderId="34" xfId="0" applyFont="1" applyBorder="1"/>
    <xf numFmtId="0" fontId="36" fillId="0" borderId="1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0" borderId="21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 textRotation="90"/>
    </xf>
    <xf numFmtId="0" fontId="36" fillId="0" borderId="18" xfId="0" applyFont="1" applyBorder="1" applyAlignment="1">
      <alignment horizontal="center" vertical="center" textRotation="90" wrapText="1"/>
    </xf>
    <xf numFmtId="0" fontId="9" fillId="0" borderId="28" xfId="0" applyFont="1" applyBorder="1"/>
    <xf numFmtId="0" fontId="36" fillId="0" borderId="2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0" fontId="33" fillId="0" borderId="25" xfId="0" applyFont="1" applyBorder="1" applyAlignment="1">
      <alignment horizontal="center" vertical="center" textRotation="90" wrapText="1"/>
    </xf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top"/>
    </xf>
    <xf numFmtId="0" fontId="63" fillId="0" borderId="16" xfId="0" applyFont="1" applyBorder="1" applyAlignment="1">
      <alignment horizontal="center" vertical="top"/>
    </xf>
    <xf numFmtId="164" fontId="31" fillId="0" borderId="0" xfId="0" applyNumberFormat="1" applyFont="1" applyAlignment="1">
      <alignment horizontal="left"/>
    </xf>
    <xf numFmtId="0" fontId="62" fillId="0" borderId="16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164" fontId="58" fillId="0" borderId="4" xfId="0" applyNumberFormat="1" applyFont="1" applyBorder="1" applyAlignment="1">
      <alignment horizontal="left" vertical="center"/>
    </xf>
    <xf numFmtId="49" fontId="58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b_g_new_spets_07_12_3" xfId="1" xr:uid="{4348BDDA-627C-416D-8C27-86913A1684CC}"/>
  </cellStyles>
  <dxfs count="48"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8705850" cy="32575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30</xdr:row>
      <xdr:rowOff>0</xdr:rowOff>
    </xdr:from>
    <xdr:ext cx="8705850" cy="29146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51</xdr:row>
      <xdr:rowOff>47625</xdr:rowOff>
    </xdr:from>
    <xdr:ext cx="8705850" cy="1219200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28575</xdr:rowOff>
    </xdr:from>
    <xdr:ext cx="8705850" cy="6953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28575</xdr:rowOff>
    </xdr:from>
    <xdr:ext cx="8705850" cy="1400175"/>
    <xdr:pic>
      <xdr:nvPicPr>
        <xdr:cNvPr id="6" name="image6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123825</xdr:rowOff>
    </xdr:from>
    <xdr:ext cx="8705850" cy="638175"/>
    <xdr:pic>
      <xdr:nvPicPr>
        <xdr:cNvPr id="7" name="image5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SHablonNP2022-Denna-ta-Zaochna-BakalavryZmineny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/>
      <sheetData sheetId="2"/>
      <sheetData sheetId="3">
        <row r="22">
          <cell r="B22" t="str">
            <v>x</v>
          </cell>
          <cell r="C22" t="str">
            <v>x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Z1000"/>
  <sheetViews>
    <sheetView workbookViewId="0"/>
  </sheetViews>
  <sheetFormatPr defaultColWidth="14.44140625" defaultRowHeight="15" customHeight="1"/>
  <cols>
    <col min="1" max="1" width="130.6640625" customWidth="1"/>
    <col min="2" max="2" width="5.6640625" customWidth="1"/>
    <col min="3" max="3" width="130.6640625" customWidth="1"/>
    <col min="4" max="10" width="2.88671875" customWidth="1"/>
    <col min="11" max="11" width="3.33203125" customWidth="1"/>
    <col min="12" max="12" width="3.109375" customWidth="1"/>
    <col min="13" max="16" width="9.109375" customWidth="1"/>
    <col min="17" max="17" width="13" customWidth="1"/>
    <col min="18" max="26" width="9.109375" customWidth="1"/>
  </cols>
  <sheetData>
    <row r="1" spans="1:26" ht="15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6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6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.6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.6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6">
      <c r="A7" s="3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">
      <c r="A8" s="4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>
      <c r="A9" s="4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6">
      <c r="A10" s="3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.6">
      <c r="A11" s="3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6">
      <c r="A12" s="3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6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6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6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6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6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6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6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6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3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" t="s">
        <v>12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" t="s">
        <v>13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" t="s">
        <v>14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" t="s">
        <v>15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" t="s">
        <v>16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" t="s">
        <v>17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5" right="0.75" top="1" bottom="1" header="0" footer="0"/>
  <pageSetup paperSize="9" scale="94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R1000"/>
  <sheetViews>
    <sheetView topLeftCell="A16" workbookViewId="0">
      <selection activeCell="B22" sqref="B22:BI22"/>
    </sheetView>
  </sheetViews>
  <sheetFormatPr defaultColWidth="14.44140625" defaultRowHeight="15" customHeight="1"/>
  <cols>
    <col min="1" max="1" width="2.88671875" customWidth="1"/>
    <col min="2" max="18" width="2.6640625" customWidth="1"/>
    <col min="19" max="19" width="3.5546875" customWidth="1"/>
    <col min="20" max="48" width="2.6640625" customWidth="1"/>
    <col min="49" max="49" width="3.6640625" customWidth="1"/>
    <col min="50" max="53" width="2.6640625" customWidth="1"/>
    <col min="54" max="58" width="6.33203125" customWidth="1"/>
    <col min="59" max="59" width="6.88671875" customWidth="1"/>
    <col min="60" max="61" width="6.33203125" customWidth="1"/>
    <col min="62" max="70" width="7" customWidth="1"/>
  </cols>
  <sheetData>
    <row r="1" spans="1:70" ht="21" customHeight="1">
      <c r="A1" s="11"/>
      <c r="B1" s="12"/>
      <c r="C1" s="12"/>
      <c r="D1" s="12"/>
      <c r="E1" s="12"/>
      <c r="F1" s="12"/>
      <c r="G1" s="12"/>
      <c r="H1" s="372" t="s">
        <v>18</v>
      </c>
      <c r="I1" s="358"/>
      <c r="J1" s="358"/>
      <c r="K1" s="358"/>
      <c r="L1" s="358"/>
      <c r="M1" s="358"/>
      <c r="N1" s="358"/>
      <c r="O1" s="358"/>
      <c r="P1" s="12"/>
      <c r="Q1" s="12"/>
      <c r="R1" s="12"/>
      <c r="S1" s="12"/>
      <c r="T1" s="12"/>
      <c r="U1" s="12"/>
      <c r="V1" s="12"/>
      <c r="W1" s="12"/>
      <c r="X1" s="12"/>
      <c r="Y1" s="14"/>
      <c r="Z1" s="14"/>
      <c r="AA1" s="14"/>
      <c r="AB1" s="14"/>
      <c r="AC1" s="14"/>
      <c r="AD1" s="14"/>
      <c r="AE1" s="14"/>
      <c r="AF1" s="15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2" t="s">
        <v>19</v>
      </c>
      <c r="AR1" s="12"/>
      <c r="AS1" s="12"/>
      <c r="AT1" s="12"/>
      <c r="AU1" s="12"/>
      <c r="AV1" s="12"/>
      <c r="AW1" s="12"/>
      <c r="AX1" s="371" t="s">
        <v>20</v>
      </c>
      <c r="AY1" s="367"/>
      <c r="AZ1" s="367"/>
      <c r="BA1" s="367"/>
      <c r="BB1" s="368"/>
      <c r="BC1" s="12"/>
      <c r="BD1" s="16"/>
      <c r="BE1" s="16"/>
      <c r="BF1" s="16"/>
      <c r="BG1" s="16"/>
      <c r="BH1" s="16"/>
      <c r="BI1" s="16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20.25" customHeight="1">
      <c r="A2" s="11"/>
      <c r="B2" s="372" t="s">
        <v>21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7"/>
      <c r="AR2" s="17"/>
      <c r="AS2" s="17"/>
      <c r="AT2" s="17"/>
      <c r="AU2" s="17"/>
      <c r="AV2" s="17"/>
      <c r="AW2" s="17"/>
      <c r="AX2" s="16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1.75" customHeight="1">
      <c r="A3" s="11"/>
      <c r="B3" s="373" t="s">
        <v>22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13"/>
      <c r="W3" s="13"/>
      <c r="X3" s="13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9"/>
      <c r="AR3" s="20"/>
      <c r="AS3" s="20"/>
      <c r="AT3" s="20"/>
      <c r="AU3" s="20"/>
      <c r="AV3" s="20"/>
      <c r="AW3" s="21"/>
      <c r="AX3" s="21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23.25" customHeight="1">
      <c r="A4" s="22"/>
      <c r="B4" s="18"/>
      <c r="C4" s="18" t="s">
        <v>23</v>
      </c>
      <c r="D4" s="23"/>
      <c r="E4" s="23"/>
      <c r="F4" s="19" t="s">
        <v>23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8"/>
      <c r="R4" s="373">
        <f>AI18</f>
        <v>2022</v>
      </c>
      <c r="S4" s="358"/>
      <c r="T4" s="18" t="s">
        <v>24</v>
      </c>
      <c r="U4" s="12"/>
      <c r="V4" s="12"/>
      <c r="W4" s="12"/>
      <c r="X4" s="12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24"/>
      <c r="AN4" s="14"/>
      <c r="AO4" s="14"/>
      <c r="AP4" s="14"/>
      <c r="AQ4" s="12"/>
      <c r="AR4" s="12"/>
      <c r="AS4" s="20"/>
      <c r="AT4" s="20"/>
      <c r="AU4" s="20"/>
      <c r="AV4" s="20"/>
      <c r="AW4" s="20"/>
      <c r="AX4" s="20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ht="20.25" customHeight="1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24"/>
      <c r="AN5" s="14"/>
      <c r="AO5" s="14"/>
      <c r="AP5" s="14"/>
      <c r="AQ5" s="14"/>
      <c r="AR5" s="19"/>
      <c r="AS5" s="19"/>
      <c r="AT5" s="19"/>
      <c r="AU5" s="19"/>
      <c r="AV5" s="19"/>
      <c r="AW5" s="19"/>
      <c r="AX5" s="19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0" ht="20.2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2"/>
      <c r="AS6" s="12"/>
      <c r="AT6" s="12"/>
      <c r="AU6" s="12"/>
      <c r="AV6" s="12"/>
      <c r="AW6" s="12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2"/>
      <c r="BJ6" s="14"/>
      <c r="BK6" s="14"/>
      <c r="BL6" s="14"/>
      <c r="BM6" s="14"/>
      <c r="BN6" s="14"/>
      <c r="BO6" s="14"/>
      <c r="BP6" s="14"/>
      <c r="BQ6" s="14"/>
      <c r="BR6" s="14"/>
    </row>
    <row r="7" spans="1:70" ht="24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5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ht="13.5" customHeight="1">
      <c r="A8" s="14"/>
      <c r="B8" s="14"/>
      <c r="C8" s="26"/>
      <c r="D8" s="14"/>
      <c r="E8" s="14"/>
      <c r="F8" s="2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5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70" ht="13.5" customHeight="1">
      <c r="A9" s="27"/>
      <c r="B9" s="27"/>
      <c r="C9" s="28"/>
      <c r="D9" s="27"/>
      <c r="E9" s="27"/>
      <c r="F9" s="2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9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spans="1:70" ht="13.5" customHeight="1">
      <c r="A10" s="27"/>
      <c r="B10" s="27"/>
      <c r="C10" s="28"/>
      <c r="D10" s="27"/>
      <c r="E10" s="27"/>
      <c r="F10" s="28"/>
      <c r="G10" s="27"/>
      <c r="H10" s="27"/>
      <c r="I10" s="27"/>
      <c r="J10" s="27"/>
      <c r="K10" s="27"/>
      <c r="L10" s="27"/>
      <c r="M10" s="374" t="s">
        <v>25</v>
      </c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spans="1:70" ht="24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75" t="s">
        <v>26</v>
      </c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</row>
    <row r="12" spans="1:70" ht="27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81" t="s">
        <v>27</v>
      </c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 t="s">
        <v>28</v>
      </c>
    </row>
    <row r="13" spans="1:70" ht="22.2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75" t="s">
        <v>29</v>
      </c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 t="s">
        <v>30</v>
      </c>
    </row>
    <row r="14" spans="1:70" ht="21.6" customHeight="1">
      <c r="A14" s="14"/>
      <c r="B14" s="14"/>
      <c r="C14" s="14"/>
      <c r="D14" s="14"/>
      <c r="E14" s="14"/>
      <c r="F14" s="14"/>
      <c r="G14" s="30" t="s">
        <v>31</v>
      </c>
      <c r="H14" s="30"/>
      <c r="I14" s="30"/>
      <c r="J14" s="30"/>
      <c r="K14" s="30"/>
      <c r="L14" s="30"/>
      <c r="M14" s="30"/>
      <c r="N14" s="30"/>
      <c r="O14" s="382" t="s">
        <v>32</v>
      </c>
      <c r="P14" s="383"/>
      <c r="Q14" s="384" t="s">
        <v>33</v>
      </c>
      <c r="R14" s="367"/>
      <c r="S14" s="367"/>
      <c r="T14" s="367"/>
      <c r="U14" s="367"/>
      <c r="V14" s="367"/>
      <c r="W14" s="368"/>
      <c r="X14" s="30"/>
      <c r="Y14" s="14"/>
      <c r="Z14" s="14"/>
      <c r="AA14" s="14"/>
      <c r="AB14" s="31" t="s">
        <v>34</v>
      </c>
      <c r="AC14" s="31"/>
      <c r="AD14" s="377" t="s">
        <v>35</v>
      </c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8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 t="s">
        <v>36</v>
      </c>
    </row>
    <row r="15" spans="1:70" ht="20.399999999999999" customHeight="1">
      <c r="A15" s="14"/>
      <c r="B15" s="14"/>
      <c r="C15" s="14"/>
      <c r="D15" s="14"/>
      <c r="E15" s="14"/>
      <c r="F15" s="14"/>
      <c r="G15" s="30" t="s">
        <v>37</v>
      </c>
      <c r="H15" s="30"/>
      <c r="I15" s="30"/>
      <c r="J15" s="30"/>
      <c r="K15" s="30"/>
      <c r="L15" s="30"/>
      <c r="M15" s="30"/>
      <c r="N15" s="30"/>
      <c r="O15" s="382" t="s">
        <v>32</v>
      </c>
      <c r="P15" s="383"/>
      <c r="Q15" s="384" t="s">
        <v>38</v>
      </c>
      <c r="R15" s="367"/>
      <c r="S15" s="367"/>
      <c r="T15" s="367"/>
      <c r="U15" s="367"/>
      <c r="V15" s="367"/>
      <c r="W15" s="368"/>
      <c r="X15" s="32"/>
      <c r="Y15" s="33"/>
      <c r="Z15" s="33"/>
      <c r="AA15" s="33"/>
      <c r="AB15" s="31" t="s">
        <v>34</v>
      </c>
      <c r="AC15" s="31"/>
      <c r="AD15" s="377" t="s">
        <v>39</v>
      </c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8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 t="s">
        <v>40</v>
      </c>
    </row>
    <row r="16" spans="1:70" ht="17.399999999999999" customHeight="1">
      <c r="A16" s="14"/>
      <c r="B16" s="14"/>
      <c r="C16" s="14"/>
      <c r="D16" s="14"/>
      <c r="E16" s="14"/>
      <c r="F16" s="14"/>
      <c r="G16" s="30" t="s">
        <v>41</v>
      </c>
      <c r="H16" s="30"/>
      <c r="I16" s="30"/>
      <c r="J16" s="30"/>
      <c r="K16" s="30"/>
      <c r="L16" s="30"/>
      <c r="M16" s="30"/>
      <c r="N16" s="30"/>
      <c r="O16" s="382" t="str">
        <f>IF(Q16&gt;0,"шифр"," ")</f>
        <v>шифр</v>
      </c>
      <c r="P16" s="383"/>
      <c r="Q16" s="384" t="s">
        <v>42</v>
      </c>
      <c r="R16" s="367"/>
      <c r="S16" s="367"/>
      <c r="T16" s="367"/>
      <c r="U16" s="367"/>
      <c r="V16" s="367"/>
      <c r="W16" s="368"/>
      <c r="X16" s="32"/>
      <c r="Y16" s="33"/>
      <c r="Z16" s="33"/>
      <c r="AA16" s="33"/>
      <c r="AB16" s="31" t="s">
        <v>34</v>
      </c>
      <c r="AC16" s="31"/>
      <c r="AD16" s="376" t="s">
        <v>42</v>
      </c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8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 t="s">
        <v>43</v>
      </c>
    </row>
    <row r="17" spans="1:70" ht="22.8" customHeight="1">
      <c r="A17" s="14"/>
      <c r="B17" s="14"/>
      <c r="C17" s="14"/>
      <c r="D17" s="14"/>
      <c r="E17" s="14"/>
      <c r="F17" s="14"/>
      <c r="G17" s="30" t="s">
        <v>44</v>
      </c>
      <c r="H17" s="30"/>
      <c r="I17" s="30"/>
      <c r="J17" s="30"/>
      <c r="K17" s="30"/>
      <c r="L17" s="30"/>
      <c r="M17" s="30"/>
      <c r="N17" s="30"/>
      <c r="O17" s="382"/>
      <c r="P17" s="358"/>
      <c r="Q17" s="17"/>
      <c r="R17" s="17"/>
      <c r="S17" s="17"/>
      <c r="T17" s="17"/>
      <c r="U17" s="17"/>
      <c r="V17" s="17"/>
      <c r="W17" s="17"/>
      <c r="X17" s="32"/>
      <c r="Y17" s="33"/>
      <c r="Z17" s="33"/>
      <c r="AA17" s="33"/>
      <c r="AB17" s="31" t="s">
        <v>34</v>
      </c>
      <c r="AC17" s="31"/>
      <c r="AD17" s="377" t="s">
        <v>39</v>
      </c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8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 t="s">
        <v>45</v>
      </c>
    </row>
    <row r="18" spans="1:70" ht="23.4" customHeight="1">
      <c r="A18" s="14"/>
      <c r="B18" s="14"/>
      <c r="C18" s="14"/>
      <c r="D18" s="14"/>
      <c r="E18" s="14"/>
      <c r="F18" s="14"/>
      <c r="G18" s="14" t="s">
        <v>46</v>
      </c>
      <c r="H18" s="14"/>
      <c r="I18" s="14"/>
      <c r="J18" s="14"/>
      <c r="K18" s="14"/>
      <c r="L18" s="14"/>
      <c r="M18" s="14"/>
      <c r="N18" s="14"/>
      <c r="O18" s="14"/>
      <c r="P18" s="34"/>
      <c r="Q18" s="366" t="s">
        <v>47</v>
      </c>
      <c r="R18" s="367"/>
      <c r="S18" s="367"/>
      <c r="T18" s="367"/>
      <c r="U18" s="367"/>
      <c r="V18" s="367"/>
      <c r="W18" s="367"/>
      <c r="X18" s="367"/>
      <c r="Y18" s="367"/>
      <c r="Z18" s="367"/>
      <c r="AA18" s="368"/>
      <c r="AB18" s="14" t="s">
        <v>48</v>
      </c>
      <c r="AC18" s="14"/>
      <c r="AD18" s="14"/>
      <c r="AE18" s="14"/>
      <c r="AF18" s="14"/>
      <c r="AG18" s="14"/>
      <c r="AH18" s="35"/>
      <c r="AI18" s="378">
        <v>2022</v>
      </c>
      <c r="AJ18" s="367"/>
      <c r="AK18" s="367"/>
      <c r="AL18" s="367"/>
      <c r="AM18" s="367"/>
      <c r="AN18" s="368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ht="32.25" customHeight="1">
      <c r="A19" s="36" t="s">
        <v>49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379" t="s">
        <v>50</v>
      </c>
      <c r="BC19" s="380"/>
      <c r="BD19" s="380"/>
      <c r="BE19" s="380"/>
      <c r="BF19" s="380"/>
      <c r="BG19" s="380"/>
      <c r="BH19" s="380"/>
      <c r="BI19" s="380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ht="42" customHeight="1">
      <c r="A20" s="369" t="s">
        <v>51</v>
      </c>
      <c r="B20" s="363" t="s">
        <v>52</v>
      </c>
      <c r="C20" s="364"/>
      <c r="D20" s="364"/>
      <c r="E20" s="365"/>
      <c r="F20" s="37"/>
      <c r="G20" s="363" t="s">
        <v>53</v>
      </c>
      <c r="H20" s="364"/>
      <c r="I20" s="365"/>
      <c r="J20" s="37"/>
      <c r="K20" s="363" t="s">
        <v>54</v>
      </c>
      <c r="L20" s="364"/>
      <c r="M20" s="364"/>
      <c r="N20" s="365"/>
      <c r="O20" s="37"/>
      <c r="P20" s="363" t="s">
        <v>55</v>
      </c>
      <c r="Q20" s="364"/>
      <c r="R20" s="364"/>
      <c r="S20" s="37"/>
      <c r="T20" s="363" t="s">
        <v>56</v>
      </c>
      <c r="U20" s="364"/>
      <c r="V20" s="364"/>
      <c r="W20" s="365"/>
      <c r="X20" s="363" t="s">
        <v>57</v>
      </c>
      <c r="Y20" s="364"/>
      <c r="Z20" s="364"/>
      <c r="AA20" s="365"/>
      <c r="AB20" s="37"/>
      <c r="AC20" s="363" t="s">
        <v>58</v>
      </c>
      <c r="AD20" s="364"/>
      <c r="AE20" s="364"/>
      <c r="AF20" s="37"/>
      <c r="AG20" s="363" t="s">
        <v>59</v>
      </c>
      <c r="AH20" s="364"/>
      <c r="AI20" s="365"/>
      <c r="AJ20" s="37"/>
      <c r="AK20" s="363" t="s">
        <v>60</v>
      </c>
      <c r="AL20" s="364"/>
      <c r="AM20" s="364"/>
      <c r="AN20" s="365"/>
      <c r="AO20" s="37"/>
      <c r="AP20" s="363" t="s">
        <v>61</v>
      </c>
      <c r="AQ20" s="364"/>
      <c r="AR20" s="364"/>
      <c r="AS20" s="37"/>
      <c r="AT20" s="363" t="s">
        <v>62</v>
      </c>
      <c r="AU20" s="364"/>
      <c r="AV20" s="364"/>
      <c r="AW20" s="365"/>
      <c r="AX20" s="363" t="s">
        <v>63</v>
      </c>
      <c r="AY20" s="364"/>
      <c r="AZ20" s="364"/>
      <c r="BA20" s="365"/>
      <c r="BB20" s="361" t="s">
        <v>64</v>
      </c>
      <c r="BC20" s="361" t="s">
        <v>65</v>
      </c>
      <c r="BD20" s="361" t="s">
        <v>66</v>
      </c>
      <c r="BE20" s="361" t="s">
        <v>28</v>
      </c>
      <c r="BF20" s="361" t="s">
        <v>43</v>
      </c>
      <c r="BG20" s="361" t="s">
        <v>45</v>
      </c>
      <c r="BH20" s="361" t="s">
        <v>67</v>
      </c>
      <c r="BI20" s="361" t="s">
        <v>68</v>
      </c>
      <c r="BJ20" s="13"/>
      <c r="BK20" s="13"/>
      <c r="BL20" s="13"/>
      <c r="BM20" s="13"/>
      <c r="BN20" s="13"/>
      <c r="BO20" s="13"/>
      <c r="BP20" s="13"/>
      <c r="BQ20" s="13"/>
      <c r="BR20" s="13"/>
    </row>
    <row r="21" spans="1:70" ht="24" customHeight="1">
      <c r="A21" s="370"/>
      <c r="B21" s="38">
        <v>1</v>
      </c>
      <c r="C21" s="38">
        <v>2</v>
      </c>
      <c r="D21" s="38">
        <v>3</v>
      </c>
      <c r="E21" s="38">
        <v>4</v>
      </c>
      <c r="F21" s="38">
        <v>5</v>
      </c>
      <c r="G21" s="38">
        <v>6</v>
      </c>
      <c r="H21" s="38">
        <v>7</v>
      </c>
      <c r="I21" s="38">
        <v>8</v>
      </c>
      <c r="J21" s="38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38">
        <v>22</v>
      </c>
      <c r="X21" s="38">
        <v>23</v>
      </c>
      <c r="Y21" s="38">
        <v>24</v>
      </c>
      <c r="Z21" s="38">
        <v>25</v>
      </c>
      <c r="AA21" s="38">
        <v>26</v>
      </c>
      <c r="AB21" s="38">
        <v>27</v>
      </c>
      <c r="AC21" s="38">
        <v>28</v>
      </c>
      <c r="AD21" s="38">
        <v>29</v>
      </c>
      <c r="AE21" s="38">
        <v>30</v>
      </c>
      <c r="AF21" s="38">
        <v>31</v>
      </c>
      <c r="AG21" s="38">
        <v>32</v>
      </c>
      <c r="AH21" s="38">
        <v>33</v>
      </c>
      <c r="AI21" s="38">
        <v>34</v>
      </c>
      <c r="AJ21" s="38">
        <v>35</v>
      </c>
      <c r="AK21" s="38">
        <v>36</v>
      </c>
      <c r="AL21" s="38">
        <v>37</v>
      </c>
      <c r="AM21" s="38">
        <v>38</v>
      </c>
      <c r="AN21" s="38">
        <v>39</v>
      </c>
      <c r="AO21" s="38">
        <v>40</v>
      </c>
      <c r="AP21" s="38">
        <v>41</v>
      </c>
      <c r="AQ21" s="38">
        <v>42</v>
      </c>
      <c r="AR21" s="38">
        <v>43</v>
      </c>
      <c r="AS21" s="38">
        <v>44</v>
      </c>
      <c r="AT21" s="38">
        <v>45</v>
      </c>
      <c r="AU21" s="38">
        <v>46</v>
      </c>
      <c r="AV21" s="38">
        <v>47</v>
      </c>
      <c r="AW21" s="38">
        <v>48</v>
      </c>
      <c r="AX21" s="38">
        <v>49</v>
      </c>
      <c r="AY21" s="38">
        <v>50</v>
      </c>
      <c r="AZ21" s="38">
        <v>51</v>
      </c>
      <c r="BA21" s="38">
        <v>52</v>
      </c>
      <c r="BB21" s="362"/>
      <c r="BC21" s="362"/>
      <c r="BD21" s="362"/>
      <c r="BE21" s="362"/>
      <c r="BF21" s="362"/>
      <c r="BG21" s="362"/>
      <c r="BH21" s="362"/>
      <c r="BI21" s="362"/>
      <c r="BJ21" s="39"/>
      <c r="BK21" s="39"/>
      <c r="BL21" s="39"/>
      <c r="BM21" s="39"/>
      <c r="BN21" s="39"/>
      <c r="BO21" s="39"/>
      <c r="BP21" s="39"/>
      <c r="BQ21" s="39"/>
      <c r="BR21" s="39"/>
    </row>
    <row r="22" spans="1:70" ht="13.5" customHeight="1">
      <c r="A22" s="40" t="s">
        <v>69</v>
      </c>
      <c r="B22" s="340" t="s">
        <v>353</v>
      </c>
      <c r="C22" s="340" t="s">
        <v>353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1" t="s">
        <v>71</v>
      </c>
      <c r="O22" s="341" t="s">
        <v>354</v>
      </c>
      <c r="P22" s="341" t="s">
        <v>70</v>
      </c>
      <c r="Q22" s="341" t="s">
        <v>70</v>
      </c>
      <c r="R22" s="341" t="s">
        <v>70</v>
      </c>
      <c r="S22" s="342" t="s">
        <v>70</v>
      </c>
      <c r="T22" s="342" t="s">
        <v>70</v>
      </c>
      <c r="U22" s="342" t="s">
        <v>70</v>
      </c>
      <c r="V22" s="342" t="s">
        <v>70</v>
      </c>
      <c r="W22" s="342" t="s">
        <v>70</v>
      </c>
      <c r="X22" s="342" t="s">
        <v>70</v>
      </c>
      <c r="Y22" s="342"/>
      <c r="Z22" s="343"/>
      <c r="AA22" s="343"/>
      <c r="AB22" s="343"/>
      <c r="AC22" s="343"/>
      <c r="AD22" s="344"/>
      <c r="AE22" s="343"/>
      <c r="AF22" s="343"/>
      <c r="AG22" s="343"/>
      <c r="AH22" s="343"/>
      <c r="AI22" s="343"/>
      <c r="AJ22" s="343"/>
      <c r="AK22" s="343"/>
      <c r="AL22" s="343"/>
      <c r="AM22" s="343" t="s">
        <v>72</v>
      </c>
      <c r="AN22" s="343" t="s">
        <v>72</v>
      </c>
      <c r="AO22" s="343" t="s">
        <v>72</v>
      </c>
      <c r="AP22" s="343" t="s">
        <v>72</v>
      </c>
      <c r="AQ22" s="342" t="s">
        <v>71</v>
      </c>
      <c r="AR22" s="342" t="s">
        <v>71</v>
      </c>
      <c r="AS22" s="342" t="s">
        <v>70</v>
      </c>
      <c r="AT22" s="342" t="s">
        <v>70</v>
      </c>
      <c r="AU22" s="342" t="s">
        <v>70</v>
      </c>
      <c r="AV22" s="342" t="s">
        <v>70</v>
      </c>
      <c r="AW22" s="342" t="s">
        <v>70</v>
      </c>
      <c r="AX22" s="342" t="s">
        <v>70</v>
      </c>
      <c r="AY22" s="342" t="s">
        <v>70</v>
      </c>
      <c r="AZ22" s="342" t="s">
        <v>70</v>
      </c>
      <c r="BA22" s="342" t="s">
        <v>70</v>
      </c>
      <c r="BB22" s="339">
        <v>24</v>
      </c>
      <c r="BC22" s="339">
        <v>4</v>
      </c>
      <c r="BD22" s="339"/>
      <c r="BE22" s="339">
        <v>4</v>
      </c>
      <c r="BF22" s="339"/>
      <c r="BG22" s="339"/>
      <c r="BH22" s="339">
        <v>18</v>
      </c>
      <c r="BI22" s="345">
        <f t="shared" ref="BI22" si="0">SUM(BB22:BH22)</f>
        <v>50</v>
      </c>
      <c r="BJ22" s="44"/>
      <c r="BK22" s="44"/>
      <c r="BL22" s="44"/>
      <c r="BM22" s="44"/>
      <c r="BN22" s="44"/>
      <c r="BO22" s="44"/>
      <c r="BP22" s="44"/>
      <c r="BQ22" s="44"/>
      <c r="BR22" s="44"/>
    </row>
    <row r="23" spans="1:70" ht="13.5" customHeight="1">
      <c r="A23" s="40" t="s">
        <v>73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 t="s">
        <v>70</v>
      </c>
      <c r="T23" s="41" t="s">
        <v>70</v>
      </c>
      <c r="U23" s="41" t="s">
        <v>71</v>
      </c>
      <c r="V23" s="41" t="s">
        <v>71</v>
      </c>
      <c r="W23" s="41" t="s">
        <v>70</v>
      </c>
      <c r="X23" s="41" t="s">
        <v>70</v>
      </c>
      <c r="Y23" s="41"/>
      <c r="Z23" s="40"/>
      <c r="AA23" s="40"/>
      <c r="AB23" s="40"/>
      <c r="AC23" s="40"/>
      <c r="AD23" s="42"/>
      <c r="AE23" s="40"/>
      <c r="AF23" s="40"/>
      <c r="AG23" s="40"/>
      <c r="AH23" s="40"/>
      <c r="AI23" s="40"/>
      <c r="AJ23" s="40"/>
      <c r="AK23" s="40"/>
      <c r="AL23" s="40"/>
      <c r="AM23" s="40" t="s">
        <v>74</v>
      </c>
      <c r="AN23" s="40" t="s">
        <v>74</v>
      </c>
      <c r="AO23" s="40" t="s">
        <v>74</v>
      </c>
      <c r="AP23" s="40" t="s">
        <v>74</v>
      </c>
      <c r="AQ23" s="41" t="s">
        <v>71</v>
      </c>
      <c r="AR23" s="41" t="s">
        <v>70</v>
      </c>
      <c r="AS23" s="41" t="s">
        <v>70</v>
      </c>
      <c r="AT23" s="41" t="s">
        <v>70</v>
      </c>
      <c r="AU23" s="41" t="s">
        <v>70</v>
      </c>
      <c r="AV23" s="41" t="s">
        <v>70</v>
      </c>
      <c r="AW23" s="41" t="s">
        <v>70</v>
      </c>
      <c r="AX23" s="41" t="s">
        <v>70</v>
      </c>
      <c r="AY23" s="41" t="s">
        <v>70</v>
      </c>
      <c r="AZ23" s="41" t="s">
        <v>70</v>
      </c>
      <c r="BA23" s="41" t="s">
        <v>70</v>
      </c>
      <c r="BB23" s="339">
        <v>31</v>
      </c>
      <c r="BC23" s="339">
        <v>3</v>
      </c>
      <c r="BD23" s="339"/>
      <c r="BE23" s="339">
        <v>4</v>
      </c>
      <c r="BF23" s="339"/>
      <c r="BG23" s="339"/>
      <c r="BH23" s="339">
        <v>14</v>
      </c>
      <c r="BI23" s="43">
        <f t="shared" ref="BI23:BI26" si="1">SUM(BB23:BH23)</f>
        <v>52</v>
      </c>
      <c r="BJ23" s="44"/>
      <c r="BK23" s="44"/>
      <c r="BL23" s="44"/>
      <c r="BM23" s="44"/>
      <c r="BN23" s="44"/>
      <c r="BO23" s="44"/>
      <c r="BP23" s="44"/>
      <c r="BQ23" s="44"/>
      <c r="BR23" s="44"/>
    </row>
    <row r="24" spans="1:70" ht="13.5" customHeight="1">
      <c r="A24" s="40" t="s">
        <v>75</v>
      </c>
      <c r="B24" s="40"/>
      <c r="C24" s="40"/>
      <c r="D24" s="40"/>
      <c r="E24" s="40"/>
      <c r="F24" s="40"/>
      <c r="G24" s="41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5"/>
      <c r="S24" s="41" t="s">
        <v>70</v>
      </c>
      <c r="T24" s="41" t="s">
        <v>70</v>
      </c>
      <c r="U24" s="41" t="s">
        <v>71</v>
      </c>
      <c r="V24" s="41" t="s">
        <v>71</v>
      </c>
      <c r="W24" s="41" t="s">
        <v>70</v>
      </c>
      <c r="X24" s="41" t="s">
        <v>70</v>
      </c>
      <c r="Y24" s="41"/>
      <c r="Z24" s="46"/>
      <c r="AA24" s="46"/>
      <c r="AB24" s="46"/>
      <c r="AC24" s="46"/>
      <c r="AD24" s="47"/>
      <c r="AE24" s="46"/>
      <c r="AF24" s="46"/>
      <c r="AG24" s="46"/>
      <c r="AH24" s="46"/>
      <c r="AI24" s="46"/>
      <c r="AJ24" s="46"/>
      <c r="AK24" s="46"/>
      <c r="AL24" s="46"/>
      <c r="AM24" s="46" t="s">
        <v>76</v>
      </c>
      <c r="AN24" s="46" t="s">
        <v>76</v>
      </c>
      <c r="AO24" s="46" t="s">
        <v>76</v>
      </c>
      <c r="AP24" s="46" t="s">
        <v>76</v>
      </c>
      <c r="AQ24" s="48" t="s">
        <v>71</v>
      </c>
      <c r="AR24" s="41" t="s">
        <v>70</v>
      </c>
      <c r="AS24" s="41" t="s">
        <v>70</v>
      </c>
      <c r="AT24" s="41" t="s">
        <v>70</v>
      </c>
      <c r="AU24" s="41" t="s">
        <v>70</v>
      </c>
      <c r="AV24" s="41" t="s">
        <v>70</v>
      </c>
      <c r="AW24" s="41" t="s">
        <v>70</v>
      </c>
      <c r="AX24" s="41" t="s">
        <v>70</v>
      </c>
      <c r="AY24" s="41" t="s">
        <v>70</v>
      </c>
      <c r="AZ24" s="41" t="s">
        <v>70</v>
      </c>
      <c r="BA24" s="41" t="s">
        <v>70</v>
      </c>
      <c r="BB24" s="339">
        <v>31</v>
      </c>
      <c r="BC24" s="339">
        <v>3</v>
      </c>
      <c r="BD24" s="339"/>
      <c r="BE24" s="339">
        <v>4</v>
      </c>
      <c r="BF24" s="339"/>
      <c r="BG24" s="339"/>
      <c r="BH24" s="339">
        <v>14</v>
      </c>
      <c r="BI24" s="43">
        <f t="shared" si="1"/>
        <v>52</v>
      </c>
      <c r="BJ24" s="44"/>
      <c r="BK24" s="44"/>
      <c r="BL24" s="44"/>
      <c r="BM24" s="44"/>
      <c r="BN24" s="44"/>
      <c r="BO24" s="44"/>
      <c r="BP24" s="44"/>
      <c r="BQ24" s="44"/>
      <c r="BR24" s="44"/>
    </row>
    <row r="25" spans="1:70" ht="13.5" customHeight="1">
      <c r="A25" s="40" t="s">
        <v>77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1" t="s">
        <v>70</v>
      </c>
      <c r="T25" s="41" t="s">
        <v>70</v>
      </c>
      <c r="U25" s="41" t="s">
        <v>71</v>
      </c>
      <c r="V25" s="41" t="s">
        <v>71</v>
      </c>
      <c r="W25" s="41" t="s">
        <v>70</v>
      </c>
      <c r="X25" s="41" t="s">
        <v>70</v>
      </c>
      <c r="Y25" s="41"/>
      <c r="Z25" s="40"/>
      <c r="AA25" s="40"/>
      <c r="AB25" s="50"/>
      <c r="AC25" s="50"/>
      <c r="AD25" s="50"/>
      <c r="AE25" s="50"/>
      <c r="AF25" s="50"/>
      <c r="AG25" s="50"/>
      <c r="AH25" s="50"/>
      <c r="AI25" s="50" t="s">
        <v>78</v>
      </c>
      <c r="AJ25" s="50" t="s">
        <v>78</v>
      </c>
      <c r="AK25" s="50" t="s">
        <v>78</v>
      </c>
      <c r="AL25" s="50" t="s">
        <v>78</v>
      </c>
      <c r="AM25" s="41" t="s">
        <v>71</v>
      </c>
      <c r="AN25" s="50" t="s">
        <v>79</v>
      </c>
      <c r="AO25" s="50" t="s">
        <v>79</v>
      </c>
      <c r="AP25" s="50" t="s">
        <v>79</v>
      </c>
      <c r="AQ25" s="50" t="s">
        <v>79</v>
      </c>
      <c r="AR25" s="51" t="s">
        <v>80</v>
      </c>
      <c r="AS25" s="52"/>
      <c r="AT25" s="52"/>
      <c r="AU25" s="52"/>
      <c r="AV25" s="52"/>
      <c r="AW25" s="52"/>
      <c r="AX25" s="52"/>
      <c r="AY25" s="52"/>
      <c r="AZ25" s="52"/>
      <c r="BA25" s="52"/>
      <c r="BB25" s="339">
        <v>27</v>
      </c>
      <c r="BC25" s="339">
        <v>3</v>
      </c>
      <c r="BD25" s="339"/>
      <c r="BE25" s="339">
        <v>4</v>
      </c>
      <c r="BF25" s="339">
        <v>4</v>
      </c>
      <c r="BG25" s="339">
        <v>1</v>
      </c>
      <c r="BH25" s="339">
        <v>4</v>
      </c>
      <c r="BI25" s="43">
        <f t="shared" si="1"/>
        <v>43</v>
      </c>
      <c r="BJ25" s="44"/>
      <c r="BK25" s="44"/>
      <c r="BL25" s="44"/>
      <c r="BM25" s="44"/>
      <c r="BN25" s="44"/>
      <c r="BO25" s="44"/>
      <c r="BP25" s="44"/>
      <c r="BQ25" s="44"/>
      <c r="BR25" s="44"/>
    </row>
    <row r="26" spans="1:70" ht="13.5" customHeight="1">
      <c r="A26" s="53" t="s">
        <v>81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4"/>
      <c r="AS26" s="54"/>
      <c r="AT26" s="54"/>
      <c r="AU26" s="54"/>
      <c r="AV26" s="54"/>
      <c r="AW26" s="54"/>
      <c r="AX26" s="54"/>
      <c r="AY26" s="54"/>
      <c r="AZ26" s="54"/>
      <c r="BA26" s="57"/>
      <c r="BB26" s="58">
        <f t="shared" ref="BB26:BH26" si="2">SUM(BB22:BB25)</f>
        <v>113</v>
      </c>
      <c r="BC26" s="58">
        <f t="shared" si="2"/>
        <v>13</v>
      </c>
      <c r="BD26" s="58">
        <f t="shared" si="2"/>
        <v>0</v>
      </c>
      <c r="BE26" s="58">
        <f t="shared" si="2"/>
        <v>16</v>
      </c>
      <c r="BF26" s="58">
        <f t="shared" si="2"/>
        <v>4</v>
      </c>
      <c r="BG26" s="58">
        <f t="shared" si="2"/>
        <v>1</v>
      </c>
      <c r="BH26" s="58">
        <f t="shared" si="2"/>
        <v>50</v>
      </c>
      <c r="BI26" s="43">
        <f t="shared" si="1"/>
        <v>197</v>
      </c>
      <c r="BJ26" s="44"/>
      <c r="BK26" s="44"/>
      <c r="BL26" s="44"/>
      <c r="BM26" s="44"/>
      <c r="BN26" s="44"/>
      <c r="BO26" s="44"/>
      <c r="BP26" s="44"/>
      <c r="BQ26" s="44"/>
      <c r="BR26" s="44"/>
    </row>
    <row r="27" spans="1:70" ht="13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1:70" ht="19.5" customHeight="1">
      <c r="A28" s="12"/>
      <c r="B28" s="40"/>
      <c r="C28" s="59" t="s">
        <v>82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1" t="s">
        <v>71</v>
      </c>
      <c r="O28" s="11" t="s">
        <v>83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60" t="s">
        <v>84</v>
      </c>
      <c r="AC28" s="11" t="s">
        <v>85</v>
      </c>
      <c r="AD28" s="61"/>
      <c r="AE28" s="62"/>
      <c r="AF28" s="63"/>
      <c r="AG28" s="64"/>
      <c r="AH28" s="64"/>
      <c r="AI28" s="64"/>
      <c r="AJ28" s="45" t="s">
        <v>86</v>
      </c>
      <c r="AK28" s="65" t="s">
        <v>45</v>
      </c>
      <c r="AL28" s="64"/>
      <c r="AM28" s="64"/>
      <c r="AN28" s="64"/>
      <c r="AO28" s="64"/>
      <c r="AP28" s="64"/>
      <c r="AQ28" s="64"/>
      <c r="AR28" s="64"/>
      <c r="AS28" s="64"/>
      <c r="AT28" s="66"/>
      <c r="AU28" s="66"/>
      <c r="AV28" s="66"/>
      <c r="AW28" s="66"/>
      <c r="AX28" s="21"/>
      <c r="AY28" s="21"/>
      <c r="AZ28" s="21"/>
      <c r="BA28" s="21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</row>
    <row r="29" spans="1:70" ht="19.5" customHeight="1">
      <c r="A29" s="12"/>
      <c r="B29" s="40"/>
      <c r="C29" s="2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11"/>
      <c r="Y29" s="11"/>
      <c r="Z29" s="11"/>
      <c r="AA29" s="11"/>
      <c r="AB29" s="60" t="s">
        <v>79</v>
      </c>
      <c r="AC29" s="11" t="s">
        <v>87</v>
      </c>
      <c r="AD29" s="61"/>
      <c r="AE29" s="62"/>
      <c r="AF29" s="63"/>
      <c r="AG29" s="63"/>
      <c r="AH29" s="62"/>
      <c r="AI29" s="62"/>
      <c r="AJ29" s="62"/>
      <c r="AK29" s="62"/>
      <c r="AL29" s="62"/>
      <c r="AM29" s="62"/>
      <c r="AN29" s="63"/>
      <c r="AO29" s="63"/>
      <c r="AP29" s="62"/>
      <c r="AQ29" s="62"/>
      <c r="AR29" s="62"/>
      <c r="AS29" s="62"/>
      <c r="AT29" s="68"/>
      <c r="AU29" s="69"/>
      <c r="AV29" s="63"/>
      <c r="AW29" s="21"/>
      <c r="AX29" s="21"/>
      <c r="AY29" s="21"/>
      <c r="AZ29" s="21"/>
      <c r="BA29" s="21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</row>
    <row r="30" spans="1:70" ht="13.5" customHeight="1">
      <c r="A30" s="17"/>
      <c r="B30" s="17"/>
      <c r="C30" s="17"/>
      <c r="D30" s="17"/>
      <c r="E30" s="11"/>
      <c r="F30" s="11"/>
      <c r="G30" s="11"/>
      <c r="H30" s="11"/>
      <c r="I30" s="11"/>
      <c r="J30" s="11"/>
      <c r="K30" s="61"/>
      <c r="L30" s="6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61"/>
      <c r="Y30" s="61"/>
      <c r="Z30" s="11"/>
      <c r="AA30" s="11"/>
      <c r="AB30" s="17"/>
      <c r="AC30" s="17"/>
      <c r="AD30" s="11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8"/>
      <c r="AU30" s="68"/>
      <c r="AV30" s="62"/>
      <c r="AW30" s="62"/>
      <c r="AX30" s="62"/>
      <c r="AY30" s="62"/>
      <c r="AZ30" s="62"/>
      <c r="BA30" s="62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</row>
    <row r="31" spans="1:70" ht="13.5" customHeight="1">
      <c r="A31" s="357" t="s">
        <v>88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70" ht="33" customHeight="1">
      <c r="A32" s="70" t="s">
        <v>89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359" t="s">
        <v>90</v>
      </c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11"/>
      <c r="BK32" s="11"/>
      <c r="BL32" s="11"/>
      <c r="BM32" s="11"/>
      <c r="BN32" s="11"/>
      <c r="BO32" s="11"/>
      <c r="BP32" s="11"/>
      <c r="BQ32" s="11"/>
      <c r="BR32" s="11"/>
    </row>
    <row r="33" spans="1:70" ht="13.5" customHeight="1">
      <c r="A33" s="71" t="s">
        <v>91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70" ht="13.5" customHeight="1">
      <c r="A34" s="12" t="s">
        <v>92</v>
      </c>
      <c r="B34" s="11"/>
      <c r="C34" s="72"/>
      <c r="D34" s="12"/>
      <c r="E34" s="12"/>
      <c r="F34" s="12" t="s">
        <v>93</v>
      </c>
      <c r="G34" s="12"/>
      <c r="H34" s="12"/>
      <c r="I34" s="12"/>
      <c r="J34" s="12"/>
      <c r="K34" s="72"/>
      <c r="L34" s="7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72"/>
      <c r="Y34" s="72"/>
      <c r="Z34" s="12"/>
      <c r="AA34" s="12"/>
      <c r="AB34" s="12"/>
      <c r="AC34" s="12"/>
      <c r="AD34" s="1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</row>
    <row r="35" spans="1:70" ht="13.5" customHeight="1">
      <c r="A35" s="73" t="s">
        <v>94</v>
      </c>
      <c r="B35" s="11" t="s">
        <v>95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</row>
    <row r="36" spans="1:70" ht="13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0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</row>
    <row r="38" spans="1:70" ht="1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</row>
    <row r="39" spans="1:70" ht="13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</row>
    <row r="40" spans="1:70" ht="13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</row>
    <row r="41" spans="1:70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0" ht="13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</row>
    <row r="43" spans="1:70" ht="13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</row>
    <row r="44" spans="1:70" ht="13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</row>
    <row r="45" spans="1:70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</row>
    <row r="46" spans="1:70" ht="13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</row>
    <row r="47" spans="1:70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0" ht="1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1:70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</row>
    <row r="50" spans="1:70" ht="13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</row>
    <row r="51" spans="1:70" ht="13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</row>
    <row r="52" spans="1:70" ht="13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</row>
    <row r="53" spans="1:70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</row>
    <row r="54" spans="1:70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</row>
    <row r="55" spans="1:70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</row>
    <row r="56" spans="1:70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</row>
    <row r="57" spans="1:70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</row>
    <row r="58" spans="1:70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</row>
    <row r="59" spans="1:70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</row>
    <row r="60" spans="1:70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</row>
    <row r="61" spans="1:70" ht="1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</row>
    <row r="62" spans="1:70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</row>
    <row r="63" spans="1:70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</row>
    <row r="64" spans="1:70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</row>
    <row r="65" spans="1:70" ht="13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</row>
    <row r="66" spans="1:70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</row>
    <row r="67" spans="1:70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</row>
    <row r="68" spans="1:70" ht="13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</row>
    <row r="69" spans="1:70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</row>
    <row r="70" spans="1:70" ht="13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</row>
    <row r="71" spans="1:70" ht="13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</row>
    <row r="72" spans="1:70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</row>
    <row r="73" spans="1:70" ht="13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</row>
    <row r="74" spans="1:70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</row>
    <row r="75" spans="1:70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</row>
    <row r="76" spans="1:70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</row>
    <row r="77" spans="1:70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</row>
    <row r="78" spans="1:70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</row>
    <row r="79" spans="1:70" ht="13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</row>
    <row r="80" spans="1:70" ht="13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</row>
    <row r="81" spans="1:70" ht="13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</row>
    <row r="82" spans="1:70" ht="13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</row>
    <row r="83" spans="1:70" ht="13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</row>
    <row r="84" spans="1:70" ht="13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</row>
    <row r="85" spans="1:70" ht="13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</row>
    <row r="86" spans="1:70" ht="13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</row>
    <row r="87" spans="1:70" ht="13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</row>
    <row r="88" spans="1:70" ht="13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</row>
    <row r="89" spans="1:70" ht="13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</row>
    <row r="90" spans="1:70" ht="13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</row>
    <row r="91" spans="1:70" ht="13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</row>
    <row r="92" spans="1:70" ht="13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</row>
    <row r="93" spans="1:70" ht="13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</row>
    <row r="94" spans="1:70" ht="13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</row>
    <row r="95" spans="1:70" ht="13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</row>
    <row r="96" spans="1:70" ht="13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</row>
    <row r="97" spans="1:70" ht="13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</row>
    <row r="98" spans="1:70" ht="13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</row>
    <row r="99" spans="1:70" ht="13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</row>
    <row r="100" spans="1:70" ht="13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</row>
    <row r="101" spans="1:70" ht="13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</row>
    <row r="102" spans="1:70" ht="13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</row>
    <row r="103" spans="1:70" ht="13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</row>
    <row r="104" spans="1:70" ht="13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</row>
    <row r="105" spans="1:70" ht="13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</row>
    <row r="106" spans="1:70" ht="13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</row>
    <row r="107" spans="1:70" ht="13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</row>
    <row r="108" spans="1:70" ht="13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</row>
    <row r="109" spans="1:70" ht="13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</row>
    <row r="110" spans="1:70" ht="13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</row>
    <row r="111" spans="1:70" ht="13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</row>
    <row r="112" spans="1:70" ht="13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</row>
    <row r="113" spans="1:70" ht="13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</row>
    <row r="114" spans="1:70" ht="13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</row>
    <row r="115" spans="1:70" ht="13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</row>
    <row r="116" spans="1:70" ht="13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</row>
    <row r="117" spans="1:70" ht="13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</row>
    <row r="118" spans="1:70" ht="13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</row>
    <row r="119" spans="1:70" ht="13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</row>
    <row r="120" spans="1:70" ht="13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</row>
    <row r="121" spans="1:70" ht="13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</row>
    <row r="122" spans="1:70" ht="13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</row>
    <row r="123" spans="1:70" ht="13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</row>
    <row r="124" spans="1:70" ht="13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</row>
    <row r="125" spans="1:70" ht="13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</row>
    <row r="126" spans="1:70" ht="13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</row>
    <row r="127" spans="1:70" ht="13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</row>
    <row r="128" spans="1:70" ht="13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</row>
    <row r="129" spans="1:70" ht="13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</row>
    <row r="130" spans="1:70" ht="13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</row>
    <row r="131" spans="1:70" ht="13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</row>
    <row r="132" spans="1:70" ht="13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</row>
    <row r="133" spans="1:70" ht="13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</row>
    <row r="134" spans="1:70" ht="13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</row>
    <row r="135" spans="1:70" ht="13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</row>
    <row r="136" spans="1:70" ht="13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</row>
    <row r="137" spans="1:70" ht="13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</row>
    <row r="138" spans="1:70" ht="13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</row>
    <row r="139" spans="1:70" ht="13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</row>
    <row r="140" spans="1:70" ht="13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</row>
    <row r="141" spans="1:70" ht="13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</row>
    <row r="142" spans="1:70" ht="13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</row>
    <row r="143" spans="1:70" ht="13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</row>
    <row r="144" spans="1:70" ht="13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</row>
    <row r="145" spans="1:70" ht="13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</row>
    <row r="146" spans="1:70" ht="13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</row>
    <row r="147" spans="1:70" ht="13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</row>
    <row r="148" spans="1:70" ht="13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</row>
    <row r="149" spans="1:70" ht="13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</row>
    <row r="150" spans="1:70" ht="13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</row>
    <row r="151" spans="1:70" ht="13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</row>
    <row r="152" spans="1:70" ht="13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</row>
    <row r="153" spans="1:70" ht="13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</row>
    <row r="154" spans="1:70" ht="13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</row>
    <row r="155" spans="1:70" ht="13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</row>
    <row r="156" spans="1:70" ht="13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</row>
    <row r="157" spans="1:70" ht="13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</row>
    <row r="158" spans="1:70" ht="13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</row>
    <row r="159" spans="1:70" ht="13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</row>
    <row r="160" spans="1:70" ht="13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</row>
    <row r="161" spans="1:70" ht="13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</row>
    <row r="162" spans="1:70" ht="13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</row>
    <row r="163" spans="1:70" ht="13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</row>
    <row r="164" spans="1:70" ht="13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</row>
    <row r="165" spans="1:70" ht="13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</row>
    <row r="166" spans="1:70" ht="13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</row>
    <row r="167" spans="1:70" ht="13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</row>
    <row r="168" spans="1:70" ht="13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</row>
    <row r="169" spans="1:70" ht="13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</row>
    <row r="170" spans="1:70" ht="13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</row>
    <row r="171" spans="1:70" ht="13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</row>
    <row r="172" spans="1:70" ht="13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</row>
    <row r="173" spans="1:70" ht="13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</row>
    <row r="174" spans="1:70" ht="13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</row>
    <row r="175" spans="1:70" ht="13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</row>
    <row r="176" spans="1:70" ht="13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</row>
    <row r="177" spans="1:70" ht="13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</row>
    <row r="178" spans="1:70" ht="13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</row>
    <row r="179" spans="1:70" ht="13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</row>
    <row r="180" spans="1:70" ht="13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</row>
    <row r="181" spans="1:70" ht="13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</row>
    <row r="182" spans="1:70" ht="13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</row>
    <row r="183" spans="1:70" ht="13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</row>
    <row r="184" spans="1:70" ht="13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</row>
    <row r="185" spans="1:70" ht="13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</row>
    <row r="186" spans="1:70" ht="13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</row>
    <row r="187" spans="1:70" ht="13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</row>
    <row r="188" spans="1:70" ht="13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</row>
    <row r="189" spans="1:70" ht="13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</row>
    <row r="190" spans="1:70" ht="13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</row>
    <row r="191" spans="1:70" ht="13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</row>
    <row r="192" spans="1:70" ht="13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</row>
    <row r="193" spans="1:70" ht="13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</row>
    <row r="194" spans="1:70" ht="13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</row>
    <row r="195" spans="1:70" ht="13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</row>
    <row r="196" spans="1:70" ht="13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</row>
    <row r="197" spans="1:70" ht="13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</row>
    <row r="198" spans="1:70" ht="13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</row>
    <row r="199" spans="1:70" ht="13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</row>
    <row r="200" spans="1:70" ht="13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</row>
    <row r="201" spans="1:70" ht="13.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</row>
    <row r="202" spans="1:70" ht="13.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</row>
    <row r="203" spans="1:70" ht="13.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</row>
    <row r="204" spans="1:70" ht="13.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</row>
    <row r="205" spans="1:70" ht="13.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</row>
    <row r="206" spans="1:70" ht="13.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</row>
    <row r="207" spans="1:70" ht="13.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</row>
    <row r="208" spans="1:70" ht="13.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</row>
    <row r="209" spans="1:70" ht="13.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</row>
    <row r="210" spans="1:70" ht="13.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</row>
    <row r="211" spans="1:70" ht="13.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</row>
    <row r="212" spans="1:70" ht="13.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</row>
    <row r="213" spans="1:70" ht="13.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</row>
    <row r="214" spans="1:70" ht="13.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</row>
    <row r="215" spans="1:70" ht="13.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</row>
    <row r="216" spans="1:70" ht="13.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</row>
    <row r="217" spans="1:70" ht="13.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</row>
    <row r="218" spans="1:70" ht="13.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</row>
    <row r="219" spans="1:70" ht="13.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</row>
    <row r="220" spans="1:70" ht="13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</row>
    <row r="221" spans="1:70" ht="13.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</row>
    <row r="222" spans="1:70" ht="13.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</row>
    <row r="223" spans="1:70" ht="13.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</row>
    <row r="224" spans="1:70" ht="13.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</row>
    <row r="225" spans="1:70" ht="13.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</row>
    <row r="226" spans="1:70" ht="13.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</row>
    <row r="227" spans="1:70" ht="13.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</row>
    <row r="228" spans="1:70" ht="13.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</row>
    <row r="229" spans="1:70" ht="13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</row>
    <row r="230" spans="1:70" ht="13.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</row>
    <row r="231" spans="1:70" ht="13.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</row>
    <row r="232" spans="1:70" ht="13.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</row>
    <row r="233" spans="1:70" ht="13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</row>
    <row r="234" spans="1:70" ht="13.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</row>
    <row r="235" spans="1:70" ht="13.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</row>
    <row r="236" spans="1:70" ht="13.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</row>
    <row r="237" spans="1:70" ht="13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</row>
    <row r="238" spans="1:70" ht="13.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</row>
    <row r="239" spans="1:70" ht="13.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</row>
    <row r="240" spans="1:70" ht="13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</row>
    <row r="241" spans="1:70" ht="13.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</row>
    <row r="242" spans="1:70" ht="13.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</row>
    <row r="243" spans="1:70" ht="13.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</row>
    <row r="244" spans="1:70" ht="13.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</row>
    <row r="245" spans="1:70" ht="13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</row>
    <row r="246" spans="1:70" ht="13.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</row>
    <row r="247" spans="1:70" ht="13.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</row>
    <row r="248" spans="1:70" ht="13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</row>
    <row r="249" spans="1:70" ht="13.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</row>
    <row r="250" spans="1:70" ht="13.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</row>
    <row r="251" spans="1:70" ht="13.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</row>
    <row r="252" spans="1:70" ht="13.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</row>
    <row r="253" spans="1:70" ht="13.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</row>
    <row r="254" spans="1:70" ht="13.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</row>
    <row r="255" spans="1:70" ht="13.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</row>
    <row r="256" spans="1:70" ht="13.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</row>
    <row r="257" spans="1:70" ht="13.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</row>
    <row r="258" spans="1:70" ht="13.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</row>
    <row r="259" spans="1:70" ht="13.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</row>
    <row r="260" spans="1:70" ht="13.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</row>
    <row r="261" spans="1:70" ht="13.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</row>
    <row r="262" spans="1:70" ht="13.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</row>
    <row r="263" spans="1:70" ht="13.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</row>
    <row r="264" spans="1:70" ht="13.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</row>
    <row r="265" spans="1:70" ht="13.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</row>
    <row r="266" spans="1:70" ht="13.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</row>
    <row r="267" spans="1:70" ht="13.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</row>
    <row r="268" spans="1:70" ht="13.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</row>
    <row r="269" spans="1:70" ht="13.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</row>
    <row r="270" spans="1:70" ht="13.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</row>
    <row r="271" spans="1:70" ht="13.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</row>
    <row r="272" spans="1:70" ht="13.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</row>
    <row r="273" spans="1:70" ht="13.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</row>
    <row r="274" spans="1:70" ht="13.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</row>
    <row r="275" spans="1:70" ht="13.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</row>
    <row r="276" spans="1:70" ht="13.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</row>
    <row r="277" spans="1:70" ht="13.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</row>
    <row r="278" spans="1:70" ht="13.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</row>
    <row r="279" spans="1:70" ht="13.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</row>
    <row r="280" spans="1:70" ht="13.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</row>
    <row r="281" spans="1:70" ht="13.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</row>
    <row r="282" spans="1:70" ht="13.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</row>
    <row r="283" spans="1:70" ht="13.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</row>
    <row r="284" spans="1:70" ht="13.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</row>
    <row r="285" spans="1:70" ht="13.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</row>
    <row r="286" spans="1:70" ht="13.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</row>
    <row r="287" spans="1:70" ht="13.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</row>
    <row r="288" spans="1:70" ht="13.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</row>
    <row r="289" spans="1:70" ht="13.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</row>
    <row r="290" spans="1:70" ht="13.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</row>
    <row r="291" spans="1:70" ht="13.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</row>
    <row r="292" spans="1:70" ht="13.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</row>
    <row r="293" spans="1:70" ht="13.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</row>
    <row r="294" spans="1:70" ht="13.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</row>
    <row r="295" spans="1:70" ht="13.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</row>
    <row r="296" spans="1:70" ht="13.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</row>
    <row r="297" spans="1:70" ht="13.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</row>
    <row r="298" spans="1:70" ht="13.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</row>
    <row r="299" spans="1:70" ht="13.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</row>
    <row r="300" spans="1:70" ht="13.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</row>
    <row r="301" spans="1:70" ht="13.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</row>
    <row r="302" spans="1:70" ht="13.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</row>
    <row r="303" spans="1:70" ht="13.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</row>
    <row r="304" spans="1:70" ht="13.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</row>
    <row r="305" spans="1:70" ht="13.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</row>
    <row r="306" spans="1:70" ht="13.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</row>
    <row r="307" spans="1:70" ht="13.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</row>
    <row r="308" spans="1:70" ht="13.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</row>
    <row r="309" spans="1:70" ht="13.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</row>
    <row r="310" spans="1:70" ht="13.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</row>
    <row r="311" spans="1:70" ht="13.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</row>
    <row r="312" spans="1:70" ht="13.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</row>
    <row r="313" spans="1:70" ht="13.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</row>
    <row r="314" spans="1:70" ht="13.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</row>
    <row r="315" spans="1:70" ht="13.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</row>
    <row r="316" spans="1:70" ht="13.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</row>
    <row r="317" spans="1:70" ht="13.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</row>
    <row r="318" spans="1:70" ht="13.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</row>
    <row r="319" spans="1:70" ht="13.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</row>
    <row r="320" spans="1:70" ht="13.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</row>
    <row r="321" spans="1:70" ht="13.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</row>
    <row r="322" spans="1:70" ht="13.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</row>
    <row r="323" spans="1:70" ht="13.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</row>
    <row r="324" spans="1:70" ht="13.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</row>
    <row r="325" spans="1:70" ht="13.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</row>
    <row r="326" spans="1:70" ht="13.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</row>
    <row r="327" spans="1:70" ht="13.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</row>
    <row r="328" spans="1:70" ht="13.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</row>
    <row r="329" spans="1:70" ht="13.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</row>
    <row r="330" spans="1:70" ht="13.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</row>
    <row r="331" spans="1:70" ht="13.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</row>
    <row r="332" spans="1:70" ht="13.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</row>
    <row r="333" spans="1:70" ht="13.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</row>
    <row r="334" spans="1:70" ht="13.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</row>
    <row r="335" spans="1:70" ht="13.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</row>
    <row r="336" spans="1:70" ht="13.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</row>
    <row r="337" spans="1:70" ht="13.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</row>
    <row r="338" spans="1:70" ht="13.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</row>
    <row r="339" spans="1:70" ht="13.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</row>
    <row r="340" spans="1:70" ht="13.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</row>
    <row r="341" spans="1:70" ht="13.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</row>
    <row r="342" spans="1:70" ht="13.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</row>
    <row r="343" spans="1:70" ht="13.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</row>
    <row r="344" spans="1:70" ht="13.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</row>
    <row r="345" spans="1:70" ht="13.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</row>
    <row r="346" spans="1:70" ht="13.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</row>
    <row r="347" spans="1:70" ht="13.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</row>
    <row r="348" spans="1:70" ht="13.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</row>
    <row r="349" spans="1:70" ht="13.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</row>
    <row r="350" spans="1:70" ht="13.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</row>
    <row r="351" spans="1:70" ht="13.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</row>
    <row r="352" spans="1:70" ht="13.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</row>
    <row r="353" spans="1:70" ht="13.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</row>
    <row r="354" spans="1:70" ht="13.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</row>
    <row r="355" spans="1:70" ht="13.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</row>
    <row r="356" spans="1:70" ht="13.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</row>
    <row r="357" spans="1:70" ht="13.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</row>
    <row r="358" spans="1:70" ht="13.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</row>
    <row r="359" spans="1:70" ht="13.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</row>
    <row r="360" spans="1:70" ht="13.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</row>
    <row r="361" spans="1:70" ht="13.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</row>
    <row r="362" spans="1:70" ht="13.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</row>
    <row r="363" spans="1:70" ht="13.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</row>
    <row r="364" spans="1:70" ht="13.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</row>
    <row r="365" spans="1:70" ht="13.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</row>
    <row r="366" spans="1:70" ht="13.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</row>
    <row r="367" spans="1:70" ht="13.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</row>
    <row r="368" spans="1:70" ht="13.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</row>
    <row r="369" spans="1:70" ht="13.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</row>
    <row r="370" spans="1:70" ht="13.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</row>
    <row r="371" spans="1:70" ht="13.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</row>
    <row r="372" spans="1:70" ht="13.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</row>
    <row r="373" spans="1:70" ht="13.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</row>
    <row r="374" spans="1:70" ht="13.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</row>
    <row r="375" spans="1:70" ht="13.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</row>
    <row r="376" spans="1:70" ht="13.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</row>
    <row r="377" spans="1:70" ht="13.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</row>
    <row r="378" spans="1:70" ht="13.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</row>
    <row r="379" spans="1:70" ht="13.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</row>
    <row r="380" spans="1:70" ht="13.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</row>
    <row r="381" spans="1:70" ht="13.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</row>
    <row r="382" spans="1:70" ht="13.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</row>
    <row r="383" spans="1:70" ht="13.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</row>
    <row r="384" spans="1:70" ht="13.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</row>
    <row r="385" spans="1:70" ht="13.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</row>
    <row r="386" spans="1:70" ht="13.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</row>
    <row r="387" spans="1:70" ht="13.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</row>
    <row r="388" spans="1:70" ht="13.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</row>
    <row r="389" spans="1:70" ht="13.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</row>
    <row r="390" spans="1:70" ht="13.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</row>
    <row r="391" spans="1:70" ht="13.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</row>
    <row r="392" spans="1:70" ht="13.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</row>
    <row r="393" spans="1:70" ht="13.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</row>
    <row r="394" spans="1:70" ht="13.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</row>
    <row r="395" spans="1:70" ht="13.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</row>
    <row r="396" spans="1:70" ht="13.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</row>
    <row r="397" spans="1:70" ht="13.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</row>
    <row r="398" spans="1:70" ht="13.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</row>
    <row r="399" spans="1:70" ht="13.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</row>
    <row r="400" spans="1:70" ht="13.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</row>
    <row r="401" spans="1:70" ht="13.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</row>
    <row r="402" spans="1:70" ht="13.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</row>
    <row r="403" spans="1:70" ht="13.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</row>
    <row r="404" spans="1:70" ht="13.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</row>
    <row r="405" spans="1:70" ht="13.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</row>
    <row r="406" spans="1:70" ht="13.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</row>
    <row r="407" spans="1:70" ht="13.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</row>
    <row r="408" spans="1:70" ht="13.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</row>
    <row r="409" spans="1:70" ht="13.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</row>
    <row r="410" spans="1:70" ht="13.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</row>
    <row r="411" spans="1:70" ht="13.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</row>
    <row r="412" spans="1:70" ht="13.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</row>
    <row r="413" spans="1:70" ht="13.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</row>
    <row r="414" spans="1:70" ht="13.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</row>
    <row r="415" spans="1:70" ht="13.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</row>
    <row r="416" spans="1:70" ht="13.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</row>
    <row r="417" spans="1:70" ht="13.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</row>
    <row r="418" spans="1:70" ht="13.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</row>
    <row r="419" spans="1:70" ht="13.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</row>
    <row r="420" spans="1:70" ht="13.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</row>
    <row r="421" spans="1:70" ht="13.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</row>
    <row r="422" spans="1:70" ht="13.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</row>
    <row r="423" spans="1:70" ht="13.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</row>
    <row r="424" spans="1:70" ht="13.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</row>
    <row r="425" spans="1:70" ht="13.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</row>
    <row r="426" spans="1:70" ht="13.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</row>
    <row r="427" spans="1:70" ht="13.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</row>
    <row r="428" spans="1:70" ht="13.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</row>
    <row r="429" spans="1:70" ht="13.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</row>
    <row r="430" spans="1:70" ht="13.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</row>
    <row r="431" spans="1:70" ht="13.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</row>
    <row r="432" spans="1:70" ht="13.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</row>
    <row r="433" spans="1:70" ht="13.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</row>
    <row r="434" spans="1:70" ht="13.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</row>
    <row r="435" spans="1:70" ht="13.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</row>
    <row r="436" spans="1:70" ht="13.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</row>
    <row r="437" spans="1:70" ht="13.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</row>
    <row r="438" spans="1:70" ht="13.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</row>
    <row r="439" spans="1:70" ht="13.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</row>
    <row r="440" spans="1:70" ht="13.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</row>
    <row r="441" spans="1:70" ht="13.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</row>
    <row r="442" spans="1:70" ht="13.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</row>
    <row r="443" spans="1:70" ht="13.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</row>
    <row r="444" spans="1:70" ht="13.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</row>
    <row r="445" spans="1:70" ht="13.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</row>
    <row r="446" spans="1:70" ht="13.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</row>
    <row r="447" spans="1:70" ht="13.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</row>
    <row r="448" spans="1:70" ht="13.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</row>
    <row r="449" spans="1:70" ht="13.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</row>
    <row r="450" spans="1:70" ht="13.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</row>
    <row r="451" spans="1:70" ht="13.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</row>
    <row r="452" spans="1:70" ht="13.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</row>
    <row r="453" spans="1:70" ht="13.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</row>
    <row r="454" spans="1:70" ht="13.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</row>
    <row r="455" spans="1:70" ht="13.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</row>
    <row r="456" spans="1:70" ht="13.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</row>
    <row r="457" spans="1:70" ht="13.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</row>
    <row r="458" spans="1:70" ht="13.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</row>
    <row r="459" spans="1:70" ht="13.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</row>
    <row r="460" spans="1:70" ht="13.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</row>
    <row r="461" spans="1:70" ht="13.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</row>
    <row r="462" spans="1:70" ht="13.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</row>
    <row r="463" spans="1:70" ht="13.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</row>
    <row r="464" spans="1:70" ht="13.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</row>
    <row r="465" spans="1:70" ht="13.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</row>
    <row r="466" spans="1:70" ht="13.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</row>
    <row r="467" spans="1:70" ht="13.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</row>
    <row r="468" spans="1:70" ht="13.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</row>
    <row r="469" spans="1:70" ht="13.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</row>
    <row r="470" spans="1:70" ht="13.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</row>
    <row r="471" spans="1:70" ht="13.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</row>
    <row r="472" spans="1:70" ht="13.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</row>
    <row r="473" spans="1:70" ht="13.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</row>
    <row r="474" spans="1:70" ht="13.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</row>
    <row r="475" spans="1:70" ht="13.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</row>
    <row r="476" spans="1:70" ht="13.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</row>
    <row r="477" spans="1:70" ht="13.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</row>
    <row r="478" spans="1:70" ht="13.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</row>
    <row r="479" spans="1:70" ht="13.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</row>
    <row r="480" spans="1:70" ht="13.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</row>
    <row r="481" spans="1:70" ht="13.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</row>
    <row r="482" spans="1:70" ht="13.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</row>
    <row r="483" spans="1:70" ht="13.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</row>
    <row r="484" spans="1:70" ht="13.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</row>
    <row r="485" spans="1:70" ht="13.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</row>
    <row r="486" spans="1:70" ht="13.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</row>
    <row r="487" spans="1:70" ht="13.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</row>
    <row r="488" spans="1:70" ht="13.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</row>
    <row r="489" spans="1:70" ht="13.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</row>
    <row r="490" spans="1:70" ht="13.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</row>
    <row r="491" spans="1:70" ht="13.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</row>
    <row r="492" spans="1:70" ht="13.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</row>
    <row r="493" spans="1:70" ht="13.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</row>
    <row r="494" spans="1:70" ht="13.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</row>
    <row r="495" spans="1:70" ht="13.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</row>
    <row r="496" spans="1:70" ht="13.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</row>
    <row r="497" spans="1:70" ht="13.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</row>
    <row r="498" spans="1:70" ht="13.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</row>
    <row r="499" spans="1:70" ht="13.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</row>
    <row r="500" spans="1:70" ht="13.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</row>
    <row r="501" spans="1:70" ht="13.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</row>
    <row r="502" spans="1:70" ht="13.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</row>
    <row r="503" spans="1:70" ht="13.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</row>
    <row r="504" spans="1:70" ht="13.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</row>
    <row r="505" spans="1:70" ht="13.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</row>
    <row r="506" spans="1:70" ht="13.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</row>
    <row r="507" spans="1:70" ht="13.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</row>
    <row r="508" spans="1:70" ht="13.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</row>
    <row r="509" spans="1:70" ht="13.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</row>
    <row r="510" spans="1:70" ht="13.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</row>
    <row r="511" spans="1:70" ht="13.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</row>
    <row r="512" spans="1:70" ht="13.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</row>
    <row r="513" spans="1:70" ht="13.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</row>
    <row r="514" spans="1:70" ht="13.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</row>
    <row r="515" spans="1:70" ht="13.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</row>
    <row r="516" spans="1:70" ht="13.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</row>
    <row r="517" spans="1:70" ht="13.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</row>
    <row r="518" spans="1:70" ht="13.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</row>
    <row r="519" spans="1:70" ht="13.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</row>
    <row r="520" spans="1:70" ht="13.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</row>
    <row r="521" spans="1:70" ht="13.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</row>
    <row r="522" spans="1:70" ht="13.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</row>
    <row r="523" spans="1:70" ht="13.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</row>
    <row r="524" spans="1:70" ht="13.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</row>
    <row r="525" spans="1:70" ht="13.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</row>
    <row r="526" spans="1:70" ht="13.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</row>
    <row r="527" spans="1:70" ht="13.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</row>
    <row r="528" spans="1:70" ht="13.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</row>
    <row r="529" spans="1:70" ht="13.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</row>
    <row r="530" spans="1:70" ht="13.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</row>
    <row r="531" spans="1:70" ht="13.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</row>
    <row r="532" spans="1:70" ht="13.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</row>
    <row r="533" spans="1:70" ht="13.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</row>
    <row r="534" spans="1:70" ht="13.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</row>
    <row r="535" spans="1:70" ht="13.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</row>
    <row r="536" spans="1:70" ht="13.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</row>
    <row r="537" spans="1:70" ht="13.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</row>
    <row r="538" spans="1:70" ht="13.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</row>
    <row r="539" spans="1:70" ht="13.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</row>
    <row r="540" spans="1:70" ht="13.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</row>
    <row r="541" spans="1:70" ht="13.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</row>
    <row r="542" spans="1:70" ht="13.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</row>
    <row r="543" spans="1:70" ht="13.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</row>
    <row r="544" spans="1:70" ht="13.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</row>
    <row r="545" spans="1:70" ht="13.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</row>
    <row r="546" spans="1:70" ht="13.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</row>
    <row r="547" spans="1:70" ht="13.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</row>
    <row r="548" spans="1:70" ht="13.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</row>
    <row r="549" spans="1:70" ht="13.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</row>
    <row r="550" spans="1:70" ht="13.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</row>
    <row r="551" spans="1:70" ht="13.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</row>
    <row r="552" spans="1:70" ht="13.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</row>
    <row r="553" spans="1:70" ht="13.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</row>
    <row r="554" spans="1:70" ht="13.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</row>
    <row r="555" spans="1:70" ht="13.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</row>
    <row r="556" spans="1:70" ht="13.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</row>
    <row r="557" spans="1:70" ht="13.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</row>
    <row r="558" spans="1:70" ht="13.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</row>
    <row r="559" spans="1:70" ht="13.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</row>
    <row r="560" spans="1:70" ht="13.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</row>
    <row r="561" spans="1:70" ht="13.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</row>
    <row r="562" spans="1:70" ht="13.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</row>
    <row r="563" spans="1:70" ht="13.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</row>
    <row r="564" spans="1:70" ht="13.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</row>
    <row r="565" spans="1:70" ht="13.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</row>
    <row r="566" spans="1:70" ht="13.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</row>
    <row r="567" spans="1:70" ht="13.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</row>
    <row r="568" spans="1:70" ht="13.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</row>
    <row r="569" spans="1:70" ht="13.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</row>
    <row r="570" spans="1:70" ht="13.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</row>
    <row r="571" spans="1:70" ht="13.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</row>
    <row r="572" spans="1:70" ht="13.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</row>
    <row r="573" spans="1:70" ht="13.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</row>
    <row r="574" spans="1:70" ht="13.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</row>
    <row r="575" spans="1:70" ht="13.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</row>
    <row r="576" spans="1:70" ht="13.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</row>
    <row r="577" spans="1:70" ht="13.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</row>
    <row r="578" spans="1:70" ht="13.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</row>
    <row r="579" spans="1:70" ht="13.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</row>
    <row r="580" spans="1:70" ht="13.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</row>
    <row r="581" spans="1:70" ht="13.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</row>
    <row r="582" spans="1:70" ht="13.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</row>
    <row r="583" spans="1:70" ht="13.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</row>
    <row r="584" spans="1:70" ht="13.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</row>
    <row r="585" spans="1:70" ht="13.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</row>
    <row r="586" spans="1:70" ht="13.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</row>
    <row r="587" spans="1:70" ht="13.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</row>
    <row r="588" spans="1:70" ht="13.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</row>
    <row r="589" spans="1:70" ht="13.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</row>
    <row r="590" spans="1:70" ht="13.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</row>
    <row r="591" spans="1:70" ht="13.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</row>
    <row r="592" spans="1:70" ht="13.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</row>
    <row r="593" spans="1:70" ht="13.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</row>
    <row r="594" spans="1:70" ht="13.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</row>
    <row r="595" spans="1:70" ht="13.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</row>
    <row r="596" spans="1:70" ht="13.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</row>
    <row r="597" spans="1:70" ht="13.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</row>
    <row r="598" spans="1:70" ht="13.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</row>
    <row r="599" spans="1:70" ht="13.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</row>
    <row r="600" spans="1:70" ht="13.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</row>
    <row r="601" spans="1:70" ht="13.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</row>
    <row r="602" spans="1:70" ht="13.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</row>
    <row r="603" spans="1:70" ht="13.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</row>
    <row r="604" spans="1:70" ht="13.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</row>
    <row r="605" spans="1:70" ht="13.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</row>
    <row r="606" spans="1:70" ht="13.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</row>
    <row r="607" spans="1:70" ht="13.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</row>
    <row r="608" spans="1:70" ht="13.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</row>
    <row r="609" spans="1:70" ht="13.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</row>
    <row r="610" spans="1:70" ht="13.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</row>
    <row r="611" spans="1:70" ht="13.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</row>
    <row r="612" spans="1:70" ht="13.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</row>
    <row r="613" spans="1:70" ht="13.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</row>
    <row r="614" spans="1:70" ht="13.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</row>
    <row r="615" spans="1:70" ht="13.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</row>
    <row r="616" spans="1:70" ht="13.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</row>
    <row r="617" spans="1:70" ht="13.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</row>
    <row r="618" spans="1:70" ht="13.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</row>
    <row r="619" spans="1:70" ht="13.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</row>
    <row r="620" spans="1:70" ht="13.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</row>
    <row r="621" spans="1:70" ht="13.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</row>
    <row r="622" spans="1:70" ht="13.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</row>
    <row r="623" spans="1:70" ht="13.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</row>
    <row r="624" spans="1:70" ht="13.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</row>
    <row r="625" spans="1:70" ht="13.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</row>
    <row r="626" spans="1:70" ht="13.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</row>
    <row r="627" spans="1:70" ht="13.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</row>
    <row r="628" spans="1:70" ht="13.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</row>
    <row r="629" spans="1:70" ht="13.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</row>
    <row r="630" spans="1:70" ht="13.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</row>
    <row r="631" spans="1:70" ht="13.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</row>
    <row r="632" spans="1:70" ht="13.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</row>
    <row r="633" spans="1:70" ht="13.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</row>
    <row r="634" spans="1:70" ht="13.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</row>
    <row r="635" spans="1:70" ht="13.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</row>
    <row r="636" spans="1:70" ht="13.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</row>
    <row r="637" spans="1:70" ht="13.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</row>
    <row r="638" spans="1:70" ht="13.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</row>
    <row r="639" spans="1:70" ht="13.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</row>
    <row r="640" spans="1:70" ht="13.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</row>
    <row r="641" spans="1:70" ht="13.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</row>
    <row r="642" spans="1:70" ht="13.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</row>
    <row r="643" spans="1:70" ht="13.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</row>
    <row r="644" spans="1:70" ht="13.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</row>
    <row r="645" spans="1:70" ht="13.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</row>
    <row r="646" spans="1:70" ht="13.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</row>
    <row r="647" spans="1:70" ht="13.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</row>
    <row r="648" spans="1:70" ht="13.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</row>
    <row r="649" spans="1:70" ht="13.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</row>
    <row r="650" spans="1:70" ht="13.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</row>
    <row r="651" spans="1:70" ht="13.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</row>
    <row r="652" spans="1:70" ht="13.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</row>
    <row r="653" spans="1:70" ht="13.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</row>
    <row r="654" spans="1:70" ht="13.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</row>
    <row r="655" spans="1:70" ht="13.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</row>
    <row r="656" spans="1:70" ht="13.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</row>
    <row r="657" spans="1:70" ht="13.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</row>
    <row r="658" spans="1:70" ht="13.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</row>
    <row r="659" spans="1:70" ht="13.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</row>
    <row r="660" spans="1:70" ht="13.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</row>
    <row r="661" spans="1:70" ht="13.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</row>
    <row r="662" spans="1:70" ht="13.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</row>
    <row r="663" spans="1:70" ht="13.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</row>
    <row r="664" spans="1:70" ht="13.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</row>
    <row r="665" spans="1:70" ht="13.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</row>
    <row r="666" spans="1:70" ht="13.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</row>
    <row r="667" spans="1:70" ht="13.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</row>
    <row r="668" spans="1:70" ht="13.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</row>
    <row r="669" spans="1:70" ht="13.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</row>
    <row r="670" spans="1:70" ht="13.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</row>
    <row r="671" spans="1:70" ht="13.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</row>
    <row r="672" spans="1:70" ht="13.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</row>
    <row r="673" spans="1:70" ht="13.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</row>
    <row r="674" spans="1:70" ht="13.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</row>
    <row r="675" spans="1:70" ht="13.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</row>
    <row r="676" spans="1:70" ht="13.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</row>
    <row r="677" spans="1:70" ht="13.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</row>
    <row r="678" spans="1:70" ht="13.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</row>
    <row r="679" spans="1:70" ht="13.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</row>
    <row r="680" spans="1:70" ht="13.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</row>
    <row r="681" spans="1:70" ht="13.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</row>
    <row r="682" spans="1:70" ht="13.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</row>
    <row r="683" spans="1:70" ht="13.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</row>
    <row r="684" spans="1:70" ht="13.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</row>
    <row r="685" spans="1:70" ht="13.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</row>
    <row r="686" spans="1:70" ht="13.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</row>
    <row r="687" spans="1:70" ht="13.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</row>
    <row r="688" spans="1:70" ht="13.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</row>
    <row r="689" spans="1:70" ht="13.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</row>
    <row r="690" spans="1:70" ht="13.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</row>
    <row r="691" spans="1:70" ht="13.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</row>
    <row r="692" spans="1:70" ht="13.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</row>
    <row r="693" spans="1:70" ht="13.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</row>
    <row r="694" spans="1:70" ht="13.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</row>
    <row r="695" spans="1:70" ht="13.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</row>
    <row r="696" spans="1:70" ht="13.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</row>
    <row r="697" spans="1:70" ht="13.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</row>
    <row r="698" spans="1:70" ht="13.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</row>
    <row r="699" spans="1:70" ht="13.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</row>
    <row r="700" spans="1:70" ht="13.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</row>
    <row r="701" spans="1:70" ht="13.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</row>
    <row r="702" spans="1:70" ht="13.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</row>
    <row r="703" spans="1:70" ht="13.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</row>
    <row r="704" spans="1:70" ht="13.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</row>
    <row r="705" spans="1:70" ht="13.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</row>
    <row r="706" spans="1:70" ht="13.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</row>
    <row r="707" spans="1:70" ht="13.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</row>
    <row r="708" spans="1:70" ht="13.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</row>
    <row r="709" spans="1:70" ht="13.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</row>
    <row r="710" spans="1:70" ht="13.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</row>
    <row r="711" spans="1:70" ht="13.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</row>
    <row r="712" spans="1:70" ht="13.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</row>
    <row r="713" spans="1:70" ht="13.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</row>
    <row r="714" spans="1:70" ht="13.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</row>
    <row r="715" spans="1:70" ht="13.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</row>
    <row r="716" spans="1:70" ht="13.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</row>
    <row r="717" spans="1:70" ht="13.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</row>
    <row r="718" spans="1:70" ht="13.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</row>
    <row r="719" spans="1:70" ht="13.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</row>
    <row r="720" spans="1:70" ht="13.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</row>
    <row r="721" spans="1:70" ht="13.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</row>
    <row r="722" spans="1:70" ht="13.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</row>
    <row r="723" spans="1:70" ht="13.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</row>
    <row r="724" spans="1:70" ht="13.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</row>
    <row r="725" spans="1:70" ht="13.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</row>
    <row r="726" spans="1:70" ht="13.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</row>
    <row r="727" spans="1:70" ht="13.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</row>
    <row r="728" spans="1:70" ht="13.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</row>
    <row r="729" spans="1:70" ht="13.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</row>
    <row r="730" spans="1:70" ht="13.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</row>
    <row r="731" spans="1:70" ht="13.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</row>
    <row r="732" spans="1:70" ht="13.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</row>
    <row r="733" spans="1:70" ht="13.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</row>
    <row r="734" spans="1:70" ht="13.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</row>
    <row r="735" spans="1:70" ht="13.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</row>
    <row r="736" spans="1:70" ht="13.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</row>
    <row r="737" spans="1:70" ht="13.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</row>
    <row r="738" spans="1:70" ht="13.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</row>
    <row r="739" spans="1:70" ht="13.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</row>
    <row r="740" spans="1:70" ht="13.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</row>
    <row r="741" spans="1:70" ht="13.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</row>
    <row r="742" spans="1:70" ht="13.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</row>
    <row r="743" spans="1:70" ht="13.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</row>
    <row r="744" spans="1:70" ht="13.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</row>
    <row r="745" spans="1:70" ht="13.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</row>
    <row r="746" spans="1:70" ht="13.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</row>
    <row r="747" spans="1:70" ht="13.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</row>
    <row r="748" spans="1:70" ht="13.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</row>
    <row r="749" spans="1:70" ht="13.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</row>
    <row r="750" spans="1:70" ht="13.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</row>
    <row r="751" spans="1:70" ht="13.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</row>
    <row r="752" spans="1:70" ht="13.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</row>
    <row r="753" spans="1:70" ht="13.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</row>
    <row r="754" spans="1:70" ht="13.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</row>
    <row r="755" spans="1:70" ht="13.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</row>
    <row r="756" spans="1:70" ht="13.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</row>
    <row r="757" spans="1:70" ht="13.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</row>
    <row r="758" spans="1:70" ht="13.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</row>
    <row r="759" spans="1:70" ht="13.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</row>
    <row r="760" spans="1:70" ht="13.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</row>
    <row r="761" spans="1:70" ht="13.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</row>
    <row r="762" spans="1:70" ht="13.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</row>
    <row r="763" spans="1:70" ht="13.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</row>
    <row r="764" spans="1:70" ht="13.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</row>
    <row r="765" spans="1:70" ht="13.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</row>
    <row r="766" spans="1:70" ht="13.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</row>
    <row r="767" spans="1:70" ht="13.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</row>
    <row r="768" spans="1:70" ht="13.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</row>
    <row r="769" spans="1:70" ht="13.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</row>
    <row r="770" spans="1:70" ht="13.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</row>
    <row r="771" spans="1:70" ht="13.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</row>
    <row r="772" spans="1:70" ht="13.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</row>
    <row r="773" spans="1:70" ht="13.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</row>
    <row r="774" spans="1:70" ht="13.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</row>
    <row r="775" spans="1:70" ht="13.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</row>
    <row r="776" spans="1:70" ht="13.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</row>
    <row r="777" spans="1:70" ht="13.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</row>
    <row r="778" spans="1:70" ht="13.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</row>
    <row r="779" spans="1:70" ht="13.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</row>
    <row r="780" spans="1:70" ht="13.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</row>
    <row r="781" spans="1:70" ht="13.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</row>
    <row r="782" spans="1:70" ht="13.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</row>
    <row r="783" spans="1:70" ht="13.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</row>
    <row r="784" spans="1:70" ht="13.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</row>
    <row r="785" spans="1:70" ht="13.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</row>
    <row r="786" spans="1:70" ht="13.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</row>
    <row r="787" spans="1:70" ht="13.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</row>
    <row r="788" spans="1:70" ht="13.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</row>
    <row r="789" spans="1:70" ht="13.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</row>
    <row r="790" spans="1:70" ht="13.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</row>
    <row r="791" spans="1:70" ht="13.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</row>
    <row r="792" spans="1:70" ht="13.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</row>
    <row r="793" spans="1:70" ht="13.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</row>
    <row r="794" spans="1:70" ht="13.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</row>
    <row r="795" spans="1:70" ht="13.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</row>
    <row r="796" spans="1:70" ht="13.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</row>
    <row r="797" spans="1:70" ht="13.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</row>
    <row r="798" spans="1:70" ht="13.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</row>
    <row r="799" spans="1:70" ht="13.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</row>
    <row r="800" spans="1:70" ht="13.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</row>
    <row r="801" spans="1:70" ht="13.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</row>
    <row r="802" spans="1:70" ht="13.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</row>
    <row r="803" spans="1:70" ht="13.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</row>
    <row r="804" spans="1:70" ht="13.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</row>
    <row r="805" spans="1:70" ht="13.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</row>
    <row r="806" spans="1:70" ht="13.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</row>
    <row r="807" spans="1:70" ht="13.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</row>
    <row r="808" spans="1:70" ht="13.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</row>
    <row r="809" spans="1:70" ht="13.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</row>
    <row r="810" spans="1:70" ht="13.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</row>
    <row r="811" spans="1:70" ht="13.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</row>
    <row r="812" spans="1:70" ht="13.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</row>
    <row r="813" spans="1:70" ht="13.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</row>
    <row r="814" spans="1:70" ht="13.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</row>
    <row r="815" spans="1:70" ht="13.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</row>
    <row r="816" spans="1:70" ht="13.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</row>
    <row r="817" spans="1:70" ht="13.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</row>
    <row r="818" spans="1:70" ht="13.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</row>
    <row r="819" spans="1:70" ht="13.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</row>
    <row r="820" spans="1:70" ht="13.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</row>
    <row r="821" spans="1:70" ht="13.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</row>
    <row r="822" spans="1:70" ht="13.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</row>
    <row r="823" spans="1:70" ht="13.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</row>
    <row r="824" spans="1:70" ht="13.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</row>
    <row r="825" spans="1:70" ht="13.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</row>
    <row r="826" spans="1:70" ht="13.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</row>
    <row r="827" spans="1:70" ht="13.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</row>
    <row r="828" spans="1:70" ht="13.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</row>
    <row r="829" spans="1:70" ht="13.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</row>
    <row r="830" spans="1:70" ht="13.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</row>
    <row r="831" spans="1:70" ht="13.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</row>
    <row r="832" spans="1:70" ht="13.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</row>
    <row r="833" spans="1:70" ht="13.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</row>
    <row r="834" spans="1:70" ht="13.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</row>
    <row r="835" spans="1:70" ht="13.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</row>
    <row r="836" spans="1:70" ht="13.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</row>
    <row r="837" spans="1:70" ht="13.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</row>
    <row r="838" spans="1:70" ht="13.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</row>
    <row r="839" spans="1:70" ht="13.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</row>
    <row r="840" spans="1:70" ht="13.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</row>
    <row r="841" spans="1:70" ht="13.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</row>
    <row r="842" spans="1:70" ht="13.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</row>
    <row r="843" spans="1:70" ht="13.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</row>
    <row r="844" spans="1:70" ht="13.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</row>
    <row r="845" spans="1:70" ht="13.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</row>
    <row r="846" spans="1:70" ht="13.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</row>
    <row r="847" spans="1:70" ht="13.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</row>
    <row r="848" spans="1:70" ht="13.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</row>
    <row r="849" spans="1:70" ht="13.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</row>
    <row r="850" spans="1:70" ht="13.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</row>
    <row r="851" spans="1:70" ht="13.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</row>
    <row r="852" spans="1:70" ht="13.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</row>
    <row r="853" spans="1:70" ht="13.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</row>
    <row r="854" spans="1:70" ht="13.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</row>
    <row r="855" spans="1:70" ht="13.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</row>
    <row r="856" spans="1:70" ht="13.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</row>
    <row r="857" spans="1:70" ht="13.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</row>
    <row r="858" spans="1:70" ht="13.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</row>
    <row r="859" spans="1:70" ht="13.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</row>
    <row r="860" spans="1:70" ht="13.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</row>
    <row r="861" spans="1:70" ht="13.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</row>
    <row r="862" spans="1:70" ht="13.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</row>
    <row r="863" spans="1:70" ht="13.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</row>
    <row r="864" spans="1:70" ht="13.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</row>
    <row r="865" spans="1:70" ht="13.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</row>
    <row r="866" spans="1:70" ht="13.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</row>
    <row r="867" spans="1:70" ht="13.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</row>
    <row r="868" spans="1:70" ht="13.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</row>
    <row r="869" spans="1:70" ht="13.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</row>
    <row r="870" spans="1:70" ht="13.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</row>
    <row r="871" spans="1:70" ht="13.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</row>
    <row r="872" spans="1:70" ht="13.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</row>
    <row r="873" spans="1:70" ht="13.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</row>
    <row r="874" spans="1:70" ht="13.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</row>
    <row r="875" spans="1:70" ht="13.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</row>
    <row r="876" spans="1:70" ht="13.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</row>
    <row r="877" spans="1:70" ht="13.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</row>
    <row r="878" spans="1:70" ht="13.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</row>
    <row r="879" spans="1:70" ht="13.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</row>
    <row r="880" spans="1:70" ht="13.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</row>
    <row r="881" spans="1:70" ht="13.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</row>
    <row r="882" spans="1:70" ht="13.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</row>
    <row r="883" spans="1:70" ht="13.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</row>
    <row r="884" spans="1:70" ht="13.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</row>
    <row r="885" spans="1:70" ht="13.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</row>
    <row r="886" spans="1:70" ht="13.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</row>
    <row r="887" spans="1:70" ht="13.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</row>
    <row r="888" spans="1:70" ht="13.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</row>
    <row r="889" spans="1:70" ht="13.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</row>
    <row r="890" spans="1:70" ht="13.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</row>
    <row r="891" spans="1:70" ht="13.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</row>
    <row r="892" spans="1:70" ht="13.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</row>
    <row r="893" spans="1:70" ht="13.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</row>
    <row r="894" spans="1:70" ht="13.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</row>
    <row r="895" spans="1:70" ht="13.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</row>
    <row r="896" spans="1:70" ht="13.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</row>
    <row r="897" spans="1:70" ht="13.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</row>
    <row r="898" spans="1:70" ht="13.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</row>
    <row r="899" spans="1:70" ht="13.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</row>
    <row r="900" spans="1:70" ht="13.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</row>
    <row r="901" spans="1:70" ht="13.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</row>
    <row r="902" spans="1:70" ht="13.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</row>
    <row r="903" spans="1:70" ht="13.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</row>
    <row r="904" spans="1:70" ht="13.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</row>
    <row r="905" spans="1:70" ht="13.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</row>
    <row r="906" spans="1:70" ht="13.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</row>
    <row r="907" spans="1:70" ht="13.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</row>
    <row r="908" spans="1:70" ht="13.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</row>
    <row r="909" spans="1:70" ht="13.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</row>
    <row r="910" spans="1:70" ht="13.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</row>
    <row r="911" spans="1:70" ht="13.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</row>
    <row r="912" spans="1:70" ht="13.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</row>
    <row r="913" spans="1:70" ht="13.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</row>
    <row r="914" spans="1:70" ht="13.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</row>
    <row r="915" spans="1:70" ht="13.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</row>
    <row r="916" spans="1:70" ht="13.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</row>
    <row r="917" spans="1:70" ht="13.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</row>
    <row r="918" spans="1:70" ht="13.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</row>
    <row r="919" spans="1:70" ht="13.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</row>
    <row r="920" spans="1:70" ht="13.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</row>
    <row r="921" spans="1:70" ht="13.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</row>
    <row r="922" spans="1:70" ht="13.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</row>
    <row r="923" spans="1:70" ht="13.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</row>
    <row r="924" spans="1:70" ht="13.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</row>
    <row r="925" spans="1:70" ht="13.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</row>
    <row r="926" spans="1:70" ht="13.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</row>
    <row r="927" spans="1:70" ht="13.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</row>
    <row r="928" spans="1:70" ht="13.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</row>
    <row r="929" spans="1:70" ht="13.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</row>
    <row r="930" spans="1:70" ht="13.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</row>
    <row r="931" spans="1:70" ht="13.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</row>
    <row r="932" spans="1:70" ht="13.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</row>
    <row r="933" spans="1:70" ht="13.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</row>
    <row r="934" spans="1:70" ht="13.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</row>
    <row r="935" spans="1:70" ht="13.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</row>
    <row r="936" spans="1:70" ht="13.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</row>
    <row r="937" spans="1:70" ht="13.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</row>
    <row r="938" spans="1:70" ht="13.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</row>
    <row r="939" spans="1:70" ht="13.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</row>
    <row r="940" spans="1:70" ht="13.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</row>
    <row r="941" spans="1:70" ht="13.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</row>
    <row r="942" spans="1:70" ht="13.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</row>
    <row r="943" spans="1:70" ht="13.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</row>
    <row r="944" spans="1:70" ht="13.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</row>
    <row r="945" spans="1:70" ht="13.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</row>
    <row r="946" spans="1:70" ht="13.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</row>
    <row r="947" spans="1:70" ht="13.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</row>
    <row r="948" spans="1:70" ht="13.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</row>
    <row r="949" spans="1:70" ht="13.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</row>
    <row r="950" spans="1:70" ht="13.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</row>
    <row r="951" spans="1:70" ht="13.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</row>
    <row r="952" spans="1:70" ht="13.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</row>
    <row r="953" spans="1:70" ht="13.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</row>
    <row r="954" spans="1:70" ht="13.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</row>
    <row r="955" spans="1:70" ht="13.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</row>
    <row r="956" spans="1:70" ht="13.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</row>
    <row r="957" spans="1:70" ht="13.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</row>
    <row r="958" spans="1:70" ht="13.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</row>
    <row r="959" spans="1:70" ht="13.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</row>
    <row r="960" spans="1:70" ht="13.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</row>
    <row r="961" spans="1:70" ht="13.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</row>
    <row r="962" spans="1:70" ht="13.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</row>
    <row r="963" spans="1:70" ht="13.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</row>
    <row r="964" spans="1:70" ht="13.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</row>
    <row r="965" spans="1:70" ht="13.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</row>
    <row r="966" spans="1:70" ht="13.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</row>
    <row r="967" spans="1:70" ht="13.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</row>
    <row r="968" spans="1:70" ht="13.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</row>
    <row r="969" spans="1:70" ht="13.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</row>
    <row r="970" spans="1:70" ht="13.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</row>
    <row r="971" spans="1:70" ht="13.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</row>
    <row r="972" spans="1:70" ht="13.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</row>
    <row r="973" spans="1:70" ht="13.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</row>
    <row r="974" spans="1:70" ht="13.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</row>
    <row r="975" spans="1:70" ht="13.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</row>
    <row r="976" spans="1:70" ht="13.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</row>
    <row r="977" spans="1:70" ht="13.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</row>
    <row r="978" spans="1:70" ht="13.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</row>
    <row r="979" spans="1:70" ht="13.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</row>
    <row r="980" spans="1:70" ht="13.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</row>
    <row r="981" spans="1:70" ht="13.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</row>
    <row r="982" spans="1:70" ht="13.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</row>
    <row r="983" spans="1:70" ht="13.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</row>
    <row r="984" spans="1:70" ht="13.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</row>
    <row r="985" spans="1:70" ht="13.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</row>
    <row r="986" spans="1:70" ht="13.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</row>
    <row r="987" spans="1:70" ht="13.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</row>
    <row r="988" spans="1:70" ht="13.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</row>
    <row r="989" spans="1:70" ht="13.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</row>
    <row r="990" spans="1:70" ht="13.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</row>
    <row r="991" spans="1:70" ht="13.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</row>
    <row r="992" spans="1:70" ht="13.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</row>
    <row r="993" spans="1:70" ht="13.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</row>
    <row r="994" spans="1:70" ht="13.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</row>
    <row r="995" spans="1:70" ht="13.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</row>
    <row r="996" spans="1:70" ht="13.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</row>
    <row r="997" spans="1:70" ht="13.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</row>
    <row r="998" spans="1:70" ht="13.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</row>
    <row r="999" spans="1:70" ht="13.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</row>
    <row r="1000" spans="1:70" ht="13.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</row>
  </sheetData>
  <mergeCells count="46">
    <mergeCell ref="M11:BB11"/>
    <mergeCell ref="AD16:BF16"/>
    <mergeCell ref="AD17:BF17"/>
    <mergeCell ref="AI18:AN18"/>
    <mergeCell ref="BB19:BI19"/>
    <mergeCell ref="Y12:AT12"/>
    <mergeCell ref="M13:BB13"/>
    <mergeCell ref="O14:P14"/>
    <mergeCell ref="Q14:W14"/>
    <mergeCell ref="AD14:BF14"/>
    <mergeCell ref="Q15:W15"/>
    <mergeCell ref="AD15:BF15"/>
    <mergeCell ref="O15:P15"/>
    <mergeCell ref="O16:P16"/>
    <mergeCell ref="Q16:W16"/>
    <mergeCell ref="O17:P17"/>
    <mergeCell ref="AX1:BB1"/>
    <mergeCell ref="B2:X2"/>
    <mergeCell ref="B3:U3"/>
    <mergeCell ref="R4:S4"/>
    <mergeCell ref="M10:BB10"/>
    <mergeCell ref="H1:O1"/>
    <mergeCell ref="Q18:AA18"/>
    <mergeCell ref="A20:A21"/>
    <mergeCell ref="B20:E20"/>
    <mergeCell ref="X20:AA20"/>
    <mergeCell ref="BH20:BH21"/>
    <mergeCell ref="AG20:AI20"/>
    <mergeCell ref="AK20:AN20"/>
    <mergeCell ref="AP20:AR20"/>
    <mergeCell ref="AT20:AW20"/>
    <mergeCell ref="G20:I20"/>
    <mergeCell ref="K20:N20"/>
    <mergeCell ref="P20:R20"/>
    <mergeCell ref="T20:W20"/>
    <mergeCell ref="AC20:AE20"/>
    <mergeCell ref="A31:BI31"/>
    <mergeCell ref="AC32:BI32"/>
    <mergeCell ref="BI20:BI21"/>
    <mergeCell ref="AX20:BA20"/>
    <mergeCell ref="BB20:BB21"/>
    <mergeCell ref="BC20:BC21"/>
    <mergeCell ref="BD20:BD21"/>
    <mergeCell ref="BE20:BE21"/>
    <mergeCell ref="BF20:BF21"/>
    <mergeCell ref="BG20:BG21"/>
  </mergeCells>
  <dataValidations count="2">
    <dataValidation type="list" allowBlank="1" showErrorMessage="1" sqref="BE20:BG20" xr:uid="{00000000-0002-0000-0100-000000000000}">
      <formula1>$BR$12:$BR$17</formula1>
    </dataValidation>
    <dataValidation type="list" allowBlank="1" showErrorMessage="1" sqref="P18 AH18" xr:uid="{00000000-0002-0000-0100-000001000000}">
      <formula1>"денна,заочна (дистанційна),вечірня"</formula1>
    </dataValidation>
  </dataValidations>
  <printOptions horizontalCentered="1"/>
  <pageMargins left="0.19685039370078741" right="0.19685039370078741" top="0.39370078740157483" bottom="0.39370078740157483" header="0" footer="0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EB207"/>
  <sheetViews>
    <sheetView topLeftCell="B129" zoomScale="120" zoomScaleNormal="120" workbookViewId="0">
      <selection activeCell="H16" sqref="H16"/>
    </sheetView>
  </sheetViews>
  <sheetFormatPr defaultColWidth="14.44140625" defaultRowHeight="15" customHeight="1"/>
  <cols>
    <col min="1" max="1" width="7.44140625" customWidth="1"/>
    <col min="2" max="2" width="28" customWidth="1"/>
    <col min="3" max="3" width="5.44140625" customWidth="1"/>
    <col min="4" max="15" width="2.44140625" customWidth="1"/>
    <col min="16" max="17" width="2" customWidth="1"/>
    <col min="18" max="18" width="2.109375" customWidth="1"/>
    <col min="19" max="19" width="2" customWidth="1"/>
    <col min="20" max="20" width="1.88671875" customWidth="1"/>
    <col min="21" max="21" width="2.109375" customWidth="1"/>
    <col min="22" max="24" width="2.44140625" customWidth="1"/>
    <col min="25" max="25" width="6" customWidth="1"/>
    <col min="26" max="26" width="5.33203125" customWidth="1"/>
    <col min="27" max="29" width="4.5546875" customWidth="1"/>
    <col min="30" max="30" width="5.6640625" customWidth="1"/>
    <col min="31" max="33" width="4.5546875" customWidth="1"/>
    <col min="34" max="34" width="7.44140625" customWidth="1"/>
    <col min="35" max="37" width="4.5546875" customWidth="1"/>
    <col min="38" max="38" width="6.5546875" customWidth="1"/>
    <col min="39" max="62" width="4.5546875" customWidth="1"/>
    <col min="63" max="63" width="5.6640625" customWidth="1"/>
    <col min="64" max="64" width="4.5546875" customWidth="1"/>
    <col min="65" max="65" width="9.5546875" customWidth="1"/>
    <col min="66" max="67" width="5" customWidth="1"/>
    <col min="68" max="68" width="5.33203125" customWidth="1"/>
    <col min="69" max="69" width="5.109375" customWidth="1"/>
    <col min="70" max="70" width="5" customWidth="1"/>
    <col min="71" max="71" width="5.44140625" customWidth="1"/>
    <col min="72" max="72" width="5.6640625" customWidth="1"/>
    <col min="73" max="73" width="6" customWidth="1"/>
    <col min="74" max="74" width="6.44140625" customWidth="1"/>
    <col min="75" max="75" width="4.6640625" customWidth="1"/>
    <col min="76" max="84" width="5.6640625" customWidth="1"/>
    <col min="85" max="85" width="6.109375" customWidth="1"/>
    <col min="86" max="86" width="4.33203125" customWidth="1"/>
    <col min="87" max="90" width="3.6640625" customWidth="1"/>
    <col min="91" max="93" width="5.5546875" customWidth="1"/>
    <col min="94" max="94" width="4.44140625" customWidth="1"/>
    <col min="95" max="99" width="3.6640625" customWidth="1"/>
    <col min="100" max="100" width="4.88671875" customWidth="1"/>
    <col min="101" max="107" width="3.6640625" customWidth="1"/>
    <col min="108" max="108" width="5.44140625" customWidth="1"/>
    <col min="109" max="117" width="4.5546875" customWidth="1"/>
    <col min="118" max="125" width="5.109375" customWidth="1"/>
    <col min="126" max="126" width="5.6640625" customWidth="1"/>
    <col min="127" max="130" width="5.5546875" customWidth="1"/>
    <col min="131" max="131" width="4" customWidth="1"/>
    <col min="132" max="132" width="9.109375" customWidth="1"/>
  </cols>
  <sheetData>
    <row r="1" spans="1:132" ht="31.5" hidden="1" customHeight="1">
      <c r="A1" s="74"/>
      <c r="B1" s="75"/>
      <c r="C1" s="74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7"/>
      <c r="CG1" s="78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</row>
    <row r="2" spans="1:132" ht="16.5" customHeight="1">
      <c r="A2" s="441" t="s">
        <v>96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79"/>
      <c r="BL2" s="80" t="s">
        <v>97</v>
      </c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2" t="s">
        <v>98</v>
      </c>
      <c r="BY2" s="82" t="s">
        <v>99</v>
      </c>
      <c r="BZ2" s="82" t="s">
        <v>100</v>
      </c>
      <c r="CA2" s="82" t="s">
        <v>101</v>
      </c>
      <c r="CB2" s="82" t="s">
        <v>102</v>
      </c>
      <c r="CC2" s="82" t="s">
        <v>103</v>
      </c>
      <c r="CD2" s="82" t="s">
        <v>104</v>
      </c>
      <c r="CE2" s="82" t="s">
        <v>105</v>
      </c>
      <c r="CF2" s="83" t="s">
        <v>106</v>
      </c>
      <c r="CG2" s="84" t="s">
        <v>107</v>
      </c>
      <c r="CH2" s="82" t="s">
        <v>108</v>
      </c>
      <c r="CI2" s="82" t="s">
        <v>109</v>
      </c>
      <c r="CJ2" s="82" t="s">
        <v>110</v>
      </c>
      <c r="CK2" s="82" t="s">
        <v>111</v>
      </c>
      <c r="CL2" s="82" t="s">
        <v>112</v>
      </c>
      <c r="CM2" s="82" t="s">
        <v>113</v>
      </c>
      <c r="CN2" s="82" t="s">
        <v>114</v>
      </c>
      <c r="CO2" s="82" t="s">
        <v>115</v>
      </c>
      <c r="CP2" s="82" t="s">
        <v>116</v>
      </c>
      <c r="CQ2" s="82" t="s">
        <v>117</v>
      </c>
      <c r="CR2" s="82" t="s">
        <v>118</v>
      </c>
      <c r="CS2" s="82" t="s">
        <v>119</v>
      </c>
      <c r="CT2" s="82" t="s">
        <v>120</v>
      </c>
      <c r="CU2" s="82" t="s">
        <v>121</v>
      </c>
      <c r="CV2" s="82" t="s">
        <v>122</v>
      </c>
      <c r="CW2" s="82" t="s">
        <v>123</v>
      </c>
      <c r="CX2" s="82" t="s">
        <v>124</v>
      </c>
      <c r="CY2" s="82" t="s">
        <v>125</v>
      </c>
      <c r="CZ2" s="82" t="s">
        <v>126</v>
      </c>
      <c r="DA2" s="82" t="s">
        <v>127</v>
      </c>
      <c r="DB2" s="82" t="s">
        <v>128</v>
      </c>
      <c r="DC2" s="82" t="s">
        <v>129</v>
      </c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</row>
    <row r="3" spans="1:132" ht="13.5" customHeight="1">
      <c r="A3" s="442" t="s">
        <v>130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406"/>
      <c r="BK3" s="79"/>
      <c r="BL3" s="81"/>
      <c r="BM3" s="434" t="s">
        <v>131</v>
      </c>
      <c r="BN3" s="367"/>
      <c r="BO3" s="367"/>
      <c r="BP3" s="367"/>
      <c r="BQ3" s="367"/>
      <c r="BR3" s="367"/>
      <c r="BS3" s="367"/>
      <c r="BT3" s="368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5"/>
      <c r="CG3" s="86"/>
      <c r="CH3" s="81"/>
      <c r="CI3" s="81"/>
      <c r="CJ3" s="81"/>
      <c r="CK3" s="81"/>
      <c r="CL3" s="81"/>
      <c r="CM3" s="81"/>
      <c r="CN3" s="81"/>
      <c r="CO3" s="81"/>
      <c r="CP3" s="81"/>
      <c r="CQ3" s="87"/>
      <c r="CR3" s="87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</row>
    <row r="4" spans="1:132" ht="12.75" customHeight="1">
      <c r="A4" s="435" t="str">
        <f>'Титул денна'!AX1</f>
        <v>бакалавр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10"/>
      <c r="BK4" s="79"/>
      <c r="BL4" s="81"/>
      <c r="BM4" s="88">
        <v>1</v>
      </c>
      <c r="BN4" s="88">
        <v>2</v>
      </c>
      <c r="BO4" s="88">
        <v>3</v>
      </c>
      <c r="BP4" s="88">
        <v>4</v>
      </c>
      <c r="BQ4" s="88">
        <v>5</v>
      </c>
      <c r="BR4" s="88">
        <v>6</v>
      </c>
      <c r="BS4" s="88">
        <v>7</v>
      </c>
      <c r="BT4" s="88">
        <v>8</v>
      </c>
      <c r="BU4" s="81"/>
      <c r="BV4" s="81"/>
      <c r="BW4" s="81"/>
      <c r="CF4" s="85"/>
      <c r="CG4" s="86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9" t="s">
        <v>132</v>
      </c>
    </row>
    <row r="5" spans="1:132" ht="12.75" customHeight="1">
      <c r="A5" s="436" t="s">
        <v>133</v>
      </c>
      <c r="B5" s="440" t="s">
        <v>134</v>
      </c>
      <c r="C5" s="437" t="s">
        <v>135</v>
      </c>
      <c r="D5" s="432" t="s">
        <v>136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8"/>
      <c r="Y5" s="429" t="s">
        <v>137</v>
      </c>
      <c r="Z5" s="367"/>
      <c r="AA5" s="367"/>
      <c r="AB5" s="367"/>
      <c r="AC5" s="367"/>
      <c r="AD5" s="368"/>
      <c r="AE5" s="429" t="s">
        <v>138</v>
      </c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8"/>
      <c r="BK5" s="90"/>
      <c r="BL5" s="91"/>
      <c r="BM5" s="92">
        <v>1</v>
      </c>
      <c r="BN5" s="92">
        <v>1</v>
      </c>
      <c r="BO5" s="92">
        <v>1</v>
      </c>
      <c r="BP5" s="92">
        <v>1</v>
      </c>
      <c r="BQ5" s="92">
        <v>1</v>
      </c>
      <c r="BR5" s="92">
        <v>1</v>
      </c>
      <c r="BS5" s="92">
        <v>1</v>
      </c>
      <c r="BT5" s="92">
        <v>1</v>
      </c>
      <c r="BU5" s="91"/>
      <c r="BV5" s="91"/>
      <c r="BW5" s="91"/>
      <c r="BX5" s="91"/>
      <c r="CF5" s="93"/>
      <c r="CG5" s="94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</row>
    <row r="6" spans="1:132" ht="17.25" customHeight="1">
      <c r="A6" s="426"/>
      <c r="B6" s="426"/>
      <c r="C6" s="426"/>
      <c r="D6" s="438" t="s">
        <v>139</v>
      </c>
      <c r="E6" s="394"/>
      <c r="F6" s="394"/>
      <c r="G6" s="406"/>
      <c r="H6" s="438" t="s">
        <v>140</v>
      </c>
      <c r="I6" s="394"/>
      <c r="J6" s="394"/>
      <c r="K6" s="394"/>
      <c r="L6" s="394"/>
      <c r="M6" s="394"/>
      <c r="N6" s="394"/>
      <c r="O6" s="406"/>
      <c r="P6" s="443" t="s">
        <v>141</v>
      </c>
      <c r="Q6" s="443" t="s">
        <v>142</v>
      </c>
      <c r="R6" s="438" t="s">
        <v>143</v>
      </c>
      <c r="S6" s="394"/>
      <c r="T6" s="394"/>
      <c r="U6" s="394"/>
      <c r="V6" s="394"/>
      <c r="W6" s="394"/>
      <c r="X6" s="406"/>
      <c r="Y6" s="432" t="s">
        <v>81</v>
      </c>
      <c r="Z6" s="368"/>
      <c r="AA6" s="425" t="s">
        <v>144</v>
      </c>
      <c r="AB6" s="425" t="s">
        <v>145</v>
      </c>
      <c r="AC6" s="425" t="s">
        <v>146</v>
      </c>
      <c r="AD6" s="425" t="s">
        <v>147</v>
      </c>
      <c r="AE6" s="432" t="s">
        <v>148</v>
      </c>
      <c r="AF6" s="367"/>
      <c r="AG6" s="367"/>
      <c r="AH6" s="367"/>
      <c r="AI6" s="367"/>
      <c r="AJ6" s="367"/>
      <c r="AK6" s="367"/>
      <c r="AL6" s="368"/>
      <c r="AM6" s="432" t="s">
        <v>149</v>
      </c>
      <c r="AN6" s="367"/>
      <c r="AO6" s="367"/>
      <c r="AP6" s="367"/>
      <c r="AQ6" s="367"/>
      <c r="AR6" s="367"/>
      <c r="AS6" s="367"/>
      <c r="AT6" s="368"/>
      <c r="AU6" s="429" t="s">
        <v>150</v>
      </c>
      <c r="AV6" s="367"/>
      <c r="AW6" s="367"/>
      <c r="AX6" s="367"/>
      <c r="AY6" s="367"/>
      <c r="AZ6" s="367"/>
      <c r="BA6" s="367"/>
      <c r="BB6" s="368"/>
      <c r="BC6" s="429" t="s">
        <v>151</v>
      </c>
      <c r="BD6" s="367"/>
      <c r="BE6" s="367"/>
      <c r="BF6" s="367"/>
      <c r="BG6" s="367"/>
      <c r="BH6" s="367"/>
      <c r="BI6" s="367"/>
      <c r="BJ6" s="368"/>
      <c r="BK6" s="95"/>
      <c r="BL6" s="91" t="s">
        <v>152</v>
      </c>
      <c r="BM6" s="96">
        <v>1</v>
      </c>
      <c r="BN6" s="97" t="s">
        <v>153</v>
      </c>
      <c r="BO6" s="97"/>
      <c r="BP6" s="97" t="s">
        <v>154</v>
      </c>
      <c r="BQ6" s="98">
        <v>1.5</v>
      </c>
      <c r="BR6" s="97" t="s">
        <v>155</v>
      </c>
      <c r="BS6" s="97"/>
      <c r="BT6" s="97"/>
      <c r="BU6" s="99"/>
      <c r="BV6" s="97"/>
      <c r="BW6" s="97"/>
      <c r="BX6" s="97"/>
      <c r="CF6" s="100"/>
      <c r="CG6" s="101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102" t="s">
        <v>156</v>
      </c>
    </row>
    <row r="7" spans="1:132" ht="17.25" customHeight="1">
      <c r="A7" s="426"/>
      <c r="B7" s="426"/>
      <c r="C7" s="426"/>
      <c r="D7" s="439"/>
      <c r="E7" s="358"/>
      <c r="F7" s="358"/>
      <c r="G7" s="383"/>
      <c r="H7" s="439"/>
      <c r="I7" s="358"/>
      <c r="J7" s="358"/>
      <c r="K7" s="358"/>
      <c r="L7" s="358"/>
      <c r="M7" s="358"/>
      <c r="N7" s="358"/>
      <c r="O7" s="383"/>
      <c r="P7" s="426"/>
      <c r="Q7" s="426"/>
      <c r="R7" s="439"/>
      <c r="S7" s="358"/>
      <c r="T7" s="358"/>
      <c r="U7" s="358"/>
      <c r="V7" s="358"/>
      <c r="W7" s="358"/>
      <c r="X7" s="383"/>
      <c r="Y7" s="425" t="s">
        <v>157</v>
      </c>
      <c r="Z7" s="425" t="s">
        <v>158</v>
      </c>
      <c r="AA7" s="426"/>
      <c r="AB7" s="426"/>
      <c r="AC7" s="426"/>
      <c r="AD7" s="426"/>
      <c r="AE7" s="429">
        <v>1</v>
      </c>
      <c r="AF7" s="367"/>
      <c r="AG7" s="367"/>
      <c r="AH7" s="368"/>
      <c r="AI7" s="429">
        <v>2</v>
      </c>
      <c r="AJ7" s="367"/>
      <c r="AK7" s="367"/>
      <c r="AL7" s="368"/>
      <c r="AM7" s="429">
        <v>3</v>
      </c>
      <c r="AN7" s="367"/>
      <c r="AO7" s="367"/>
      <c r="AP7" s="368"/>
      <c r="AQ7" s="429">
        <v>4</v>
      </c>
      <c r="AR7" s="367"/>
      <c r="AS7" s="367"/>
      <c r="AT7" s="368"/>
      <c r="AU7" s="429">
        <v>5</v>
      </c>
      <c r="AV7" s="367"/>
      <c r="AW7" s="367"/>
      <c r="AX7" s="368"/>
      <c r="AY7" s="429">
        <v>6</v>
      </c>
      <c r="AZ7" s="367"/>
      <c r="BA7" s="367"/>
      <c r="BB7" s="368"/>
      <c r="BC7" s="429">
        <v>7</v>
      </c>
      <c r="BD7" s="367"/>
      <c r="BE7" s="367"/>
      <c r="BF7" s="368"/>
      <c r="BG7" s="429">
        <v>8</v>
      </c>
      <c r="BH7" s="367"/>
      <c r="BI7" s="367"/>
      <c r="BJ7" s="368"/>
      <c r="BK7" s="95"/>
      <c r="BL7" s="97" t="s">
        <v>159</v>
      </c>
      <c r="BM7" s="81"/>
      <c r="BN7" s="81"/>
      <c r="BO7" s="81"/>
      <c r="BP7" s="91"/>
      <c r="BQ7" s="91"/>
      <c r="BR7" s="91"/>
      <c r="BS7" s="103">
        <v>30</v>
      </c>
      <c r="BT7" s="97"/>
      <c r="BU7" s="104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100"/>
      <c r="CG7" s="101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102" t="s">
        <v>160</v>
      </c>
    </row>
    <row r="8" spans="1:132" ht="17.25" customHeight="1">
      <c r="A8" s="426"/>
      <c r="B8" s="426"/>
      <c r="C8" s="426"/>
      <c r="D8" s="439"/>
      <c r="E8" s="358"/>
      <c r="F8" s="358"/>
      <c r="G8" s="383"/>
      <c r="H8" s="439"/>
      <c r="I8" s="358"/>
      <c r="J8" s="358"/>
      <c r="K8" s="358"/>
      <c r="L8" s="358"/>
      <c r="M8" s="358"/>
      <c r="N8" s="358"/>
      <c r="O8" s="383"/>
      <c r="P8" s="426"/>
      <c r="Q8" s="426"/>
      <c r="R8" s="439"/>
      <c r="S8" s="358"/>
      <c r="T8" s="358"/>
      <c r="U8" s="358"/>
      <c r="V8" s="358"/>
      <c r="W8" s="358"/>
      <c r="X8" s="383"/>
      <c r="Y8" s="426"/>
      <c r="Z8" s="426"/>
      <c r="AA8" s="426"/>
      <c r="AB8" s="426"/>
      <c r="AC8" s="426"/>
      <c r="AD8" s="426"/>
      <c r="AE8" s="429" t="s">
        <v>161</v>
      </c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8"/>
      <c r="BK8" s="95"/>
      <c r="BL8" s="80" t="s">
        <v>162</v>
      </c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100"/>
      <c r="CG8" s="101"/>
      <c r="CH8" s="97"/>
      <c r="CI8" s="97"/>
      <c r="CJ8" s="97" t="s">
        <v>163</v>
      </c>
      <c r="CK8" s="97"/>
      <c r="CL8" s="97"/>
      <c r="CM8" s="97"/>
      <c r="CN8" s="97"/>
      <c r="CO8" s="97"/>
      <c r="CP8" s="97"/>
      <c r="CQ8" s="97"/>
      <c r="CR8" s="97" t="s">
        <v>164</v>
      </c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 t="s">
        <v>165</v>
      </c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102" t="s">
        <v>166</v>
      </c>
    </row>
    <row r="9" spans="1:132" ht="17.25" customHeight="1">
      <c r="A9" s="426"/>
      <c r="B9" s="426"/>
      <c r="C9" s="426"/>
      <c r="D9" s="439"/>
      <c r="E9" s="358"/>
      <c r="F9" s="358"/>
      <c r="G9" s="383"/>
      <c r="H9" s="439"/>
      <c r="I9" s="358"/>
      <c r="J9" s="358"/>
      <c r="K9" s="358"/>
      <c r="L9" s="358"/>
      <c r="M9" s="358"/>
      <c r="N9" s="358"/>
      <c r="O9" s="383"/>
      <c r="P9" s="426"/>
      <c r="Q9" s="426"/>
      <c r="R9" s="439"/>
      <c r="S9" s="358"/>
      <c r="T9" s="358"/>
      <c r="U9" s="358"/>
      <c r="V9" s="358"/>
      <c r="W9" s="358"/>
      <c r="X9" s="383"/>
      <c r="Y9" s="426"/>
      <c r="Z9" s="426"/>
      <c r="AA9" s="426"/>
      <c r="AB9" s="426"/>
      <c r="AC9" s="426"/>
      <c r="AD9" s="426"/>
      <c r="AE9" s="428">
        <v>17</v>
      </c>
      <c r="AF9" s="367"/>
      <c r="AG9" s="367"/>
      <c r="AH9" s="368"/>
      <c r="AI9" s="428">
        <v>14</v>
      </c>
      <c r="AJ9" s="367"/>
      <c r="AK9" s="367"/>
      <c r="AL9" s="368"/>
      <c r="AM9" s="428">
        <v>17</v>
      </c>
      <c r="AN9" s="367"/>
      <c r="AO9" s="367"/>
      <c r="AP9" s="368"/>
      <c r="AQ9" s="428">
        <v>14</v>
      </c>
      <c r="AR9" s="367"/>
      <c r="AS9" s="367"/>
      <c r="AT9" s="368"/>
      <c r="AU9" s="428">
        <v>17</v>
      </c>
      <c r="AV9" s="367"/>
      <c r="AW9" s="367"/>
      <c r="AX9" s="368"/>
      <c r="AY9" s="428">
        <v>14</v>
      </c>
      <c r="AZ9" s="367"/>
      <c r="BA9" s="367"/>
      <c r="BB9" s="368"/>
      <c r="BC9" s="428">
        <v>17</v>
      </c>
      <c r="BD9" s="367"/>
      <c r="BE9" s="367"/>
      <c r="BF9" s="368"/>
      <c r="BG9" s="428">
        <v>10</v>
      </c>
      <c r="BH9" s="367"/>
      <c r="BI9" s="367"/>
      <c r="BJ9" s="368"/>
      <c r="BK9" s="79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100"/>
      <c r="CG9" s="106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102" t="s">
        <v>167</v>
      </c>
    </row>
    <row r="10" spans="1:132" ht="17.25" customHeight="1">
      <c r="A10" s="427"/>
      <c r="B10" s="427"/>
      <c r="C10" s="427"/>
      <c r="D10" s="408"/>
      <c r="E10" s="409"/>
      <c r="F10" s="409"/>
      <c r="G10" s="410"/>
      <c r="H10" s="408"/>
      <c r="I10" s="409"/>
      <c r="J10" s="409"/>
      <c r="K10" s="409"/>
      <c r="L10" s="409"/>
      <c r="M10" s="409"/>
      <c r="N10" s="409"/>
      <c r="O10" s="410"/>
      <c r="P10" s="427"/>
      <c r="Q10" s="427"/>
      <c r="R10" s="408"/>
      <c r="S10" s="409"/>
      <c r="T10" s="409"/>
      <c r="U10" s="409"/>
      <c r="V10" s="409"/>
      <c r="W10" s="409"/>
      <c r="X10" s="410"/>
      <c r="Y10" s="427"/>
      <c r="Z10" s="427"/>
      <c r="AA10" s="427"/>
      <c r="AB10" s="427"/>
      <c r="AC10" s="427"/>
      <c r="AD10" s="427"/>
      <c r="AE10" s="429" t="s">
        <v>168</v>
      </c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8"/>
      <c r="BK10" s="79"/>
      <c r="BL10" s="81"/>
      <c r="BM10" s="424" t="s">
        <v>169</v>
      </c>
      <c r="BN10" s="364"/>
      <c r="BO10" s="364"/>
      <c r="BP10" s="364"/>
      <c r="BQ10" s="364"/>
      <c r="BR10" s="364"/>
      <c r="BS10" s="364"/>
      <c r="BT10" s="365"/>
      <c r="BU10" s="430" t="s">
        <v>170</v>
      </c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100"/>
      <c r="CG10" s="101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107" t="s">
        <v>170</v>
      </c>
      <c r="DE10" s="424" t="s">
        <v>171</v>
      </c>
      <c r="DF10" s="364"/>
      <c r="DG10" s="364"/>
      <c r="DH10" s="364"/>
      <c r="DI10" s="364"/>
      <c r="DJ10" s="364"/>
      <c r="DK10" s="364"/>
      <c r="DL10" s="365"/>
      <c r="DM10" s="107" t="s">
        <v>170</v>
      </c>
      <c r="DN10" s="424" t="s">
        <v>172</v>
      </c>
      <c r="DO10" s="364"/>
      <c r="DP10" s="364"/>
      <c r="DQ10" s="364"/>
      <c r="DR10" s="364"/>
      <c r="DS10" s="364"/>
      <c r="DT10" s="364"/>
      <c r="DU10" s="365"/>
      <c r="DV10" s="107" t="s">
        <v>170</v>
      </c>
      <c r="DW10" s="97"/>
      <c r="DX10" s="97"/>
      <c r="DY10" s="97"/>
      <c r="DZ10" s="97"/>
      <c r="EA10" s="97"/>
      <c r="EB10" s="102" t="s">
        <v>173</v>
      </c>
    </row>
    <row r="11" spans="1:132" ht="13.5" customHeight="1">
      <c r="A11" s="108">
        <v>1</v>
      </c>
      <c r="B11" s="109" t="s">
        <v>174</v>
      </c>
      <c r="C11" s="110" t="s">
        <v>175</v>
      </c>
      <c r="D11" s="428">
        <v>4</v>
      </c>
      <c r="E11" s="367"/>
      <c r="F11" s="367"/>
      <c r="G11" s="368"/>
      <c r="H11" s="428">
        <v>5</v>
      </c>
      <c r="I11" s="367"/>
      <c r="J11" s="367"/>
      <c r="K11" s="367"/>
      <c r="L11" s="367"/>
      <c r="M11" s="367"/>
      <c r="N11" s="367"/>
      <c r="O11" s="368"/>
      <c r="P11" s="108">
        <v>6</v>
      </c>
      <c r="Q11" s="108">
        <v>7</v>
      </c>
      <c r="R11" s="428">
        <v>8</v>
      </c>
      <c r="S11" s="367"/>
      <c r="T11" s="367"/>
      <c r="U11" s="367"/>
      <c r="V11" s="367"/>
      <c r="W11" s="367"/>
      <c r="X11" s="368"/>
      <c r="Y11" s="108">
        <v>9</v>
      </c>
      <c r="Z11" s="110" t="s">
        <v>176</v>
      </c>
      <c r="AA11" s="108">
        <v>11</v>
      </c>
      <c r="AB11" s="108">
        <v>12</v>
      </c>
      <c r="AC11" s="108">
        <v>13</v>
      </c>
      <c r="AD11" s="108">
        <v>14</v>
      </c>
      <c r="AE11" s="428">
        <v>15</v>
      </c>
      <c r="AF11" s="367"/>
      <c r="AG11" s="367"/>
      <c r="AH11" s="111" t="s">
        <v>177</v>
      </c>
      <c r="AI11" s="433">
        <v>16</v>
      </c>
      <c r="AJ11" s="367"/>
      <c r="AK11" s="367"/>
      <c r="AL11" s="111" t="s">
        <v>177</v>
      </c>
      <c r="AM11" s="433">
        <v>17</v>
      </c>
      <c r="AN11" s="367"/>
      <c r="AO11" s="367"/>
      <c r="AP11" s="111" t="s">
        <v>177</v>
      </c>
      <c r="AQ11" s="433">
        <v>18</v>
      </c>
      <c r="AR11" s="367"/>
      <c r="AS11" s="367"/>
      <c r="AT11" s="111" t="s">
        <v>177</v>
      </c>
      <c r="AU11" s="433">
        <v>19</v>
      </c>
      <c r="AV11" s="367"/>
      <c r="AW11" s="367"/>
      <c r="AX11" s="111" t="s">
        <v>177</v>
      </c>
      <c r="AY11" s="433">
        <v>20</v>
      </c>
      <c r="AZ11" s="367"/>
      <c r="BA11" s="367"/>
      <c r="BB11" s="111" t="s">
        <v>177</v>
      </c>
      <c r="BC11" s="433">
        <v>21</v>
      </c>
      <c r="BD11" s="367"/>
      <c r="BE11" s="367"/>
      <c r="BF11" s="111" t="s">
        <v>177</v>
      </c>
      <c r="BG11" s="433">
        <v>22</v>
      </c>
      <c r="BH11" s="367"/>
      <c r="BI11" s="367"/>
      <c r="BJ11" s="111" t="s">
        <v>177</v>
      </c>
      <c r="BK11" s="112" t="s">
        <v>178</v>
      </c>
      <c r="BL11" s="81"/>
      <c r="BM11" s="113">
        <v>1</v>
      </c>
      <c r="BN11" s="113">
        <v>2</v>
      </c>
      <c r="BO11" s="113">
        <v>3</v>
      </c>
      <c r="BP11" s="113">
        <v>4</v>
      </c>
      <c r="BQ11" s="113">
        <v>5</v>
      </c>
      <c r="BR11" s="113">
        <v>6</v>
      </c>
      <c r="BS11" s="113">
        <v>7</v>
      </c>
      <c r="BT11" s="113">
        <v>8</v>
      </c>
      <c r="BU11" s="431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  <c r="CG11" s="116"/>
      <c r="CH11" s="114"/>
      <c r="CI11" s="113">
        <v>1</v>
      </c>
      <c r="CJ11" s="113">
        <v>2</v>
      </c>
      <c r="CK11" s="113">
        <v>3</v>
      </c>
      <c r="CL11" s="113">
        <v>4</v>
      </c>
      <c r="CM11" s="113">
        <v>5</v>
      </c>
      <c r="CN11" s="113">
        <v>6</v>
      </c>
      <c r="CO11" s="113">
        <v>7</v>
      </c>
      <c r="CP11" s="113">
        <v>8</v>
      </c>
      <c r="CQ11" s="114"/>
      <c r="CR11" s="113">
        <v>1</v>
      </c>
      <c r="CS11" s="113">
        <v>2</v>
      </c>
      <c r="CT11" s="113">
        <v>3</v>
      </c>
      <c r="CU11" s="113">
        <v>4</v>
      </c>
      <c r="CV11" s="113">
        <v>5</v>
      </c>
      <c r="CW11" s="113">
        <v>6</v>
      </c>
      <c r="CX11" s="113">
        <v>7</v>
      </c>
      <c r="CY11" s="113">
        <v>8</v>
      </c>
      <c r="CZ11" s="114"/>
      <c r="DA11" s="114"/>
      <c r="DB11" s="114"/>
      <c r="DC11" s="114"/>
      <c r="DD11" s="117" t="s">
        <v>179</v>
      </c>
      <c r="DE11" s="113">
        <v>1</v>
      </c>
      <c r="DF11" s="113">
        <v>2</v>
      </c>
      <c r="DG11" s="113">
        <v>3</v>
      </c>
      <c r="DH11" s="113">
        <v>4</v>
      </c>
      <c r="DI11" s="113">
        <v>5</v>
      </c>
      <c r="DJ11" s="113">
        <v>6</v>
      </c>
      <c r="DK11" s="113">
        <v>7</v>
      </c>
      <c r="DL11" s="113">
        <v>8</v>
      </c>
      <c r="DM11" s="117" t="s">
        <v>127</v>
      </c>
      <c r="DN11" s="113">
        <v>1</v>
      </c>
      <c r="DO11" s="113">
        <v>2</v>
      </c>
      <c r="DP11" s="113">
        <v>3</v>
      </c>
      <c r="DQ11" s="113">
        <v>4</v>
      </c>
      <c r="DR11" s="113">
        <v>5</v>
      </c>
      <c r="DS11" s="113">
        <v>6</v>
      </c>
      <c r="DT11" s="113">
        <v>7</v>
      </c>
      <c r="DU11" s="113">
        <v>8</v>
      </c>
      <c r="DV11" s="117" t="s">
        <v>152</v>
      </c>
      <c r="DW11" s="114"/>
      <c r="DX11" s="114"/>
      <c r="DY11" s="114"/>
      <c r="DZ11" s="114"/>
      <c r="EA11" s="114"/>
      <c r="EB11" s="102" t="s">
        <v>180</v>
      </c>
    </row>
    <row r="12" spans="1:132" ht="15" customHeight="1">
      <c r="A12" s="118"/>
      <c r="B12" s="119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79"/>
      <c r="BL12" s="81"/>
      <c r="BM12" s="123"/>
      <c r="BN12" s="123"/>
      <c r="BO12" s="123"/>
      <c r="BP12" s="123"/>
      <c r="BQ12" s="123"/>
      <c r="BR12" s="123"/>
      <c r="BS12" s="123"/>
      <c r="BT12" s="123"/>
      <c r="BU12" s="123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5"/>
      <c r="CG12" s="86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123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102" t="s">
        <v>181</v>
      </c>
    </row>
    <row r="13" spans="1:132" ht="15" customHeight="1">
      <c r="A13" s="124">
        <v>1</v>
      </c>
      <c r="B13" s="125" t="s">
        <v>182</v>
      </c>
      <c r="C13" s="120"/>
      <c r="D13" s="121"/>
      <c r="E13" s="121"/>
      <c r="F13" s="121"/>
      <c r="G13" s="121"/>
      <c r="H13" s="121"/>
      <c r="I13" s="126"/>
      <c r="J13" s="126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6"/>
      <c r="V13" s="126"/>
      <c r="W13" s="126"/>
      <c r="X13" s="121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79"/>
      <c r="BL13" s="81"/>
      <c r="BM13" s="123"/>
      <c r="BN13" s="123"/>
      <c r="BO13" s="123"/>
      <c r="BP13" s="123"/>
      <c r="BQ13" s="123"/>
      <c r="BR13" s="123"/>
      <c r="BS13" s="123"/>
      <c r="BT13" s="123"/>
      <c r="BU13" s="123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5"/>
      <c r="CG13" s="86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123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</row>
    <row r="14" spans="1:132" ht="15.75" customHeight="1">
      <c r="A14" s="127" t="s">
        <v>183</v>
      </c>
      <c r="B14" s="128" t="s">
        <v>184</v>
      </c>
      <c r="C14" s="120"/>
      <c r="D14" s="121"/>
      <c r="E14" s="121"/>
      <c r="F14" s="121"/>
      <c r="G14" s="121"/>
      <c r="H14" s="121"/>
      <c r="I14" s="126"/>
      <c r="J14" s="126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6"/>
      <c r="V14" s="126"/>
      <c r="W14" s="126"/>
      <c r="X14" s="121"/>
      <c r="Y14" s="122"/>
      <c r="Z14" s="122"/>
      <c r="AA14" s="122"/>
      <c r="AB14" s="122"/>
      <c r="AC14" s="122"/>
      <c r="AD14" s="122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79"/>
      <c r="BL14" s="81"/>
      <c r="BM14" s="123"/>
      <c r="BN14" s="123"/>
      <c r="BO14" s="123"/>
      <c r="BP14" s="123"/>
      <c r="BQ14" s="123"/>
      <c r="BR14" s="123"/>
      <c r="BS14" s="123"/>
      <c r="BT14" s="123"/>
      <c r="BU14" s="123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5"/>
      <c r="CG14" s="86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123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</row>
    <row r="15" spans="1:132" ht="23.4" customHeight="1">
      <c r="A15" s="130" t="str">
        <f t="shared" ref="A15:A64" si="0">IF(DF15&lt;10,$DE$15&amp;""&amp;DF15,$DE$16&amp;""&amp;DF15)</f>
        <v>1.1.01</v>
      </c>
      <c r="B15" s="131" t="s">
        <v>185</v>
      </c>
      <c r="C15" s="132" t="s">
        <v>123</v>
      </c>
      <c r="D15" s="133">
        <v>5</v>
      </c>
      <c r="E15" s="134"/>
      <c r="F15" s="134"/>
      <c r="G15" s="135"/>
      <c r="H15" s="133">
        <v>3</v>
      </c>
      <c r="I15" s="134">
        <v>4</v>
      </c>
      <c r="J15" s="134"/>
      <c r="K15" s="134"/>
      <c r="L15" s="134"/>
      <c r="M15" s="134"/>
      <c r="N15" s="134"/>
      <c r="O15" s="135"/>
      <c r="P15" s="136"/>
      <c r="Q15" s="136"/>
      <c r="R15" s="133"/>
      <c r="S15" s="134"/>
      <c r="T15" s="134"/>
      <c r="U15" s="134"/>
      <c r="V15" s="134"/>
      <c r="W15" s="134"/>
      <c r="X15" s="135"/>
      <c r="Y15" s="137">
        <v>120</v>
      </c>
      <c r="Z15" s="136">
        <f t="shared" ref="Z15:Z64" si="1">Y15/$BS$7</f>
        <v>4</v>
      </c>
      <c r="AA15" s="138">
        <f t="shared" ref="AA15:AC15" si="2">AE15*$BM$5+AI15*$BN$5+AM15*$BO$5+AQ15*$BP$5+AU15*$BQ$5+AY15*$BR$5+BC15*$BS$5+BG15*$BT$5</f>
        <v>14</v>
      </c>
      <c r="AB15" s="138">
        <f t="shared" si="2"/>
        <v>0</v>
      </c>
      <c r="AC15" s="138">
        <f t="shared" si="2"/>
        <v>42</v>
      </c>
      <c r="AD15" s="138">
        <f t="shared" ref="AD15:AD64" si="3">Y15-(AA15+AB15+AC15)</f>
        <v>64</v>
      </c>
      <c r="AE15" s="139"/>
      <c r="AF15" s="139"/>
      <c r="AG15" s="139"/>
      <c r="AH15" s="140">
        <f t="shared" ref="AH15:AH64" si="4">BM15</f>
        <v>0</v>
      </c>
      <c r="AI15" s="139"/>
      <c r="AJ15" s="139"/>
      <c r="AK15" s="139"/>
      <c r="AL15" s="140">
        <f t="shared" ref="AL15:AL64" si="5">BN15</f>
        <v>0</v>
      </c>
      <c r="AM15" s="139">
        <v>14</v>
      </c>
      <c r="AN15" s="139">
        <v>0</v>
      </c>
      <c r="AO15" s="139">
        <v>14</v>
      </c>
      <c r="AP15" s="140">
        <f t="shared" ref="AP15:AP64" si="6">BO15</f>
        <v>2</v>
      </c>
      <c r="AQ15" s="139">
        <v>0</v>
      </c>
      <c r="AR15" s="139">
        <v>0</v>
      </c>
      <c r="AS15" s="139">
        <v>14</v>
      </c>
      <c r="AT15" s="140">
        <f t="shared" ref="AT15:AT64" si="7">BP15</f>
        <v>1</v>
      </c>
      <c r="AU15" s="139">
        <v>0</v>
      </c>
      <c r="AV15" s="139">
        <v>0</v>
      </c>
      <c r="AW15" s="139">
        <v>14</v>
      </c>
      <c r="AX15" s="140">
        <f t="shared" ref="AX15:AX64" si="8">BQ15</f>
        <v>1</v>
      </c>
      <c r="AY15" s="139"/>
      <c r="AZ15" s="139"/>
      <c r="BA15" s="139"/>
      <c r="BB15" s="140">
        <f t="shared" ref="BB15:BB64" si="9">BR15</f>
        <v>0</v>
      </c>
      <c r="BC15" s="139"/>
      <c r="BD15" s="139"/>
      <c r="BE15" s="139"/>
      <c r="BF15" s="140">
        <f t="shared" ref="BF15:BF64" si="10">BS15</f>
        <v>0</v>
      </c>
      <c r="BG15" s="139"/>
      <c r="BH15" s="139"/>
      <c r="BI15" s="139"/>
      <c r="BJ15" s="140">
        <f t="shared" ref="BJ15:BJ64" si="11">BT15</f>
        <v>0</v>
      </c>
      <c r="BK15" s="141">
        <f t="shared" ref="BK15:BK69" si="12">IF(ISERROR(AD15/Y15),0,AD15/Y15)</f>
        <v>0.53333333333333333</v>
      </c>
      <c r="BL15" s="142" t="str">
        <f t="shared" ref="BL15:BL68" si="13">IF(ISERROR(SEARCH("в",A15)),"",1)</f>
        <v/>
      </c>
      <c r="BM15" s="143">
        <f t="shared" ref="BM15:BT15" si="14">IF(AND(BL15&lt;$CG15,$CF15&lt;&gt;$Z15,BX15=$CG15),BX15+$Z15-$CF15,BX15)</f>
        <v>0</v>
      </c>
      <c r="BN15" s="143">
        <f t="shared" si="14"/>
        <v>0</v>
      </c>
      <c r="BO15" s="143">
        <f t="shared" si="14"/>
        <v>2</v>
      </c>
      <c r="BP15" s="143">
        <f t="shared" si="14"/>
        <v>1</v>
      </c>
      <c r="BQ15" s="143">
        <f t="shared" si="14"/>
        <v>1</v>
      </c>
      <c r="BR15" s="143">
        <f t="shared" si="14"/>
        <v>0</v>
      </c>
      <c r="BS15" s="143">
        <f t="shared" si="14"/>
        <v>0</v>
      </c>
      <c r="BT15" s="143">
        <f t="shared" si="14"/>
        <v>0</v>
      </c>
      <c r="BU15" s="144">
        <f t="shared" ref="BU15:BU64" si="15">SUM(BM15:BT15)</f>
        <v>4</v>
      </c>
      <c r="BV15" s="81"/>
      <c r="BW15" s="81"/>
      <c r="BX15" s="145">
        <f t="shared" ref="BX15:BX64" si="16">IF($DD15=0,0,ROUND(4*$Z15*SUM(AE15:AG15)/$DD15,0)/4)</f>
        <v>0</v>
      </c>
      <c r="BY15" s="145">
        <f t="shared" ref="BY15:BY64" si="17">IF($DD15=0,0,ROUND(4*$Z15*SUM(AI15:AK15)/$DD15,0)/4)</f>
        <v>0</v>
      </c>
      <c r="BZ15" s="145">
        <f t="shared" ref="BZ15:BZ64" si="18">IF($DD15=0,0,ROUND(4*$Z15*SUM(AM15:AO15)/$DD15,0)/4)</f>
        <v>2</v>
      </c>
      <c r="CA15" s="145">
        <f t="shared" ref="CA15:CA64" si="19">IF($DD15=0,0,ROUND(4*$Z15*SUM(AQ15:AS15)/$DD15,0)/4)</f>
        <v>1</v>
      </c>
      <c r="CB15" s="145">
        <f t="shared" ref="CB15:CB64" si="20">IF($DD15=0,0,ROUND(4*$Z15*SUM(AU15:AW15)/$DD15,0)/4)</f>
        <v>1</v>
      </c>
      <c r="CC15" s="145">
        <f t="shared" ref="CC15:CC64" si="21">IF($DD15=0,0,ROUND(4*$Z15*(SUM(AY15:BA15))/$DD15,0)/4)</f>
        <v>0</v>
      </c>
      <c r="CD15" s="145">
        <f t="shared" ref="CD15:CD64" si="22">IF($DD15=0,0,ROUND(4*$Z15*(SUM(BC15:BE15))/$DD15,0)/4)</f>
        <v>0</v>
      </c>
      <c r="CE15" s="145">
        <f t="shared" ref="CE15:CE64" si="23">IF($DD15=0,0,ROUND(4*$Z15*(SUM(BG15:BI15))/$DD15,0)/4)</f>
        <v>0</v>
      </c>
      <c r="CF15" s="146">
        <f t="shared" ref="CF15:CF64" si="24">SUM(BX15:CE15)</f>
        <v>4</v>
      </c>
      <c r="CG15" s="147">
        <f t="shared" ref="CG15:CG68" si="25">MAX(BX15:CE15)</f>
        <v>2</v>
      </c>
      <c r="CH15" s="81"/>
      <c r="CI15" s="108">
        <f t="shared" ref="CI15:CI64" si="26">IF(VALUE($D15)=1,1,0)+IF(VALUE($E15)=1,1,0)+IF(VALUE($F15)=1,1,0)+IF(VALUE($G15)=1,1,0)</f>
        <v>0</v>
      </c>
      <c r="CJ15" s="108">
        <f t="shared" ref="CJ15:CJ64" si="27">IF(VALUE($D15)=2,1,0)+IF(VALUE($E15)=2,1,0)+IF(VALUE($F15)=2,1,0)+IF(VALUE($G15)=2,1,0)</f>
        <v>0</v>
      </c>
      <c r="CK15" s="108">
        <f t="shared" ref="CK15:CK64" si="28">IF(VALUE($D15)=3,1,0)+IF(VALUE($E15)=3,1,0)+IF(VALUE($F15)=3,1,0)+IF(VALUE($G15)=3,1,0)</f>
        <v>0</v>
      </c>
      <c r="CL15" s="108">
        <f t="shared" ref="CL15:CL64" si="29">IF(VALUE($D15)=4,1,0)+IF(VALUE($E15)=4,1,0)+IF(VALUE($F15)=4,1,0)+IF(VALUE($G15)=4,1,0)</f>
        <v>0</v>
      </c>
      <c r="CM15" s="108">
        <f t="shared" ref="CM15:CM64" si="30">IF(VALUE($D15)=5,1,0)+IF(VALUE($E15)=5,1,0)+IF(VALUE($F15)=5,1,0)+IF(VALUE($G15)=5,1,0)</f>
        <v>1</v>
      </c>
      <c r="CN15" s="108">
        <f t="shared" ref="CN15:CN64" si="31">IF(VALUE($D15)=6,1,0)+IF(VALUE($E15)=6,1,0)+IF(VALUE($F15)=6,1,0)+IF(VALUE($G15)=6,1,0)</f>
        <v>0</v>
      </c>
      <c r="CO15" s="108">
        <f t="shared" ref="CO15:CO64" si="32">IF(VALUE($D15)=7,1,0)+IF(VALUE($E15)=7,1,0)+IF(VALUE($F15)=7,1,0)+IF(VALUE($G15)=7,1,0)</f>
        <v>0</v>
      </c>
      <c r="CP15" s="108">
        <f t="shared" ref="CP15:CP64" si="33">IF(VALUE($D15)=8,1,0)+IF(VALUE($E15)=8,1,0)+IF(VALUE($F15)=8,1,0)+IF(VALUE($G15)=8,1,0)</f>
        <v>0</v>
      </c>
      <c r="CQ15" s="148">
        <f t="shared" ref="CQ15:CQ64" si="34">SUM(CI15:CP15)</f>
        <v>1</v>
      </c>
      <c r="CR15" s="108">
        <f t="shared" ref="CR15:CR64" si="35">IF(MID(H15,1,1)="1",1,0)+IF(MID(I15,1,1)="1",1,0)+IF(MID(J15,1,1)="1",1,0)+IF(MID(K15,1,1)="1",1,0)+IF(MID(M15,1,1)="1",1,0)+IF(MID(N15,1,1)="1",1,0)+IF(MID(O15,1,1)="1",1,0)</f>
        <v>0</v>
      </c>
      <c r="CS15" s="108">
        <f t="shared" ref="CS15:CS64" si="36">IF(MID(H15,1,1)="2",1,0)+IF(MID(I15,1,1)="2",1,0)+IF(MID(J15,1,1)="2",1,0)+IF(MID(K15,1,1)="2",1,0)+IF(MID(M15,1,1)="2",1,0)+IF(MID(N15,1,1)="2",1,0)+IF(MID(O15,1,1)="2",1,0)</f>
        <v>0</v>
      </c>
      <c r="CT15" s="105">
        <f t="shared" ref="CT15:CT64" si="37">IF(MID(H15,1,1)="3",1,0)+IF(MID(I15,1,1)="3",1,0)+IF(MID(J15,1,1)="3",1,0)+IF(MID(K15,1,1)="3",1,0)+IF(MID(M15,1,1)="3",1,0)+IF(MID(N15,1,1)="3",1,0)+IF(MID(O15,1,1)="3",1,0)</f>
        <v>1</v>
      </c>
      <c r="CU15" s="108">
        <f t="shared" ref="CU15:CU64" si="38">IF(MID(H15,1,1)="4",1,0)+IF(MID(I15,1,1)="4",1,0)+IF(MID(J15,1,1)="4",1,0)+IF(MID(K15,1,1)="4",1,0)+IF(MID(M15,1,1)="4",1,0)+IF(MID(N15,1,1)="4",1,0)+IF(MID(O15,1,1)="4",1,0)</f>
        <v>1</v>
      </c>
      <c r="CV15" s="108">
        <f t="shared" ref="CV15:CV64" si="39">IF(MID(H15,1,1)="5",1,0)+IF(MID(I15,1,1)="5",1,0)+IF(MID(J15,1,1)="5",1,0)+IF(MID(K15,1,1)="5",1,0)+IF(MID(M15,1,1)="5",1,0)+IF(MID(N15,1,1)="5",1,0)+IF(MID(O15,1,1)="5",1,0)</f>
        <v>0</v>
      </c>
      <c r="CW15" s="108">
        <f t="shared" ref="CW15:CW64" si="40">IF(MID(H15,1,1)="6",1,0)+IF(MID(I15,1,1)="6",1,0)+IF(MID(J15,1,1)="6",1,0)+IF(MID(K15,1,1)="6",1,0)+IF(MID(M15,1,1)="6",1,0)+IF(MID(N15,1,1)="6",1,0)+IF(MID(O15,1,1)="6",1,0)</f>
        <v>0</v>
      </c>
      <c r="CX15" s="108">
        <f t="shared" ref="CX15:CX64" si="41">IF(MID(H15,1,1)="7",1,0)+IF(MID(I15,1,1)="7",1,0)+IF(MID(J15,1,1)="7",1,0)+IF(MID(K15,1,1)="7",1,0)+IF(MID(M15,1,1)="7",1,0)+IF(MID(N15,1,1)="7",1,0)+IF(MID(O15,1,1)="7",1,0)</f>
        <v>0</v>
      </c>
      <c r="CY15" s="108">
        <f t="shared" ref="CY15:CY64" si="42">IF(MID(H15,1,1)="8",1,0)+IF(MID(I15,1,1)="8",1,0)+IF(MID(J15,1,1)="8",1,0)+IF(MID(K15,1,1)="8",1,0)+IF(MID(M15,1,1)="8",1,0)+IF(MID(N15,1,1)="8",1,0)+IF(MID(O15,1,1)="8",1,0)</f>
        <v>0</v>
      </c>
      <c r="CZ15" s="149">
        <f t="shared" ref="CZ15:CZ64" si="43">SUM(CR15:CY15)</f>
        <v>2</v>
      </c>
      <c r="DA15" s="81"/>
      <c r="DB15" s="81"/>
      <c r="DC15" s="81"/>
      <c r="DD15" s="150">
        <f t="shared" ref="DD15:DD66" si="44">SUM($AE15:$AG15)+SUM($AI15:$AK15)+SUM($AM15:AO15)+SUM($AQ15:AS15)+SUM($AU15:AW15)+SUM($AY15:BA15)+SUM($BC15:BE15)+SUM($BG15:BI15)</f>
        <v>56</v>
      </c>
      <c r="DE15" s="151" t="s">
        <v>186</v>
      </c>
      <c r="DF15" s="152">
        <f>IF(B15&lt;&gt;0,1,0)</f>
        <v>1</v>
      </c>
      <c r="DW15" s="81"/>
      <c r="DX15" s="81"/>
      <c r="DY15" s="81"/>
      <c r="DZ15" s="81"/>
      <c r="EA15" s="81"/>
      <c r="EB15" s="81"/>
    </row>
    <row r="16" spans="1:132" ht="25.5" customHeight="1">
      <c r="A16" s="130" t="str">
        <f t="shared" si="0"/>
        <v>1.1.02</v>
      </c>
      <c r="B16" s="131" t="s">
        <v>187</v>
      </c>
      <c r="C16" s="132" t="s">
        <v>125</v>
      </c>
      <c r="D16" s="133">
        <v>2</v>
      </c>
      <c r="E16" s="134"/>
      <c r="F16" s="134"/>
      <c r="G16" s="135"/>
      <c r="H16" s="133"/>
      <c r="I16" s="134"/>
      <c r="J16" s="134"/>
      <c r="K16" s="134"/>
      <c r="L16" s="134"/>
      <c r="M16" s="134"/>
      <c r="N16" s="134"/>
      <c r="O16" s="135"/>
      <c r="P16" s="136"/>
      <c r="Q16" s="136"/>
      <c r="R16" s="133"/>
      <c r="S16" s="134"/>
      <c r="T16" s="134"/>
      <c r="U16" s="134"/>
      <c r="V16" s="134"/>
      <c r="W16" s="134"/>
      <c r="X16" s="135"/>
      <c r="Y16" s="137">
        <v>120</v>
      </c>
      <c r="Z16" s="136">
        <f t="shared" si="1"/>
        <v>4</v>
      </c>
      <c r="AA16" s="138">
        <f t="shared" ref="AA16:AC16" si="45">AE16*$BM$5+AI16*$BN$5+AM16*$BO$5+AQ16*$BP$5+AU16*$BQ$5+AY16*$BR$5+BC16*$BS$5+BG16*$BT$5</f>
        <v>28</v>
      </c>
      <c r="AB16" s="138">
        <f t="shared" si="45"/>
        <v>0</v>
      </c>
      <c r="AC16" s="138">
        <f t="shared" si="45"/>
        <v>28</v>
      </c>
      <c r="AD16" s="138">
        <f t="shared" si="3"/>
        <v>64</v>
      </c>
      <c r="AE16" s="139"/>
      <c r="AF16" s="139"/>
      <c r="AG16" s="139"/>
      <c r="AH16" s="140">
        <f t="shared" si="4"/>
        <v>0</v>
      </c>
      <c r="AI16" s="139">
        <v>28</v>
      </c>
      <c r="AJ16" s="139"/>
      <c r="AK16" s="139">
        <v>28</v>
      </c>
      <c r="AL16" s="140">
        <f t="shared" si="5"/>
        <v>4</v>
      </c>
      <c r="AM16" s="139"/>
      <c r="AN16" s="139"/>
      <c r="AO16" s="139"/>
      <c r="AP16" s="140">
        <f t="shared" si="6"/>
        <v>0</v>
      </c>
      <c r="AQ16" s="139"/>
      <c r="AR16" s="139"/>
      <c r="AS16" s="139"/>
      <c r="AT16" s="140">
        <f t="shared" si="7"/>
        <v>0</v>
      </c>
      <c r="AU16" s="139"/>
      <c r="AV16" s="139"/>
      <c r="AW16" s="139"/>
      <c r="AX16" s="140">
        <f t="shared" si="8"/>
        <v>0</v>
      </c>
      <c r="AY16" s="139"/>
      <c r="AZ16" s="139"/>
      <c r="BA16" s="139"/>
      <c r="BB16" s="140">
        <f t="shared" si="9"/>
        <v>0</v>
      </c>
      <c r="BC16" s="139"/>
      <c r="BD16" s="139"/>
      <c r="BE16" s="139"/>
      <c r="BF16" s="140">
        <f t="shared" si="10"/>
        <v>0</v>
      </c>
      <c r="BG16" s="139"/>
      <c r="BH16" s="139"/>
      <c r="BI16" s="139"/>
      <c r="BJ16" s="140">
        <f t="shared" si="11"/>
        <v>0</v>
      </c>
      <c r="BK16" s="141">
        <f t="shared" si="12"/>
        <v>0.53333333333333333</v>
      </c>
      <c r="BL16" s="142" t="str">
        <f t="shared" si="13"/>
        <v/>
      </c>
      <c r="BM16" s="145">
        <f t="shared" ref="BM16:BT16" si="46">IF(AND(BL16&lt;$CG16,$CF16&lt;&gt;$Z16,BX16=$CG16),BX16+$Z16-$CF16,BX16)</f>
        <v>0</v>
      </c>
      <c r="BN16" s="145">
        <f t="shared" si="46"/>
        <v>4</v>
      </c>
      <c r="BO16" s="145">
        <f t="shared" si="46"/>
        <v>0</v>
      </c>
      <c r="BP16" s="145">
        <f t="shared" si="46"/>
        <v>0</v>
      </c>
      <c r="BQ16" s="145">
        <f t="shared" si="46"/>
        <v>0</v>
      </c>
      <c r="BR16" s="145">
        <f t="shared" si="46"/>
        <v>0</v>
      </c>
      <c r="BS16" s="145">
        <f t="shared" si="46"/>
        <v>0</v>
      </c>
      <c r="BT16" s="145">
        <f t="shared" si="46"/>
        <v>0</v>
      </c>
      <c r="BU16" s="144">
        <f t="shared" si="15"/>
        <v>4</v>
      </c>
      <c r="BV16" s="81"/>
      <c r="BW16" s="81"/>
      <c r="BX16" s="145">
        <f t="shared" si="16"/>
        <v>0</v>
      </c>
      <c r="BY16" s="145">
        <f t="shared" si="17"/>
        <v>4</v>
      </c>
      <c r="BZ16" s="145">
        <f t="shared" si="18"/>
        <v>0</v>
      </c>
      <c r="CA16" s="145">
        <f t="shared" si="19"/>
        <v>0</v>
      </c>
      <c r="CB16" s="145">
        <f t="shared" si="20"/>
        <v>0</v>
      </c>
      <c r="CC16" s="145">
        <f t="shared" si="21"/>
        <v>0</v>
      </c>
      <c r="CD16" s="145">
        <f t="shared" si="22"/>
        <v>0</v>
      </c>
      <c r="CE16" s="145">
        <f t="shared" si="23"/>
        <v>0</v>
      </c>
      <c r="CF16" s="146">
        <f t="shared" si="24"/>
        <v>4</v>
      </c>
      <c r="CG16" s="147">
        <f t="shared" si="25"/>
        <v>4</v>
      </c>
      <c r="CH16" s="81"/>
      <c r="CI16" s="108">
        <f t="shared" si="26"/>
        <v>0</v>
      </c>
      <c r="CJ16" s="108">
        <f t="shared" si="27"/>
        <v>1</v>
      </c>
      <c r="CK16" s="108">
        <f t="shared" si="28"/>
        <v>0</v>
      </c>
      <c r="CL16" s="108">
        <f t="shared" si="29"/>
        <v>0</v>
      </c>
      <c r="CM16" s="108">
        <f t="shared" si="30"/>
        <v>0</v>
      </c>
      <c r="CN16" s="108">
        <f t="shared" si="31"/>
        <v>0</v>
      </c>
      <c r="CO16" s="108">
        <f t="shared" si="32"/>
        <v>0</v>
      </c>
      <c r="CP16" s="108">
        <f t="shared" si="33"/>
        <v>0</v>
      </c>
      <c r="CQ16" s="148">
        <f t="shared" si="34"/>
        <v>1</v>
      </c>
      <c r="CR16" s="108">
        <f t="shared" si="35"/>
        <v>0</v>
      </c>
      <c r="CS16" s="108">
        <f t="shared" si="36"/>
        <v>0</v>
      </c>
      <c r="CT16" s="105">
        <f t="shared" si="37"/>
        <v>0</v>
      </c>
      <c r="CU16" s="108">
        <f t="shared" si="38"/>
        <v>0</v>
      </c>
      <c r="CV16" s="108">
        <f t="shared" si="39"/>
        <v>0</v>
      </c>
      <c r="CW16" s="108">
        <f t="shared" si="40"/>
        <v>0</v>
      </c>
      <c r="CX16" s="108">
        <f t="shared" si="41"/>
        <v>0</v>
      </c>
      <c r="CY16" s="108">
        <f t="shared" si="42"/>
        <v>0</v>
      </c>
      <c r="CZ16" s="149">
        <f t="shared" si="43"/>
        <v>0</v>
      </c>
      <c r="DA16" s="81"/>
      <c r="DB16" s="81"/>
      <c r="DC16" s="81"/>
      <c r="DD16" s="150">
        <f t="shared" si="44"/>
        <v>56</v>
      </c>
      <c r="DE16" s="151" t="s">
        <v>188</v>
      </c>
      <c r="DF16" s="152">
        <f t="shared" ref="DF16:DF64" si="47">IF(B16&lt;&gt;0,DF15+1,DF15)</f>
        <v>2</v>
      </c>
      <c r="DW16" s="81"/>
      <c r="DX16" s="81"/>
      <c r="DY16" s="81"/>
      <c r="DZ16" s="81"/>
      <c r="EA16" s="81"/>
      <c r="EB16" s="81"/>
    </row>
    <row r="17" spans="1:132" ht="12.75" customHeight="1">
      <c r="A17" s="130" t="str">
        <f t="shared" si="0"/>
        <v>1.1.03</v>
      </c>
      <c r="B17" s="131" t="s">
        <v>189</v>
      </c>
      <c r="C17" s="132" t="s">
        <v>104</v>
      </c>
      <c r="D17" s="133"/>
      <c r="E17" s="134"/>
      <c r="F17" s="134"/>
      <c r="G17" s="135"/>
      <c r="H17" s="134"/>
      <c r="I17" s="134">
        <v>2</v>
      </c>
      <c r="J17" s="134">
        <v>3</v>
      </c>
      <c r="K17" s="134">
        <v>4</v>
      </c>
      <c r="L17" s="134">
        <v>5</v>
      </c>
      <c r="M17" s="134">
        <v>6</v>
      </c>
      <c r="N17" s="134">
        <v>7</v>
      </c>
      <c r="O17" s="135">
        <v>8</v>
      </c>
      <c r="P17" s="136"/>
      <c r="Q17" s="136"/>
      <c r="R17" s="133"/>
      <c r="S17" s="134"/>
      <c r="T17" s="134"/>
      <c r="U17" s="134"/>
      <c r="V17" s="134"/>
      <c r="W17" s="134"/>
      <c r="X17" s="135"/>
      <c r="Y17" s="137">
        <v>480</v>
      </c>
      <c r="Z17" s="136">
        <f t="shared" si="1"/>
        <v>16</v>
      </c>
      <c r="AA17" s="138">
        <f t="shared" ref="AA17:AC17" si="48">AE17*$BM$5+AI17*$BN$5+AM17*$BO$5+AQ17*$BP$5+AU17*$BQ$5+AY17*$BR$5+BC17*$BS$5+BG17*$BT$5</f>
        <v>0</v>
      </c>
      <c r="AB17" s="138">
        <f t="shared" si="48"/>
        <v>0</v>
      </c>
      <c r="AC17" s="138">
        <f t="shared" si="48"/>
        <v>224</v>
      </c>
      <c r="AD17" s="138">
        <f t="shared" si="3"/>
        <v>256</v>
      </c>
      <c r="AE17" s="139"/>
      <c r="AF17" s="139"/>
      <c r="AG17" s="139"/>
      <c r="AH17" s="140">
        <f t="shared" si="4"/>
        <v>0</v>
      </c>
      <c r="AI17" s="139"/>
      <c r="AJ17" s="139"/>
      <c r="AK17" s="139">
        <v>56</v>
      </c>
      <c r="AL17" s="140">
        <f t="shared" si="5"/>
        <v>4</v>
      </c>
      <c r="AM17" s="139"/>
      <c r="AN17" s="139"/>
      <c r="AO17" s="139">
        <v>28</v>
      </c>
      <c r="AP17" s="140">
        <f t="shared" si="6"/>
        <v>2</v>
      </c>
      <c r="AQ17" s="139"/>
      <c r="AR17" s="139"/>
      <c r="AS17" s="139">
        <v>28</v>
      </c>
      <c r="AT17" s="140">
        <f t="shared" si="7"/>
        <v>2</v>
      </c>
      <c r="AU17" s="139"/>
      <c r="AV17" s="139"/>
      <c r="AW17" s="139">
        <v>28</v>
      </c>
      <c r="AX17" s="140">
        <f t="shared" si="8"/>
        <v>2</v>
      </c>
      <c r="AY17" s="139"/>
      <c r="AZ17" s="139"/>
      <c r="BA17" s="139">
        <v>28</v>
      </c>
      <c r="BB17" s="140">
        <f t="shared" si="9"/>
        <v>2</v>
      </c>
      <c r="BC17" s="139"/>
      <c r="BD17" s="139"/>
      <c r="BE17" s="139">
        <v>28</v>
      </c>
      <c r="BF17" s="140">
        <f t="shared" si="10"/>
        <v>2</v>
      </c>
      <c r="BG17" s="139"/>
      <c r="BH17" s="139"/>
      <c r="BI17" s="139">
        <v>28</v>
      </c>
      <c r="BJ17" s="140">
        <f t="shared" si="11"/>
        <v>2</v>
      </c>
      <c r="BK17" s="141">
        <f t="shared" si="12"/>
        <v>0.53333333333333333</v>
      </c>
      <c r="BL17" s="142" t="str">
        <f t="shared" si="13"/>
        <v/>
      </c>
      <c r="BM17" s="145">
        <f t="shared" ref="BM17:BT17" si="49">IF(AND(BL17&lt;$CG17,$CF17&lt;&gt;$Z17,BX17=$CG17),BX17+$Z17-$CF17,BX17)</f>
        <v>0</v>
      </c>
      <c r="BN17" s="145">
        <f t="shared" si="49"/>
        <v>4</v>
      </c>
      <c r="BO17" s="145">
        <f t="shared" si="49"/>
        <v>2</v>
      </c>
      <c r="BP17" s="145">
        <f t="shared" si="49"/>
        <v>2</v>
      </c>
      <c r="BQ17" s="145">
        <f t="shared" si="49"/>
        <v>2</v>
      </c>
      <c r="BR17" s="145">
        <f t="shared" si="49"/>
        <v>2</v>
      </c>
      <c r="BS17" s="145">
        <f t="shared" si="49"/>
        <v>2</v>
      </c>
      <c r="BT17" s="145">
        <f t="shared" si="49"/>
        <v>2</v>
      </c>
      <c r="BU17" s="144">
        <f t="shared" si="15"/>
        <v>16</v>
      </c>
      <c r="BV17" s="81"/>
      <c r="BW17" s="81"/>
      <c r="BX17" s="145">
        <f t="shared" si="16"/>
        <v>0</v>
      </c>
      <c r="BY17" s="145">
        <f t="shared" si="17"/>
        <v>4</v>
      </c>
      <c r="BZ17" s="145">
        <f t="shared" si="18"/>
        <v>2</v>
      </c>
      <c r="CA17" s="145">
        <f t="shared" si="19"/>
        <v>2</v>
      </c>
      <c r="CB17" s="145">
        <f t="shared" si="20"/>
        <v>2</v>
      </c>
      <c r="CC17" s="145">
        <f t="shared" si="21"/>
        <v>2</v>
      </c>
      <c r="CD17" s="145">
        <f t="shared" si="22"/>
        <v>2</v>
      </c>
      <c r="CE17" s="145">
        <f t="shared" si="23"/>
        <v>2</v>
      </c>
      <c r="CF17" s="146">
        <f t="shared" si="24"/>
        <v>16</v>
      </c>
      <c r="CG17" s="147">
        <f t="shared" si="25"/>
        <v>4</v>
      </c>
      <c r="CH17" s="81"/>
      <c r="CI17" s="108">
        <f t="shared" si="26"/>
        <v>0</v>
      </c>
      <c r="CJ17" s="108">
        <f t="shared" si="27"/>
        <v>0</v>
      </c>
      <c r="CK17" s="108">
        <f t="shared" si="28"/>
        <v>0</v>
      </c>
      <c r="CL17" s="108">
        <f t="shared" si="29"/>
        <v>0</v>
      </c>
      <c r="CM17" s="108">
        <f t="shared" si="30"/>
        <v>0</v>
      </c>
      <c r="CN17" s="108">
        <f t="shared" si="31"/>
        <v>0</v>
      </c>
      <c r="CO17" s="108">
        <f t="shared" si="32"/>
        <v>0</v>
      </c>
      <c r="CP17" s="108">
        <f t="shared" si="33"/>
        <v>0</v>
      </c>
      <c r="CQ17" s="148">
        <f t="shared" si="34"/>
        <v>0</v>
      </c>
      <c r="CR17" s="108">
        <f t="shared" si="35"/>
        <v>0</v>
      </c>
      <c r="CS17" s="108">
        <f t="shared" si="36"/>
        <v>1</v>
      </c>
      <c r="CT17" s="105">
        <f t="shared" si="37"/>
        <v>1</v>
      </c>
      <c r="CU17" s="108">
        <f t="shared" si="38"/>
        <v>1</v>
      </c>
      <c r="CV17" s="108">
        <f t="shared" si="39"/>
        <v>0</v>
      </c>
      <c r="CW17" s="108">
        <f t="shared" si="40"/>
        <v>1</v>
      </c>
      <c r="CX17" s="108">
        <f t="shared" si="41"/>
        <v>1</v>
      </c>
      <c r="CY17" s="108">
        <f t="shared" si="42"/>
        <v>1</v>
      </c>
      <c r="CZ17" s="149">
        <f t="shared" si="43"/>
        <v>6</v>
      </c>
      <c r="DA17" s="81"/>
      <c r="DB17" s="81"/>
      <c r="DC17" s="81"/>
      <c r="DD17" s="150">
        <f t="shared" si="44"/>
        <v>224</v>
      </c>
      <c r="DF17" s="152">
        <f t="shared" si="47"/>
        <v>3</v>
      </c>
      <c r="DW17" s="81"/>
      <c r="DX17" s="81"/>
      <c r="DY17" s="81"/>
      <c r="DZ17" s="81"/>
      <c r="EA17" s="81"/>
      <c r="EB17" s="81"/>
    </row>
    <row r="18" spans="1:132" ht="12.75" customHeight="1">
      <c r="A18" s="130" t="str">
        <f t="shared" si="0"/>
        <v>1.1.04</v>
      </c>
      <c r="B18" s="131" t="s">
        <v>190</v>
      </c>
      <c r="C18" s="132" t="s">
        <v>129</v>
      </c>
      <c r="D18" s="133"/>
      <c r="E18" s="134"/>
      <c r="F18" s="134"/>
      <c r="G18" s="135"/>
      <c r="H18" s="133">
        <v>2</v>
      </c>
      <c r="I18" s="134"/>
      <c r="J18" s="134"/>
      <c r="K18" s="134"/>
      <c r="L18" s="134"/>
      <c r="M18" s="134"/>
      <c r="N18" s="134"/>
      <c r="O18" s="135"/>
      <c r="P18" s="136"/>
      <c r="Q18" s="136"/>
      <c r="R18" s="133"/>
      <c r="S18" s="134"/>
      <c r="T18" s="134"/>
      <c r="U18" s="134"/>
      <c r="V18" s="134"/>
      <c r="W18" s="134"/>
      <c r="X18" s="135"/>
      <c r="Y18" s="137">
        <v>90</v>
      </c>
      <c r="Z18" s="136">
        <f t="shared" si="1"/>
        <v>3</v>
      </c>
      <c r="AA18" s="138">
        <f t="shared" ref="AA18:AC18" si="50">AE18*$BM$5+AI18*$BN$5+AM18*$BO$5+AQ18*$BP$5+AU18*$BQ$5+AY18*$BR$5+BC18*$BS$5+BG18*$BT$5</f>
        <v>14</v>
      </c>
      <c r="AB18" s="138">
        <f t="shared" si="50"/>
        <v>0</v>
      </c>
      <c r="AC18" s="138">
        <f t="shared" si="50"/>
        <v>14</v>
      </c>
      <c r="AD18" s="138">
        <f t="shared" si="3"/>
        <v>62</v>
      </c>
      <c r="AE18" s="139"/>
      <c r="AF18" s="139"/>
      <c r="AG18" s="139"/>
      <c r="AH18" s="140">
        <f t="shared" si="4"/>
        <v>0</v>
      </c>
      <c r="AI18" s="139">
        <v>14</v>
      </c>
      <c r="AJ18" s="139"/>
      <c r="AK18" s="139">
        <v>14</v>
      </c>
      <c r="AL18" s="140">
        <f t="shared" si="5"/>
        <v>3</v>
      </c>
      <c r="AM18" s="139"/>
      <c r="AN18" s="139"/>
      <c r="AO18" s="139"/>
      <c r="AP18" s="140">
        <f t="shared" si="6"/>
        <v>0</v>
      </c>
      <c r="AQ18" s="139"/>
      <c r="AR18" s="139"/>
      <c r="AS18" s="139"/>
      <c r="AT18" s="140">
        <f t="shared" si="7"/>
        <v>0</v>
      </c>
      <c r="AU18" s="139"/>
      <c r="AV18" s="139"/>
      <c r="AW18" s="139"/>
      <c r="AX18" s="140">
        <f t="shared" si="8"/>
        <v>0</v>
      </c>
      <c r="AY18" s="139"/>
      <c r="AZ18" s="139"/>
      <c r="BA18" s="139"/>
      <c r="BB18" s="140">
        <f t="shared" si="9"/>
        <v>0</v>
      </c>
      <c r="BC18" s="139"/>
      <c r="BD18" s="139"/>
      <c r="BE18" s="139"/>
      <c r="BF18" s="140">
        <f t="shared" si="10"/>
        <v>0</v>
      </c>
      <c r="BG18" s="139"/>
      <c r="BH18" s="139"/>
      <c r="BI18" s="139"/>
      <c r="BJ18" s="140">
        <f t="shared" si="11"/>
        <v>0</v>
      </c>
      <c r="BK18" s="141">
        <f t="shared" si="12"/>
        <v>0.68888888888888888</v>
      </c>
      <c r="BL18" s="142" t="str">
        <f t="shared" si="13"/>
        <v/>
      </c>
      <c r="BM18" s="145">
        <f t="shared" ref="BM18:BT18" si="51">IF(AND(BL18&lt;$CG18,$CF18&lt;&gt;$Z18,BX18=$CG18),BX18+$Z18-$CF18,BX18)</f>
        <v>0</v>
      </c>
      <c r="BN18" s="145">
        <f t="shared" si="51"/>
        <v>3</v>
      </c>
      <c r="BO18" s="145">
        <f t="shared" si="51"/>
        <v>0</v>
      </c>
      <c r="BP18" s="145">
        <f t="shared" si="51"/>
        <v>0</v>
      </c>
      <c r="BQ18" s="145">
        <f t="shared" si="51"/>
        <v>0</v>
      </c>
      <c r="BR18" s="145">
        <f t="shared" si="51"/>
        <v>0</v>
      </c>
      <c r="BS18" s="145">
        <f t="shared" si="51"/>
        <v>0</v>
      </c>
      <c r="BT18" s="145">
        <f t="shared" si="51"/>
        <v>0</v>
      </c>
      <c r="BU18" s="144">
        <f t="shared" si="15"/>
        <v>3</v>
      </c>
      <c r="BV18" s="81"/>
      <c r="BW18" s="81"/>
      <c r="BX18" s="145">
        <f t="shared" si="16"/>
        <v>0</v>
      </c>
      <c r="BY18" s="145">
        <f t="shared" si="17"/>
        <v>3</v>
      </c>
      <c r="BZ18" s="145">
        <f t="shared" si="18"/>
        <v>0</v>
      </c>
      <c r="CA18" s="145">
        <f t="shared" si="19"/>
        <v>0</v>
      </c>
      <c r="CB18" s="145">
        <f t="shared" si="20"/>
        <v>0</v>
      </c>
      <c r="CC18" s="145">
        <f t="shared" si="21"/>
        <v>0</v>
      </c>
      <c r="CD18" s="145">
        <f t="shared" si="22"/>
        <v>0</v>
      </c>
      <c r="CE18" s="145">
        <f t="shared" si="23"/>
        <v>0</v>
      </c>
      <c r="CF18" s="146">
        <f t="shared" si="24"/>
        <v>3</v>
      </c>
      <c r="CG18" s="147">
        <f t="shared" si="25"/>
        <v>3</v>
      </c>
      <c r="CH18" s="81"/>
      <c r="CI18" s="108">
        <f t="shared" si="26"/>
        <v>0</v>
      </c>
      <c r="CJ18" s="108">
        <f t="shared" si="27"/>
        <v>0</v>
      </c>
      <c r="CK18" s="108">
        <f t="shared" si="28"/>
        <v>0</v>
      </c>
      <c r="CL18" s="108">
        <f t="shared" si="29"/>
        <v>0</v>
      </c>
      <c r="CM18" s="108">
        <f t="shared" si="30"/>
        <v>0</v>
      </c>
      <c r="CN18" s="108">
        <f t="shared" si="31"/>
        <v>0</v>
      </c>
      <c r="CO18" s="108">
        <f t="shared" si="32"/>
        <v>0</v>
      </c>
      <c r="CP18" s="108">
        <f t="shared" si="33"/>
        <v>0</v>
      </c>
      <c r="CQ18" s="148">
        <f t="shared" si="34"/>
        <v>0</v>
      </c>
      <c r="CR18" s="108">
        <f t="shared" si="35"/>
        <v>0</v>
      </c>
      <c r="CS18" s="108">
        <f t="shared" si="36"/>
        <v>1</v>
      </c>
      <c r="CT18" s="105">
        <f t="shared" si="37"/>
        <v>0</v>
      </c>
      <c r="CU18" s="108">
        <f t="shared" si="38"/>
        <v>0</v>
      </c>
      <c r="CV18" s="108">
        <f t="shared" si="39"/>
        <v>0</v>
      </c>
      <c r="CW18" s="108">
        <f t="shared" si="40"/>
        <v>0</v>
      </c>
      <c r="CX18" s="108">
        <f t="shared" si="41"/>
        <v>0</v>
      </c>
      <c r="CY18" s="108">
        <f t="shared" si="42"/>
        <v>0</v>
      </c>
      <c r="CZ18" s="149">
        <f t="shared" si="43"/>
        <v>1</v>
      </c>
      <c r="DA18" s="81"/>
      <c r="DB18" s="81"/>
      <c r="DC18" s="81"/>
      <c r="DD18" s="150">
        <f t="shared" si="44"/>
        <v>28</v>
      </c>
      <c r="DF18" s="152">
        <f t="shared" si="47"/>
        <v>4</v>
      </c>
      <c r="DW18" s="81"/>
      <c r="DX18" s="81"/>
      <c r="DY18" s="81"/>
      <c r="DZ18" s="81"/>
      <c r="EA18" s="81"/>
      <c r="EB18" s="81"/>
    </row>
    <row r="19" spans="1:132" ht="22.2" customHeight="1">
      <c r="A19" s="130" t="str">
        <f t="shared" si="0"/>
        <v>1.1.05</v>
      </c>
      <c r="B19" s="131" t="s">
        <v>191</v>
      </c>
      <c r="C19" s="132" t="s">
        <v>192</v>
      </c>
      <c r="D19" s="133"/>
      <c r="E19" s="134"/>
      <c r="F19" s="134"/>
      <c r="G19" s="135"/>
      <c r="H19" s="133" t="s">
        <v>193</v>
      </c>
      <c r="I19" s="134"/>
      <c r="J19" s="134"/>
      <c r="K19" s="134"/>
      <c r="L19" s="134"/>
      <c r="M19" s="134"/>
      <c r="N19" s="134"/>
      <c r="O19" s="135"/>
      <c r="P19" s="136"/>
      <c r="Q19" s="136"/>
      <c r="R19" s="133"/>
      <c r="S19" s="134"/>
      <c r="T19" s="134"/>
      <c r="U19" s="134"/>
      <c r="V19" s="134"/>
      <c r="W19" s="134"/>
      <c r="X19" s="135"/>
      <c r="Y19" s="137">
        <v>45</v>
      </c>
      <c r="Z19" s="136">
        <f t="shared" si="1"/>
        <v>1.5</v>
      </c>
      <c r="AA19" s="138">
        <f t="shared" ref="AA19:AC19" si="52">AE19*$BM$5+AI19*$BN$5+AM19*$BO$5+AQ19*$BP$5+AU19*$BQ$5+AY19*$BR$5+BC19*$BS$5+BG19*$BT$5</f>
        <v>14</v>
      </c>
      <c r="AB19" s="138">
        <f t="shared" si="52"/>
        <v>0</v>
      </c>
      <c r="AC19" s="138">
        <f t="shared" si="52"/>
        <v>8</v>
      </c>
      <c r="AD19" s="138">
        <f t="shared" si="3"/>
        <v>23</v>
      </c>
      <c r="AE19" s="139">
        <v>14</v>
      </c>
      <c r="AF19" s="139"/>
      <c r="AG19" s="139">
        <v>8</v>
      </c>
      <c r="AH19" s="140">
        <f t="shared" si="4"/>
        <v>1.5</v>
      </c>
      <c r="AI19" s="139"/>
      <c r="AJ19" s="139"/>
      <c r="AK19" s="139"/>
      <c r="AL19" s="140">
        <f t="shared" si="5"/>
        <v>0</v>
      </c>
      <c r="AM19" s="139"/>
      <c r="AN19" s="139"/>
      <c r="AO19" s="139"/>
      <c r="AP19" s="140">
        <f t="shared" si="6"/>
        <v>0</v>
      </c>
      <c r="AQ19" s="139"/>
      <c r="AR19" s="139"/>
      <c r="AS19" s="139"/>
      <c r="AT19" s="140">
        <f t="shared" si="7"/>
        <v>0</v>
      </c>
      <c r="AU19" s="139"/>
      <c r="AV19" s="139"/>
      <c r="AW19" s="139"/>
      <c r="AX19" s="140">
        <f t="shared" si="8"/>
        <v>0</v>
      </c>
      <c r="AY19" s="139"/>
      <c r="AZ19" s="139"/>
      <c r="BA19" s="139"/>
      <c r="BB19" s="140">
        <f t="shared" si="9"/>
        <v>0</v>
      </c>
      <c r="BC19" s="139"/>
      <c r="BD19" s="139"/>
      <c r="BE19" s="139"/>
      <c r="BF19" s="140">
        <f t="shared" si="10"/>
        <v>0</v>
      </c>
      <c r="BG19" s="139"/>
      <c r="BH19" s="139"/>
      <c r="BI19" s="139"/>
      <c r="BJ19" s="140">
        <f t="shared" si="11"/>
        <v>0</v>
      </c>
      <c r="BK19" s="141">
        <f t="shared" si="12"/>
        <v>0.51111111111111107</v>
      </c>
      <c r="BL19" s="142" t="str">
        <f t="shared" si="13"/>
        <v/>
      </c>
      <c r="BM19" s="145">
        <f t="shared" ref="BM19:BT19" si="53">IF(AND(BL19&lt;$CG19,$CF19&lt;&gt;$Z19,BX19=$CG19),BX19+$Z19-$CF19,BX19)</f>
        <v>1.5</v>
      </c>
      <c r="BN19" s="145">
        <f t="shared" si="53"/>
        <v>0</v>
      </c>
      <c r="BO19" s="145">
        <f t="shared" si="53"/>
        <v>0</v>
      </c>
      <c r="BP19" s="145">
        <f t="shared" si="53"/>
        <v>0</v>
      </c>
      <c r="BQ19" s="145">
        <f t="shared" si="53"/>
        <v>0</v>
      </c>
      <c r="BR19" s="145">
        <f t="shared" si="53"/>
        <v>0</v>
      </c>
      <c r="BS19" s="145">
        <f t="shared" si="53"/>
        <v>0</v>
      </c>
      <c r="BT19" s="145">
        <f t="shared" si="53"/>
        <v>0</v>
      </c>
      <c r="BU19" s="144">
        <f t="shared" si="15"/>
        <v>1.5</v>
      </c>
      <c r="BV19" s="81"/>
      <c r="BW19" s="81"/>
      <c r="BX19" s="145">
        <f t="shared" si="16"/>
        <v>1.5</v>
      </c>
      <c r="BY19" s="145">
        <f t="shared" si="17"/>
        <v>0</v>
      </c>
      <c r="BZ19" s="145">
        <f t="shared" si="18"/>
        <v>0</v>
      </c>
      <c r="CA19" s="145">
        <f t="shared" si="19"/>
        <v>0</v>
      </c>
      <c r="CB19" s="145">
        <f t="shared" si="20"/>
        <v>0</v>
      </c>
      <c r="CC19" s="145">
        <f t="shared" si="21"/>
        <v>0</v>
      </c>
      <c r="CD19" s="145">
        <f t="shared" si="22"/>
        <v>0</v>
      </c>
      <c r="CE19" s="145">
        <f t="shared" si="23"/>
        <v>0</v>
      </c>
      <c r="CF19" s="146">
        <f t="shared" si="24"/>
        <v>1.5</v>
      </c>
      <c r="CG19" s="147">
        <f t="shared" si="25"/>
        <v>1.5</v>
      </c>
      <c r="CH19" s="81"/>
      <c r="CI19" s="108">
        <f t="shared" si="26"/>
        <v>0</v>
      </c>
      <c r="CJ19" s="108">
        <f t="shared" si="27"/>
        <v>0</v>
      </c>
      <c r="CK19" s="108">
        <f t="shared" si="28"/>
        <v>0</v>
      </c>
      <c r="CL19" s="108">
        <f t="shared" si="29"/>
        <v>0</v>
      </c>
      <c r="CM19" s="108">
        <f t="shared" si="30"/>
        <v>0</v>
      </c>
      <c r="CN19" s="108">
        <f t="shared" si="31"/>
        <v>0</v>
      </c>
      <c r="CO19" s="108">
        <f t="shared" si="32"/>
        <v>0</v>
      </c>
      <c r="CP19" s="108">
        <f t="shared" si="33"/>
        <v>0</v>
      </c>
      <c r="CQ19" s="148">
        <f t="shared" si="34"/>
        <v>0</v>
      </c>
      <c r="CR19" s="108">
        <f t="shared" si="35"/>
        <v>1</v>
      </c>
      <c r="CS19" s="108">
        <f t="shared" si="36"/>
        <v>0</v>
      </c>
      <c r="CT19" s="105">
        <f t="shared" si="37"/>
        <v>0</v>
      </c>
      <c r="CU19" s="108">
        <f t="shared" si="38"/>
        <v>0</v>
      </c>
      <c r="CV19" s="108">
        <f t="shared" si="39"/>
        <v>0</v>
      </c>
      <c r="CW19" s="108">
        <f t="shared" si="40"/>
        <v>0</v>
      </c>
      <c r="CX19" s="108">
        <f t="shared" si="41"/>
        <v>0</v>
      </c>
      <c r="CY19" s="108">
        <f t="shared" si="42"/>
        <v>0</v>
      </c>
      <c r="CZ19" s="149">
        <f t="shared" si="43"/>
        <v>1</v>
      </c>
      <c r="DA19" s="81"/>
      <c r="DB19" s="81"/>
      <c r="DC19" s="81"/>
      <c r="DD19" s="150">
        <f t="shared" si="44"/>
        <v>22</v>
      </c>
      <c r="DF19" s="152">
        <f t="shared" si="47"/>
        <v>5</v>
      </c>
      <c r="DW19" s="81"/>
      <c r="DX19" s="81"/>
      <c r="DY19" s="81"/>
      <c r="DZ19" s="81"/>
      <c r="EA19" s="81"/>
      <c r="EB19" s="81"/>
    </row>
    <row r="20" spans="1:132" ht="25.2" customHeight="1">
      <c r="A20" s="130" t="str">
        <f t="shared" si="0"/>
        <v>1.1.06</v>
      </c>
      <c r="B20" s="131" t="s">
        <v>194</v>
      </c>
      <c r="C20" s="132" t="s">
        <v>195</v>
      </c>
      <c r="D20" s="133"/>
      <c r="E20" s="134"/>
      <c r="F20" s="134"/>
      <c r="G20" s="135"/>
      <c r="H20" s="133" t="s">
        <v>193</v>
      </c>
      <c r="I20" s="134"/>
      <c r="J20" s="134"/>
      <c r="K20" s="134"/>
      <c r="L20" s="134"/>
      <c r="M20" s="134"/>
      <c r="N20" s="134"/>
      <c r="O20" s="135"/>
      <c r="P20" s="136"/>
      <c r="Q20" s="136"/>
      <c r="R20" s="133"/>
      <c r="S20" s="134"/>
      <c r="T20" s="134"/>
      <c r="U20" s="134"/>
      <c r="V20" s="134"/>
      <c r="W20" s="134"/>
      <c r="X20" s="135"/>
      <c r="Y20" s="137">
        <v>90</v>
      </c>
      <c r="Z20" s="136">
        <f t="shared" si="1"/>
        <v>3</v>
      </c>
      <c r="AA20" s="138">
        <v>14</v>
      </c>
      <c r="AB20" s="138">
        <f t="shared" ref="AB20:AC20" si="54">AF20*$BM$5+AJ20*$BN$5+AN20*$BO$5+AR20*$BP$5+AV20*$BQ$5+AZ20*$BR$5+BD20*$BS$5+BH20*$BT$5</f>
        <v>0</v>
      </c>
      <c r="AC20" s="138">
        <f t="shared" si="54"/>
        <v>14</v>
      </c>
      <c r="AD20" s="138">
        <f t="shared" si="3"/>
        <v>62</v>
      </c>
      <c r="AE20" s="139">
        <v>14</v>
      </c>
      <c r="AF20" s="139"/>
      <c r="AG20" s="139">
        <v>14</v>
      </c>
      <c r="AH20" s="140">
        <f t="shared" si="4"/>
        <v>3</v>
      </c>
      <c r="AI20" s="139"/>
      <c r="AJ20" s="139"/>
      <c r="AK20" s="139"/>
      <c r="AL20" s="140">
        <f t="shared" si="5"/>
        <v>0</v>
      </c>
      <c r="AM20" s="139"/>
      <c r="AN20" s="139"/>
      <c r="AO20" s="139"/>
      <c r="AP20" s="140">
        <f t="shared" si="6"/>
        <v>0</v>
      </c>
      <c r="AQ20" s="139"/>
      <c r="AR20" s="139"/>
      <c r="AS20" s="139"/>
      <c r="AT20" s="140">
        <f t="shared" si="7"/>
        <v>0</v>
      </c>
      <c r="AU20" s="139"/>
      <c r="AV20" s="139"/>
      <c r="AW20" s="139"/>
      <c r="AX20" s="140">
        <f t="shared" si="8"/>
        <v>0</v>
      </c>
      <c r="AY20" s="139"/>
      <c r="AZ20" s="139"/>
      <c r="BA20" s="139"/>
      <c r="BB20" s="140">
        <f t="shared" si="9"/>
        <v>0</v>
      </c>
      <c r="BC20" s="139"/>
      <c r="BD20" s="139"/>
      <c r="BE20" s="139"/>
      <c r="BF20" s="140">
        <f t="shared" si="10"/>
        <v>0</v>
      </c>
      <c r="BG20" s="139"/>
      <c r="BH20" s="139"/>
      <c r="BI20" s="139"/>
      <c r="BJ20" s="140">
        <f t="shared" si="11"/>
        <v>0</v>
      </c>
      <c r="BK20" s="141">
        <f t="shared" si="12"/>
        <v>0.68888888888888888</v>
      </c>
      <c r="BL20" s="142" t="str">
        <f t="shared" si="13"/>
        <v/>
      </c>
      <c r="BM20" s="145">
        <f t="shared" ref="BM20:BT20" si="55">IF(AND(BL20&lt;$CG20,$CF20&lt;&gt;$Z20,BX20=$CG20),BX20+$Z20-$CF20,BX20)</f>
        <v>3</v>
      </c>
      <c r="BN20" s="145">
        <f t="shared" si="55"/>
        <v>0</v>
      </c>
      <c r="BO20" s="145">
        <f t="shared" si="55"/>
        <v>0</v>
      </c>
      <c r="BP20" s="145">
        <f t="shared" si="55"/>
        <v>0</v>
      </c>
      <c r="BQ20" s="145">
        <f t="shared" si="55"/>
        <v>0</v>
      </c>
      <c r="BR20" s="145">
        <f t="shared" si="55"/>
        <v>0</v>
      </c>
      <c r="BS20" s="145">
        <f t="shared" si="55"/>
        <v>0</v>
      </c>
      <c r="BT20" s="145">
        <f t="shared" si="55"/>
        <v>0</v>
      </c>
      <c r="BU20" s="144">
        <f t="shared" si="15"/>
        <v>3</v>
      </c>
      <c r="BV20" s="81"/>
      <c r="BW20" s="81"/>
      <c r="BX20" s="145">
        <f t="shared" si="16"/>
        <v>3</v>
      </c>
      <c r="BY20" s="145">
        <f t="shared" si="17"/>
        <v>0</v>
      </c>
      <c r="BZ20" s="145">
        <f t="shared" si="18"/>
        <v>0</v>
      </c>
      <c r="CA20" s="145">
        <f t="shared" si="19"/>
        <v>0</v>
      </c>
      <c r="CB20" s="145">
        <f t="shared" si="20"/>
        <v>0</v>
      </c>
      <c r="CC20" s="145">
        <f t="shared" si="21"/>
        <v>0</v>
      </c>
      <c r="CD20" s="145">
        <f t="shared" si="22"/>
        <v>0</v>
      </c>
      <c r="CE20" s="145">
        <f t="shared" si="23"/>
        <v>0</v>
      </c>
      <c r="CF20" s="146">
        <f t="shared" si="24"/>
        <v>3</v>
      </c>
      <c r="CG20" s="147">
        <f t="shared" si="25"/>
        <v>3</v>
      </c>
      <c r="CH20" s="81"/>
      <c r="CI20" s="108">
        <f t="shared" si="26"/>
        <v>0</v>
      </c>
      <c r="CJ20" s="108">
        <f t="shared" si="27"/>
        <v>0</v>
      </c>
      <c r="CK20" s="108">
        <f t="shared" si="28"/>
        <v>0</v>
      </c>
      <c r="CL20" s="108">
        <f t="shared" si="29"/>
        <v>0</v>
      </c>
      <c r="CM20" s="108">
        <f t="shared" si="30"/>
        <v>0</v>
      </c>
      <c r="CN20" s="108">
        <f t="shared" si="31"/>
        <v>0</v>
      </c>
      <c r="CO20" s="108">
        <f t="shared" si="32"/>
        <v>0</v>
      </c>
      <c r="CP20" s="108">
        <f t="shared" si="33"/>
        <v>0</v>
      </c>
      <c r="CQ20" s="148">
        <f t="shared" si="34"/>
        <v>0</v>
      </c>
      <c r="CR20" s="108">
        <f t="shared" si="35"/>
        <v>1</v>
      </c>
      <c r="CS20" s="108">
        <f t="shared" si="36"/>
        <v>0</v>
      </c>
      <c r="CT20" s="105">
        <f t="shared" si="37"/>
        <v>0</v>
      </c>
      <c r="CU20" s="108">
        <f t="shared" si="38"/>
        <v>0</v>
      </c>
      <c r="CV20" s="108">
        <f t="shared" si="39"/>
        <v>0</v>
      </c>
      <c r="CW20" s="108">
        <f t="shared" si="40"/>
        <v>0</v>
      </c>
      <c r="CX20" s="108">
        <f t="shared" si="41"/>
        <v>0</v>
      </c>
      <c r="CY20" s="108">
        <f t="shared" si="42"/>
        <v>0</v>
      </c>
      <c r="CZ20" s="149">
        <f t="shared" si="43"/>
        <v>1</v>
      </c>
      <c r="DA20" s="81"/>
      <c r="DB20" s="81"/>
      <c r="DC20" s="81"/>
      <c r="DD20" s="150">
        <f t="shared" si="44"/>
        <v>28</v>
      </c>
      <c r="DF20" s="152">
        <f t="shared" si="47"/>
        <v>6</v>
      </c>
      <c r="DW20" s="81"/>
      <c r="DX20" s="81"/>
      <c r="DY20" s="81"/>
      <c r="DZ20" s="81"/>
      <c r="EA20" s="81"/>
      <c r="EB20" s="81"/>
    </row>
    <row r="21" spans="1:132" ht="21.45" customHeight="1">
      <c r="A21" s="130" t="str">
        <f t="shared" si="0"/>
        <v>1.1.07</v>
      </c>
      <c r="B21" s="131" t="s">
        <v>196</v>
      </c>
      <c r="C21" s="132" t="s">
        <v>197</v>
      </c>
      <c r="D21" s="133"/>
      <c r="E21" s="134"/>
      <c r="F21" s="134"/>
      <c r="G21" s="135"/>
      <c r="H21" s="133">
        <v>5</v>
      </c>
      <c r="I21" s="134"/>
      <c r="J21" s="134"/>
      <c r="K21" s="134"/>
      <c r="L21" s="134"/>
      <c r="M21" s="134"/>
      <c r="N21" s="134"/>
      <c r="O21" s="135"/>
      <c r="P21" s="136"/>
      <c r="Q21" s="136"/>
      <c r="R21" s="133"/>
      <c r="S21" s="134"/>
      <c r="T21" s="134"/>
      <c r="U21" s="134"/>
      <c r="V21" s="134"/>
      <c r="W21" s="134"/>
      <c r="X21" s="135"/>
      <c r="Y21" s="137">
        <v>90</v>
      </c>
      <c r="Z21" s="136">
        <f t="shared" si="1"/>
        <v>3</v>
      </c>
      <c r="AA21" s="138">
        <f t="shared" ref="AA21:AC21" si="56">AE21*$BM$5+AI21*$BN$5+AM21*$BO$5+AQ21*$BP$5+AU21*$BQ$5+AY21*$BR$5+BC21*$BS$5+BG21*$BT$5</f>
        <v>14</v>
      </c>
      <c r="AB21" s="138">
        <f t="shared" si="56"/>
        <v>0</v>
      </c>
      <c r="AC21" s="138">
        <f t="shared" si="56"/>
        <v>14</v>
      </c>
      <c r="AD21" s="138">
        <f t="shared" si="3"/>
        <v>62</v>
      </c>
      <c r="AE21" s="139"/>
      <c r="AF21" s="139"/>
      <c r="AG21" s="139"/>
      <c r="AH21" s="140">
        <f t="shared" si="4"/>
        <v>0</v>
      </c>
      <c r="AI21" s="139"/>
      <c r="AJ21" s="139"/>
      <c r="AK21" s="139"/>
      <c r="AL21" s="140">
        <f t="shared" si="5"/>
        <v>0</v>
      </c>
      <c r="AM21" s="139"/>
      <c r="AN21" s="139"/>
      <c r="AO21" s="139"/>
      <c r="AP21" s="140">
        <f t="shared" si="6"/>
        <v>0</v>
      </c>
      <c r="AQ21" s="139"/>
      <c r="AR21" s="139">
        <v>0</v>
      </c>
      <c r="AS21" s="139"/>
      <c r="AT21" s="140">
        <f t="shared" si="7"/>
        <v>0</v>
      </c>
      <c r="AU21" s="139">
        <v>14</v>
      </c>
      <c r="AV21" s="139"/>
      <c r="AW21" s="139">
        <v>14</v>
      </c>
      <c r="AX21" s="140">
        <f t="shared" si="8"/>
        <v>3</v>
      </c>
      <c r="AY21" s="139"/>
      <c r="AZ21" s="139"/>
      <c r="BA21" s="139"/>
      <c r="BB21" s="140">
        <f t="shared" si="9"/>
        <v>0</v>
      </c>
      <c r="BC21" s="139"/>
      <c r="BD21" s="139"/>
      <c r="BE21" s="139"/>
      <c r="BF21" s="140">
        <f t="shared" si="10"/>
        <v>0</v>
      </c>
      <c r="BG21" s="139"/>
      <c r="BH21" s="139"/>
      <c r="BI21" s="139"/>
      <c r="BJ21" s="140">
        <f t="shared" si="11"/>
        <v>0</v>
      </c>
      <c r="BK21" s="141">
        <f t="shared" si="12"/>
        <v>0.68888888888888888</v>
      </c>
      <c r="BL21" s="142" t="str">
        <f t="shared" si="13"/>
        <v/>
      </c>
      <c r="BM21" s="145">
        <f t="shared" ref="BM21:BT21" si="57">IF(AND(BL21&lt;$CG21,$CF21&lt;&gt;$Z21,BX21=$CG21),BX21+$Z21-$CF21,BX21)</f>
        <v>0</v>
      </c>
      <c r="BN21" s="145">
        <f t="shared" si="57"/>
        <v>0</v>
      </c>
      <c r="BO21" s="145">
        <f t="shared" si="57"/>
        <v>0</v>
      </c>
      <c r="BP21" s="145">
        <f t="shared" si="57"/>
        <v>0</v>
      </c>
      <c r="BQ21" s="145">
        <f t="shared" si="57"/>
        <v>3</v>
      </c>
      <c r="BR21" s="145">
        <f t="shared" si="57"/>
        <v>0</v>
      </c>
      <c r="BS21" s="145">
        <f t="shared" si="57"/>
        <v>0</v>
      </c>
      <c r="BT21" s="145">
        <f t="shared" si="57"/>
        <v>0</v>
      </c>
      <c r="BU21" s="144">
        <f t="shared" si="15"/>
        <v>3</v>
      </c>
      <c r="BV21" s="81"/>
      <c r="BW21" s="81"/>
      <c r="BX21" s="145">
        <f t="shared" si="16"/>
        <v>0</v>
      </c>
      <c r="BY21" s="145">
        <f t="shared" si="17"/>
        <v>0</v>
      </c>
      <c r="BZ21" s="145">
        <f t="shared" si="18"/>
        <v>0</v>
      </c>
      <c r="CA21" s="145">
        <f t="shared" si="19"/>
        <v>0</v>
      </c>
      <c r="CB21" s="145">
        <f t="shared" si="20"/>
        <v>3</v>
      </c>
      <c r="CC21" s="145">
        <f t="shared" si="21"/>
        <v>0</v>
      </c>
      <c r="CD21" s="145">
        <f t="shared" si="22"/>
        <v>0</v>
      </c>
      <c r="CE21" s="145">
        <f t="shared" si="23"/>
        <v>0</v>
      </c>
      <c r="CF21" s="146">
        <f t="shared" si="24"/>
        <v>3</v>
      </c>
      <c r="CG21" s="147">
        <f t="shared" si="25"/>
        <v>3</v>
      </c>
      <c r="CH21" s="81"/>
      <c r="CI21" s="108">
        <f t="shared" si="26"/>
        <v>0</v>
      </c>
      <c r="CJ21" s="108">
        <f t="shared" si="27"/>
        <v>0</v>
      </c>
      <c r="CK21" s="108">
        <f t="shared" si="28"/>
        <v>0</v>
      </c>
      <c r="CL21" s="108">
        <f t="shared" si="29"/>
        <v>0</v>
      </c>
      <c r="CM21" s="108">
        <f t="shared" si="30"/>
        <v>0</v>
      </c>
      <c r="CN21" s="108">
        <f t="shared" si="31"/>
        <v>0</v>
      </c>
      <c r="CO21" s="108">
        <f t="shared" si="32"/>
        <v>0</v>
      </c>
      <c r="CP21" s="108">
        <f t="shared" si="33"/>
        <v>0</v>
      </c>
      <c r="CQ21" s="148">
        <f t="shared" si="34"/>
        <v>0</v>
      </c>
      <c r="CR21" s="108">
        <f t="shared" si="35"/>
        <v>0</v>
      </c>
      <c r="CS21" s="108">
        <f t="shared" si="36"/>
        <v>0</v>
      </c>
      <c r="CT21" s="105">
        <f t="shared" si="37"/>
        <v>0</v>
      </c>
      <c r="CU21" s="108">
        <f t="shared" si="38"/>
        <v>0</v>
      </c>
      <c r="CV21" s="108">
        <f t="shared" si="39"/>
        <v>1</v>
      </c>
      <c r="CW21" s="108">
        <f t="shared" si="40"/>
        <v>0</v>
      </c>
      <c r="CX21" s="108">
        <f t="shared" si="41"/>
        <v>0</v>
      </c>
      <c r="CY21" s="108">
        <f t="shared" si="42"/>
        <v>0</v>
      </c>
      <c r="CZ21" s="149">
        <f t="shared" si="43"/>
        <v>1</v>
      </c>
      <c r="DA21" s="81"/>
      <c r="DB21" s="81"/>
      <c r="DC21" s="81"/>
      <c r="DD21" s="150">
        <f t="shared" si="44"/>
        <v>28</v>
      </c>
      <c r="DF21" s="152">
        <f t="shared" si="47"/>
        <v>7</v>
      </c>
      <c r="DW21" s="81"/>
      <c r="DX21" s="81"/>
      <c r="DY21" s="81"/>
      <c r="DZ21" s="81"/>
      <c r="EA21" s="81"/>
      <c r="EB21" s="81"/>
    </row>
    <row r="22" spans="1:132" ht="21" customHeight="1">
      <c r="A22" s="130" t="str">
        <f t="shared" si="0"/>
        <v>1.1.08</v>
      </c>
      <c r="B22" s="337" t="s">
        <v>219</v>
      </c>
      <c r="C22" s="132" t="s">
        <v>195</v>
      </c>
      <c r="D22" s="133">
        <v>3</v>
      </c>
      <c r="E22" s="134"/>
      <c r="F22" s="134"/>
      <c r="G22" s="135"/>
      <c r="H22" s="133"/>
      <c r="I22" s="134"/>
      <c r="J22" s="134"/>
      <c r="K22" s="134"/>
      <c r="L22" s="134"/>
      <c r="M22" s="134"/>
      <c r="N22" s="134"/>
      <c r="O22" s="135"/>
      <c r="P22" s="136"/>
      <c r="Q22" s="136"/>
      <c r="R22" s="133"/>
      <c r="S22" s="134"/>
      <c r="T22" s="134"/>
      <c r="U22" s="134"/>
      <c r="V22" s="134"/>
      <c r="W22" s="134"/>
      <c r="X22" s="135"/>
      <c r="Y22" s="137">
        <v>90</v>
      </c>
      <c r="Z22" s="136">
        <f t="shared" si="1"/>
        <v>3</v>
      </c>
      <c r="AA22" s="138">
        <f t="shared" ref="AA22:AC22" si="58">AE22*$BM$5+AI22*$BN$5+AM22*$BO$5+AQ22*$BP$5+AU22*$BQ$5+AY22*$BR$5+BC22*$BS$5+BG22*$BT$5</f>
        <v>14</v>
      </c>
      <c r="AB22" s="138">
        <f t="shared" si="58"/>
        <v>0</v>
      </c>
      <c r="AC22" s="138">
        <f t="shared" si="58"/>
        <v>14</v>
      </c>
      <c r="AD22" s="138">
        <f t="shared" si="3"/>
        <v>62</v>
      </c>
      <c r="AE22" s="139"/>
      <c r="AF22" s="139"/>
      <c r="AG22" s="139"/>
      <c r="AH22" s="140">
        <f t="shared" si="4"/>
        <v>0</v>
      </c>
      <c r="AI22" s="139"/>
      <c r="AJ22" s="139"/>
      <c r="AK22" s="139"/>
      <c r="AL22" s="140">
        <f t="shared" si="5"/>
        <v>0</v>
      </c>
      <c r="AM22" s="139">
        <v>14</v>
      </c>
      <c r="AN22" s="139"/>
      <c r="AO22" s="139">
        <v>14</v>
      </c>
      <c r="AP22" s="140">
        <f t="shared" si="6"/>
        <v>3</v>
      </c>
      <c r="AQ22" s="139"/>
      <c r="AR22" s="139"/>
      <c r="AS22" s="139"/>
      <c r="AT22" s="140">
        <f t="shared" si="7"/>
        <v>0</v>
      </c>
      <c r="AU22" s="139"/>
      <c r="AV22" s="139"/>
      <c r="AW22" s="139"/>
      <c r="AX22" s="140">
        <f t="shared" si="8"/>
        <v>0</v>
      </c>
      <c r="AY22" s="139"/>
      <c r="AZ22" s="139"/>
      <c r="BA22" s="139"/>
      <c r="BB22" s="140">
        <f t="shared" si="9"/>
        <v>0</v>
      </c>
      <c r="BC22" s="139"/>
      <c r="BD22" s="139"/>
      <c r="BE22" s="139"/>
      <c r="BF22" s="140">
        <f t="shared" si="10"/>
        <v>0</v>
      </c>
      <c r="BG22" s="139"/>
      <c r="BH22" s="139"/>
      <c r="BI22" s="139"/>
      <c r="BJ22" s="140">
        <f t="shared" si="11"/>
        <v>0</v>
      </c>
      <c r="BK22" s="141">
        <f t="shared" si="12"/>
        <v>0.68888888888888888</v>
      </c>
      <c r="BL22" s="142" t="str">
        <f t="shared" si="13"/>
        <v/>
      </c>
      <c r="BM22" s="145">
        <f t="shared" ref="BM22:BT22" si="59">IF(AND(BL22&lt;$CG22,$CF22&lt;&gt;$Z22,BX22=$CG22),BX22+$Z22-$CF22,BX22)</f>
        <v>0</v>
      </c>
      <c r="BN22" s="145">
        <f t="shared" si="59"/>
        <v>0</v>
      </c>
      <c r="BO22" s="145">
        <f t="shared" si="59"/>
        <v>3</v>
      </c>
      <c r="BP22" s="145">
        <f t="shared" si="59"/>
        <v>0</v>
      </c>
      <c r="BQ22" s="145">
        <f t="shared" si="59"/>
        <v>0</v>
      </c>
      <c r="BR22" s="145">
        <f t="shared" si="59"/>
        <v>0</v>
      </c>
      <c r="BS22" s="145">
        <f t="shared" si="59"/>
        <v>0</v>
      </c>
      <c r="BT22" s="145">
        <f t="shared" si="59"/>
        <v>0</v>
      </c>
      <c r="BU22" s="144">
        <f t="shared" si="15"/>
        <v>3</v>
      </c>
      <c r="BV22" s="81"/>
      <c r="BW22" s="81"/>
      <c r="BX22" s="145">
        <f t="shared" si="16"/>
        <v>0</v>
      </c>
      <c r="BY22" s="145">
        <f t="shared" si="17"/>
        <v>0</v>
      </c>
      <c r="BZ22" s="145">
        <f t="shared" si="18"/>
        <v>3</v>
      </c>
      <c r="CA22" s="145">
        <f t="shared" si="19"/>
        <v>0</v>
      </c>
      <c r="CB22" s="145">
        <f t="shared" si="20"/>
        <v>0</v>
      </c>
      <c r="CC22" s="145">
        <f t="shared" si="21"/>
        <v>0</v>
      </c>
      <c r="CD22" s="145">
        <f t="shared" si="22"/>
        <v>0</v>
      </c>
      <c r="CE22" s="145">
        <f t="shared" si="23"/>
        <v>0</v>
      </c>
      <c r="CF22" s="146">
        <f t="shared" si="24"/>
        <v>3</v>
      </c>
      <c r="CG22" s="147">
        <f t="shared" si="25"/>
        <v>3</v>
      </c>
      <c r="CH22" s="81"/>
      <c r="CI22" s="108">
        <f t="shared" si="26"/>
        <v>0</v>
      </c>
      <c r="CJ22" s="108">
        <f t="shared" si="27"/>
        <v>0</v>
      </c>
      <c r="CK22" s="108">
        <f t="shared" si="28"/>
        <v>1</v>
      </c>
      <c r="CL22" s="108">
        <f t="shared" si="29"/>
        <v>0</v>
      </c>
      <c r="CM22" s="108">
        <f t="shared" si="30"/>
        <v>0</v>
      </c>
      <c r="CN22" s="108">
        <f t="shared" si="31"/>
        <v>0</v>
      </c>
      <c r="CO22" s="108">
        <f t="shared" si="32"/>
        <v>0</v>
      </c>
      <c r="CP22" s="108">
        <f t="shared" si="33"/>
        <v>0</v>
      </c>
      <c r="CQ22" s="148">
        <f t="shared" si="34"/>
        <v>1</v>
      </c>
      <c r="CR22" s="108">
        <f t="shared" si="35"/>
        <v>0</v>
      </c>
      <c r="CS22" s="108">
        <f t="shared" si="36"/>
        <v>0</v>
      </c>
      <c r="CT22" s="105">
        <f t="shared" si="37"/>
        <v>0</v>
      </c>
      <c r="CU22" s="108">
        <f t="shared" si="38"/>
        <v>0</v>
      </c>
      <c r="CV22" s="108">
        <f t="shared" si="39"/>
        <v>0</v>
      </c>
      <c r="CW22" s="108">
        <f t="shared" si="40"/>
        <v>0</v>
      </c>
      <c r="CX22" s="108">
        <f t="shared" si="41"/>
        <v>0</v>
      </c>
      <c r="CY22" s="108">
        <f t="shared" si="42"/>
        <v>0</v>
      </c>
      <c r="CZ22" s="149">
        <f t="shared" si="43"/>
        <v>0</v>
      </c>
      <c r="DA22" s="81"/>
      <c r="DB22" s="81"/>
      <c r="DC22" s="81"/>
      <c r="DD22" s="150">
        <f t="shared" si="44"/>
        <v>28</v>
      </c>
      <c r="DF22" s="152">
        <f t="shared" si="47"/>
        <v>8</v>
      </c>
      <c r="DW22" s="81"/>
      <c r="DX22" s="81"/>
      <c r="DY22" s="81"/>
      <c r="DZ22" s="81"/>
      <c r="EA22" s="81"/>
      <c r="EB22" s="81"/>
    </row>
    <row r="23" spans="1:132" ht="20.399999999999999" customHeight="1">
      <c r="A23" s="130" t="str">
        <f t="shared" si="0"/>
        <v>1.1.09</v>
      </c>
      <c r="B23" s="337" t="s">
        <v>198</v>
      </c>
      <c r="C23" s="132" t="s">
        <v>126</v>
      </c>
      <c r="D23" s="133">
        <v>3</v>
      </c>
      <c r="E23" s="134"/>
      <c r="F23" s="134"/>
      <c r="G23" s="135"/>
      <c r="H23" s="133"/>
      <c r="I23" s="134"/>
      <c r="J23" s="134"/>
      <c r="K23" s="134"/>
      <c r="L23" s="134"/>
      <c r="M23" s="134"/>
      <c r="N23" s="134"/>
      <c r="O23" s="135"/>
      <c r="P23" s="136"/>
      <c r="Q23" s="136"/>
      <c r="R23" s="133"/>
      <c r="S23" s="134"/>
      <c r="T23" s="134"/>
      <c r="U23" s="134"/>
      <c r="V23" s="134"/>
      <c r="W23" s="134"/>
      <c r="X23" s="135"/>
      <c r="Y23" s="137">
        <v>120</v>
      </c>
      <c r="Z23" s="136">
        <f t="shared" si="1"/>
        <v>4</v>
      </c>
      <c r="AA23" s="138">
        <f t="shared" ref="AA23:AC23" si="60">AE23*$BM$5+AI23*$BN$5+AM23*$BO$5+AQ23*$BP$5+AU23*$BQ$5+AY23*$BR$5+BC23*$BS$5+BG23*$BT$5</f>
        <v>14</v>
      </c>
      <c r="AB23" s="138">
        <f t="shared" si="60"/>
        <v>0</v>
      </c>
      <c r="AC23" s="138">
        <f t="shared" si="60"/>
        <v>14</v>
      </c>
      <c r="AD23" s="138">
        <f t="shared" si="3"/>
        <v>92</v>
      </c>
      <c r="AE23" s="139"/>
      <c r="AF23" s="139"/>
      <c r="AG23" s="139"/>
      <c r="AH23" s="140">
        <f t="shared" si="4"/>
        <v>0</v>
      </c>
      <c r="AI23" s="139"/>
      <c r="AJ23" s="139"/>
      <c r="AK23" s="139"/>
      <c r="AL23" s="140">
        <f t="shared" si="5"/>
        <v>0</v>
      </c>
      <c r="AM23" s="139">
        <v>14</v>
      </c>
      <c r="AN23" s="139"/>
      <c r="AO23" s="139">
        <v>14</v>
      </c>
      <c r="AP23" s="140">
        <f t="shared" si="6"/>
        <v>4</v>
      </c>
      <c r="AQ23" s="139"/>
      <c r="AR23" s="139">
        <v>0</v>
      </c>
      <c r="AS23" s="139"/>
      <c r="AT23" s="140">
        <f t="shared" si="7"/>
        <v>0</v>
      </c>
      <c r="AU23" s="139"/>
      <c r="AV23" s="139"/>
      <c r="AW23" s="139"/>
      <c r="AX23" s="140">
        <f t="shared" si="8"/>
        <v>0</v>
      </c>
      <c r="AY23" s="139"/>
      <c r="AZ23" s="139"/>
      <c r="BA23" s="139"/>
      <c r="BB23" s="140">
        <f t="shared" si="9"/>
        <v>0</v>
      </c>
      <c r="BC23" s="139"/>
      <c r="BD23" s="139"/>
      <c r="BE23" s="139"/>
      <c r="BF23" s="140">
        <f t="shared" si="10"/>
        <v>0</v>
      </c>
      <c r="BG23" s="139"/>
      <c r="BH23" s="139"/>
      <c r="BI23" s="139"/>
      <c r="BJ23" s="140">
        <f t="shared" si="11"/>
        <v>0</v>
      </c>
      <c r="BK23" s="141">
        <f t="shared" si="12"/>
        <v>0.76666666666666672</v>
      </c>
      <c r="BL23" s="142" t="str">
        <f t="shared" si="13"/>
        <v/>
      </c>
      <c r="BM23" s="145">
        <f t="shared" ref="BM23:BT23" si="61">IF(AND(BL23&lt;$CG23,$CF23&lt;&gt;$Z23,BX23=$CG23),BX23+$Z23-$CF23,BX23)</f>
        <v>0</v>
      </c>
      <c r="BN23" s="145">
        <f t="shared" si="61"/>
        <v>0</v>
      </c>
      <c r="BO23" s="145">
        <f t="shared" si="61"/>
        <v>4</v>
      </c>
      <c r="BP23" s="145">
        <f t="shared" si="61"/>
        <v>0</v>
      </c>
      <c r="BQ23" s="145">
        <f t="shared" si="61"/>
        <v>0</v>
      </c>
      <c r="BR23" s="145">
        <f t="shared" si="61"/>
        <v>0</v>
      </c>
      <c r="BS23" s="145">
        <f t="shared" si="61"/>
        <v>0</v>
      </c>
      <c r="BT23" s="145">
        <f t="shared" si="61"/>
        <v>0</v>
      </c>
      <c r="BU23" s="144">
        <f t="shared" si="15"/>
        <v>4</v>
      </c>
      <c r="BV23" s="81"/>
      <c r="BW23" s="81"/>
      <c r="BX23" s="145">
        <f t="shared" si="16"/>
        <v>0</v>
      </c>
      <c r="BY23" s="145">
        <f t="shared" si="17"/>
        <v>0</v>
      </c>
      <c r="BZ23" s="145">
        <f t="shared" si="18"/>
        <v>4</v>
      </c>
      <c r="CA23" s="145">
        <f t="shared" si="19"/>
        <v>0</v>
      </c>
      <c r="CB23" s="145">
        <f t="shared" si="20"/>
        <v>0</v>
      </c>
      <c r="CC23" s="145">
        <f t="shared" si="21"/>
        <v>0</v>
      </c>
      <c r="CD23" s="145">
        <f t="shared" si="22"/>
        <v>0</v>
      </c>
      <c r="CE23" s="145">
        <f t="shared" si="23"/>
        <v>0</v>
      </c>
      <c r="CF23" s="146">
        <f t="shared" si="24"/>
        <v>4</v>
      </c>
      <c r="CG23" s="147">
        <f t="shared" si="25"/>
        <v>4</v>
      </c>
      <c r="CH23" s="81"/>
      <c r="CI23" s="108">
        <f t="shared" si="26"/>
        <v>0</v>
      </c>
      <c r="CJ23" s="108">
        <f t="shared" si="27"/>
        <v>0</v>
      </c>
      <c r="CK23" s="108">
        <f t="shared" si="28"/>
        <v>1</v>
      </c>
      <c r="CL23" s="108">
        <f t="shared" si="29"/>
        <v>0</v>
      </c>
      <c r="CM23" s="108">
        <f t="shared" si="30"/>
        <v>0</v>
      </c>
      <c r="CN23" s="108">
        <f t="shared" si="31"/>
        <v>0</v>
      </c>
      <c r="CO23" s="108">
        <f t="shared" si="32"/>
        <v>0</v>
      </c>
      <c r="CP23" s="108">
        <f t="shared" si="33"/>
        <v>0</v>
      </c>
      <c r="CQ23" s="148">
        <f t="shared" si="34"/>
        <v>1</v>
      </c>
      <c r="CR23" s="108">
        <f t="shared" si="35"/>
        <v>0</v>
      </c>
      <c r="CS23" s="108">
        <f t="shared" si="36"/>
        <v>0</v>
      </c>
      <c r="CT23" s="105">
        <f t="shared" si="37"/>
        <v>0</v>
      </c>
      <c r="CU23" s="108">
        <f t="shared" si="38"/>
        <v>0</v>
      </c>
      <c r="CV23" s="108">
        <f t="shared" si="39"/>
        <v>0</v>
      </c>
      <c r="CW23" s="108">
        <f t="shared" si="40"/>
        <v>0</v>
      </c>
      <c r="CX23" s="108">
        <f t="shared" si="41"/>
        <v>0</v>
      </c>
      <c r="CY23" s="108">
        <f t="shared" si="42"/>
        <v>0</v>
      </c>
      <c r="CZ23" s="149">
        <f t="shared" si="43"/>
        <v>0</v>
      </c>
      <c r="DA23" s="81"/>
      <c r="DB23" s="81"/>
      <c r="DC23" s="81"/>
      <c r="DD23" s="150">
        <f t="shared" si="44"/>
        <v>28</v>
      </c>
      <c r="DF23" s="152">
        <f t="shared" si="47"/>
        <v>9</v>
      </c>
      <c r="DW23" s="81"/>
      <c r="DX23" s="81"/>
      <c r="DY23" s="81"/>
      <c r="DZ23" s="81"/>
      <c r="EA23" s="81"/>
      <c r="EB23" s="81"/>
    </row>
    <row r="24" spans="1:132" ht="12.75" customHeight="1">
      <c r="A24" s="130" t="str">
        <f t="shared" si="0"/>
        <v>1.1.10</v>
      </c>
      <c r="B24" s="337" t="s">
        <v>199</v>
      </c>
      <c r="C24" s="132" t="s">
        <v>98</v>
      </c>
      <c r="D24" s="133"/>
      <c r="E24" s="134"/>
      <c r="F24" s="134"/>
      <c r="G24" s="135"/>
      <c r="H24" s="133">
        <v>1</v>
      </c>
      <c r="I24" s="134"/>
      <c r="J24" s="134"/>
      <c r="K24" s="134"/>
      <c r="L24" s="134"/>
      <c r="M24" s="134"/>
      <c r="N24" s="134"/>
      <c r="O24" s="135"/>
      <c r="P24" s="136"/>
      <c r="Q24" s="136"/>
      <c r="R24" s="133"/>
      <c r="S24" s="134"/>
      <c r="T24" s="134"/>
      <c r="U24" s="134"/>
      <c r="V24" s="134"/>
      <c r="W24" s="134"/>
      <c r="X24" s="135"/>
      <c r="Y24" s="137">
        <v>150</v>
      </c>
      <c r="Z24" s="136">
        <f t="shared" si="1"/>
        <v>5</v>
      </c>
      <c r="AA24" s="138">
        <f t="shared" ref="AA24:AC24" si="62">AE24*$BM$5+AI24*$BN$5+AM24*$BO$5+AQ24*$BP$5+AU24*$BQ$5+AY24*$BR$5+BC24*$BS$5+BG24*$BT$5</f>
        <v>34</v>
      </c>
      <c r="AB24" s="138">
        <f t="shared" si="62"/>
        <v>0</v>
      </c>
      <c r="AC24" s="138">
        <f t="shared" si="62"/>
        <v>34</v>
      </c>
      <c r="AD24" s="138">
        <f t="shared" si="3"/>
        <v>82</v>
      </c>
      <c r="AE24" s="139">
        <v>34</v>
      </c>
      <c r="AF24" s="139"/>
      <c r="AG24" s="139">
        <v>34</v>
      </c>
      <c r="AH24" s="140">
        <f t="shared" si="4"/>
        <v>5</v>
      </c>
      <c r="AI24" s="139"/>
      <c r="AJ24" s="139"/>
      <c r="AK24" s="139"/>
      <c r="AL24" s="140">
        <f t="shared" si="5"/>
        <v>0</v>
      </c>
      <c r="AM24" s="139"/>
      <c r="AN24" s="139"/>
      <c r="AO24" s="139"/>
      <c r="AP24" s="140">
        <f t="shared" si="6"/>
        <v>0</v>
      </c>
      <c r="AQ24" s="139"/>
      <c r="AR24" s="139"/>
      <c r="AS24" s="139"/>
      <c r="AT24" s="140">
        <f t="shared" si="7"/>
        <v>0</v>
      </c>
      <c r="AU24" s="139"/>
      <c r="AV24" s="139"/>
      <c r="AW24" s="139"/>
      <c r="AX24" s="140">
        <f t="shared" si="8"/>
        <v>0</v>
      </c>
      <c r="AY24" s="139"/>
      <c r="AZ24" s="139"/>
      <c r="BA24" s="139"/>
      <c r="BB24" s="140">
        <f t="shared" si="9"/>
        <v>0</v>
      </c>
      <c r="BC24" s="139"/>
      <c r="BD24" s="139"/>
      <c r="BE24" s="139"/>
      <c r="BF24" s="140">
        <f t="shared" si="10"/>
        <v>0</v>
      </c>
      <c r="BG24" s="139"/>
      <c r="BH24" s="139"/>
      <c r="BI24" s="139"/>
      <c r="BJ24" s="140">
        <f t="shared" si="11"/>
        <v>0</v>
      </c>
      <c r="BK24" s="141">
        <f t="shared" si="12"/>
        <v>0.54666666666666663</v>
      </c>
      <c r="BL24" s="142" t="str">
        <f t="shared" si="13"/>
        <v/>
      </c>
      <c r="BM24" s="145">
        <f t="shared" ref="BM24:BT24" si="63">IF(AND(BL24&lt;$CG24,$CF24&lt;&gt;$Z24,BX24=$CG24),BX24+$Z24-$CF24,BX24)</f>
        <v>5</v>
      </c>
      <c r="BN24" s="145">
        <f t="shared" si="63"/>
        <v>0</v>
      </c>
      <c r="BO24" s="145">
        <f t="shared" si="63"/>
        <v>0</v>
      </c>
      <c r="BP24" s="145">
        <f t="shared" si="63"/>
        <v>0</v>
      </c>
      <c r="BQ24" s="145">
        <f t="shared" si="63"/>
        <v>0</v>
      </c>
      <c r="BR24" s="145">
        <f t="shared" si="63"/>
        <v>0</v>
      </c>
      <c r="BS24" s="145">
        <f t="shared" si="63"/>
        <v>0</v>
      </c>
      <c r="BT24" s="145">
        <f t="shared" si="63"/>
        <v>0</v>
      </c>
      <c r="BU24" s="144">
        <f t="shared" si="15"/>
        <v>5</v>
      </c>
      <c r="BV24" s="81"/>
      <c r="BW24" s="81"/>
      <c r="BX24" s="145">
        <f t="shared" si="16"/>
        <v>5</v>
      </c>
      <c r="BY24" s="145">
        <f t="shared" si="17"/>
        <v>0</v>
      </c>
      <c r="BZ24" s="145">
        <f t="shared" si="18"/>
        <v>0</v>
      </c>
      <c r="CA24" s="145">
        <f t="shared" si="19"/>
        <v>0</v>
      </c>
      <c r="CB24" s="145">
        <f t="shared" si="20"/>
        <v>0</v>
      </c>
      <c r="CC24" s="145">
        <f t="shared" si="21"/>
        <v>0</v>
      </c>
      <c r="CD24" s="145">
        <f t="shared" si="22"/>
        <v>0</v>
      </c>
      <c r="CE24" s="145">
        <f t="shared" si="23"/>
        <v>0</v>
      </c>
      <c r="CF24" s="146">
        <f t="shared" si="24"/>
        <v>5</v>
      </c>
      <c r="CG24" s="147">
        <f t="shared" si="25"/>
        <v>5</v>
      </c>
      <c r="CH24" s="81"/>
      <c r="CI24" s="108">
        <f t="shared" si="26"/>
        <v>0</v>
      </c>
      <c r="CJ24" s="108">
        <f t="shared" si="27"/>
        <v>0</v>
      </c>
      <c r="CK24" s="108">
        <f t="shared" si="28"/>
        <v>0</v>
      </c>
      <c r="CL24" s="108">
        <f t="shared" si="29"/>
        <v>0</v>
      </c>
      <c r="CM24" s="108">
        <f t="shared" si="30"/>
        <v>0</v>
      </c>
      <c r="CN24" s="108">
        <f t="shared" si="31"/>
        <v>0</v>
      </c>
      <c r="CO24" s="108">
        <f t="shared" si="32"/>
        <v>0</v>
      </c>
      <c r="CP24" s="108">
        <f t="shared" si="33"/>
        <v>0</v>
      </c>
      <c r="CQ24" s="148">
        <f t="shared" si="34"/>
        <v>0</v>
      </c>
      <c r="CR24" s="108">
        <f t="shared" si="35"/>
        <v>1</v>
      </c>
      <c r="CS24" s="108">
        <f t="shared" si="36"/>
        <v>0</v>
      </c>
      <c r="CT24" s="105">
        <f t="shared" si="37"/>
        <v>0</v>
      </c>
      <c r="CU24" s="108">
        <f t="shared" si="38"/>
        <v>0</v>
      </c>
      <c r="CV24" s="108">
        <f t="shared" si="39"/>
        <v>0</v>
      </c>
      <c r="CW24" s="108">
        <f t="shared" si="40"/>
        <v>0</v>
      </c>
      <c r="CX24" s="108">
        <f t="shared" si="41"/>
        <v>0</v>
      </c>
      <c r="CY24" s="108">
        <f t="shared" si="42"/>
        <v>0</v>
      </c>
      <c r="CZ24" s="149">
        <f t="shared" si="43"/>
        <v>1</v>
      </c>
      <c r="DA24" s="81"/>
      <c r="DB24" s="81"/>
      <c r="DC24" s="81"/>
      <c r="DD24" s="150">
        <f t="shared" si="44"/>
        <v>68</v>
      </c>
      <c r="DF24" s="152">
        <f t="shared" si="47"/>
        <v>10</v>
      </c>
      <c r="DW24" s="81"/>
      <c r="DX24" s="81"/>
      <c r="DY24" s="81"/>
      <c r="DZ24" s="81"/>
      <c r="EA24" s="81"/>
      <c r="EB24" s="81"/>
    </row>
    <row r="25" spans="1:132" ht="12.75" customHeight="1">
      <c r="A25" s="130" t="str">
        <f t="shared" si="0"/>
        <v>1.1.11</v>
      </c>
      <c r="B25" s="338" t="s">
        <v>200</v>
      </c>
      <c r="C25" s="132" t="s">
        <v>98</v>
      </c>
      <c r="D25" s="133">
        <v>1</v>
      </c>
      <c r="E25" s="134"/>
      <c r="F25" s="134"/>
      <c r="G25" s="135"/>
      <c r="H25" s="133"/>
      <c r="I25" s="134"/>
      <c r="J25" s="134"/>
      <c r="K25" s="134"/>
      <c r="L25" s="134"/>
      <c r="M25" s="134"/>
      <c r="N25" s="134"/>
      <c r="O25" s="135"/>
      <c r="P25" s="136"/>
      <c r="Q25" s="136"/>
      <c r="R25" s="133"/>
      <c r="S25" s="134"/>
      <c r="T25" s="134"/>
      <c r="U25" s="134"/>
      <c r="V25" s="134"/>
      <c r="W25" s="134"/>
      <c r="X25" s="135"/>
      <c r="Y25" s="137">
        <v>120</v>
      </c>
      <c r="Z25" s="136">
        <f t="shared" si="1"/>
        <v>4</v>
      </c>
      <c r="AA25" s="138">
        <f t="shared" ref="AA25:AC25" si="64">AE25*$BM$5+AI25*$BN$5+AM25*$BO$5+AQ25*$BP$5+AU25*$BQ$5+AY25*$BR$5+BC25*$BS$5+BG25*$BT$5</f>
        <v>14</v>
      </c>
      <c r="AB25" s="138">
        <f t="shared" si="64"/>
        <v>0</v>
      </c>
      <c r="AC25" s="138">
        <f t="shared" si="64"/>
        <v>14</v>
      </c>
      <c r="AD25" s="138">
        <f t="shared" si="3"/>
        <v>92</v>
      </c>
      <c r="AE25" s="139">
        <v>14</v>
      </c>
      <c r="AF25" s="139"/>
      <c r="AG25" s="139">
        <v>14</v>
      </c>
      <c r="AH25" s="140">
        <f t="shared" si="4"/>
        <v>4</v>
      </c>
      <c r="AI25" s="139"/>
      <c r="AJ25" s="139"/>
      <c r="AK25" s="139"/>
      <c r="AL25" s="140">
        <f t="shared" si="5"/>
        <v>0</v>
      </c>
      <c r="AM25" s="139"/>
      <c r="AN25" s="139"/>
      <c r="AO25" s="139"/>
      <c r="AP25" s="140">
        <f t="shared" si="6"/>
        <v>0</v>
      </c>
      <c r="AQ25" s="139"/>
      <c r="AR25" s="139"/>
      <c r="AS25" s="139"/>
      <c r="AT25" s="140">
        <f t="shared" si="7"/>
        <v>0</v>
      </c>
      <c r="AU25" s="139"/>
      <c r="AV25" s="139"/>
      <c r="AW25" s="139"/>
      <c r="AX25" s="140">
        <f t="shared" si="8"/>
        <v>0</v>
      </c>
      <c r="AY25" s="139"/>
      <c r="AZ25" s="139"/>
      <c r="BA25" s="139"/>
      <c r="BB25" s="140">
        <f t="shared" si="9"/>
        <v>0</v>
      </c>
      <c r="BC25" s="139"/>
      <c r="BD25" s="139"/>
      <c r="BE25" s="139"/>
      <c r="BF25" s="140">
        <f t="shared" si="10"/>
        <v>0</v>
      </c>
      <c r="BG25" s="139"/>
      <c r="BH25" s="139"/>
      <c r="BI25" s="139"/>
      <c r="BJ25" s="140">
        <f t="shared" si="11"/>
        <v>0</v>
      </c>
      <c r="BK25" s="141">
        <f t="shared" si="12"/>
        <v>0.76666666666666672</v>
      </c>
      <c r="BL25" s="142" t="str">
        <f t="shared" si="13"/>
        <v/>
      </c>
      <c r="BM25" s="145">
        <f t="shared" ref="BM25:BT25" si="65">IF(AND(BL25&lt;$CG25,$CF25&lt;&gt;$Z25,BX25=$CG25),BX25+$Z25-$CF25,BX25)</f>
        <v>4</v>
      </c>
      <c r="BN25" s="145">
        <f t="shared" si="65"/>
        <v>0</v>
      </c>
      <c r="BO25" s="145">
        <f t="shared" si="65"/>
        <v>0</v>
      </c>
      <c r="BP25" s="145">
        <f t="shared" si="65"/>
        <v>0</v>
      </c>
      <c r="BQ25" s="145">
        <f t="shared" si="65"/>
        <v>0</v>
      </c>
      <c r="BR25" s="145">
        <f t="shared" si="65"/>
        <v>0</v>
      </c>
      <c r="BS25" s="145">
        <f t="shared" si="65"/>
        <v>0</v>
      </c>
      <c r="BT25" s="145">
        <f t="shared" si="65"/>
        <v>0</v>
      </c>
      <c r="BU25" s="144">
        <f t="shared" si="15"/>
        <v>4</v>
      </c>
      <c r="BV25" s="81"/>
      <c r="BW25" s="81"/>
      <c r="BX25" s="145">
        <f t="shared" si="16"/>
        <v>4</v>
      </c>
      <c r="BY25" s="145">
        <f t="shared" si="17"/>
        <v>0</v>
      </c>
      <c r="BZ25" s="145">
        <f t="shared" si="18"/>
        <v>0</v>
      </c>
      <c r="CA25" s="145">
        <f t="shared" si="19"/>
        <v>0</v>
      </c>
      <c r="CB25" s="145">
        <f t="shared" si="20"/>
        <v>0</v>
      </c>
      <c r="CC25" s="145">
        <f t="shared" si="21"/>
        <v>0</v>
      </c>
      <c r="CD25" s="145">
        <f t="shared" si="22"/>
        <v>0</v>
      </c>
      <c r="CE25" s="145">
        <f t="shared" si="23"/>
        <v>0</v>
      </c>
      <c r="CF25" s="146">
        <f t="shared" si="24"/>
        <v>4</v>
      </c>
      <c r="CG25" s="147">
        <f t="shared" si="25"/>
        <v>4</v>
      </c>
      <c r="CH25" s="81"/>
      <c r="CI25" s="108">
        <f t="shared" si="26"/>
        <v>1</v>
      </c>
      <c r="CJ25" s="108">
        <f t="shared" si="27"/>
        <v>0</v>
      </c>
      <c r="CK25" s="108">
        <f t="shared" si="28"/>
        <v>0</v>
      </c>
      <c r="CL25" s="108">
        <f t="shared" si="29"/>
        <v>0</v>
      </c>
      <c r="CM25" s="108">
        <f t="shared" si="30"/>
        <v>0</v>
      </c>
      <c r="CN25" s="108">
        <f t="shared" si="31"/>
        <v>0</v>
      </c>
      <c r="CO25" s="108">
        <f t="shared" si="32"/>
        <v>0</v>
      </c>
      <c r="CP25" s="108">
        <f t="shared" si="33"/>
        <v>0</v>
      </c>
      <c r="CQ25" s="148">
        <f t="shared" si="34"/>
        <v>1</v>
      </c>
      <c r="CR25" s="108">
        <f t="shared" si="35"/>
        <v>0</v>
      </c>
      <c r="CS25" s="108">
        <f t="shared" si="36"/>
        <v>0</v>
      </c>
      <c r="CT25" s="105">
        <f t="shared" si="37"/>
        <v>0</v>
      </c>
      <c r="CU25" s="108">
        <f t="shared" si="38"/>
        <v>0</v>
      </c>
      <c r="CV25" s="108">
        <f t="shared" si="39"/>
        <v>0</v>
      </c>
      <c r="CW25" s="108">
        <f t="shared" si="40"/>
        <v>0</v>
      </c>
      <c r="CX25" s="108">
        <f t="shared" si="41"/>
        <v>0</v>
      </c>
      <c r="CY25" s="108">
        <f t="shared" si="42"/>
        <v>0</v>
      </c>
      <c r="CZ25" s="149">
        <f t="shared" si="43"/>
        <v>0</v>
      </c>
      <c r="DA25" s="81"/>
      <c r="DB25" s="81"/>
      <c r="DC25" s="81"/>
      <c r="DD25" s="150">
        <f t="shared" si="44"/>
        <v>28</v>
      </c>
      <c r="DF25" s="152">
        <f t="shared" si="47"/>
        <v>11</v>
      </c>
      <c r="DW25" s="81"/>
      <c r="DX25" s="81"/>
      <c r="DY25" s="81"/>
      <c r="DZ25" s="81"/>
      <c r="EA25" s="81"/>
      <c r="EB25" s="81"/>
    </row>
    <row r="26" spans="1:132" ht="12.75" customHeight="1">
      <c r="A26" s="130" t="str">
        <f t="shared" si="0"/>
        <v>1.1.12</v>
      </c>
      <c r="B26" s="338" t="s">
        <v>201</v>
      </c>
      <c r="C26" s="132" t="s">
        <v>202</v>
      </c>
      <c r="D26" s="133"/>
      <c r="E26" s="134"/>
      <c r="F26" s="134"/>
      <c r="G26" s="135"/>
      <c r="H26" s="133">
        <v>8</v>
      </c>
      <c r="I26" s="134"/>
      <c r="J26" s="134"/>
      <c r="K26" s="134"/>
      <c r="L26" s="134"/>
      <c r="M26" s="134"/>
      <c r="N26" s="134"/>
      <c r="O26" s="135"/>
      <c r="P26" s="136"/>
      <c r="Q26" s="136"/>
      <c r="R26" s="133"/>
      <c r="S26" s="134"/>
      <c r="T26" s="134"/>
      <c r="U26" s="134"/>
      <c r="V26" s="134"/>
      <c r="W26" s="134"/>
      <c r="X26" s="135"/>
      <c r="Y26" s="137">
        <v>105</v>
      </c>
      <c r="Z26" s="136">
        <f t="shared" si="1"/>
        <v>3.5</v>
      </c>
      <c r="AA26" s="138">
        <f t="shared" ref="AA26:AC26" si="66">AE26*$BM$5+AI26*$BN$5+AM26*$BO$5+AQ26*$BP$5+AU26*$BQ$5+AY26*$BR$5+BC26*$BS$5+BG26*$BT$5</f>
        <v>14</v>
      </c>
      <c r="AB26" s="138">
        <f t="shared" si="66"/>
        <v>0</v>
      </c>
      <c r="AC26" s="138">
        <f t="shared" si="66"/>
        <v>14</v>
      </c>
      <c r="AD26" s="138">
        <f t="shared" si="3"/>
        <v>77</v>
      </c>
      <c r="AE26" s="139"/>
      <c r="AF26" s="139"/>
      <c r="AG26" s="139"/>
      <c r="AH26" s="140">
        <f t="shared" si="4"/>
        <v>0</v>
      </c>
      <c r="AI26" s="139"/>
      <c r="AJ26" s="139"/>
      <c r="AK26" s="139"/>
      <c r="AL26" s="140">
        <f t="shared" si="5"/>
        <v>0</v>
      </c>
      <c r="AM26" s="139"/>
      <c r="AN26" s="139"/>
      <c r="AO26" s="139"/>
      <c r="AP26" s="140">
        <f t="shared" si="6"/>
        <v>0</v>
      </c>
      <c r="AQ26" s="139"/>
      <c r="AR26" s="139"/>
      <c r="AS26" s="139"/>
      <c r="AT26" s="140">
        <f t="shared" si="7"/>
        <v>0</v>
      </c>
      <c r="AU26" s="139"/>
      <c r="AV26" s="139"/>
      <c r="AW26" s="139"/>
      <c r="AX26" s="140">
        <f t="shared" si="8"/>
        <v>0</v>
      </c>
      <c r="AY26" s="139"/>
      <c r="AZ26" s="139"/>
      <c r="BA26" s="139"/>
      <c r="BB26" s="140">
        <f t="shared" si="9"/>
        <v>0</v>
      </c>
      <c r="BC26" s="139"/>
      <c r="BD26" s="139"/>
      <c r="BE26" s="139"/>
      <c r="BF26" s="140">
        <f t="shared" si="10"/>
        <v>0</v>
      </c>
      <c r="BG26" s="139">
        <v>14</v>
      </c>
      <c r="BH26" s="139"/>
      <c r="BI26" s="139">
        <v>14</v>
      </c>
      <c r="BJ26" s="140">
        <f t="shared" si="11"/>
        <v>3.5</v>
      </c>
      <c r="BK26" s="141">
        <f t="shared" si="12"/>
        <v>0.73333333333333328</v>
      </c>
      <c r="BL26" s="142" t="str">
        <f t="shared" si="13"/>
        <v/>
      </c>
      <c r="BM26" s="145">
        <f t="shared" ref="BM26:BT26" si="67">IF(AND(BL26&lt;$CG26,$CF26&lt;&gt;$Z26,BX26=$CG26),BX26+$Z26-$CF26,BX26)</f>
        <v>0</v>
      </c>
      <c r="BN26" s="145">
        <f t="shared" si="67"/>
        <v>0</v>
      </c>
      <c r="BO26" s="145">
        <f t="shared" si="67"/>
        <v>0</v>
      </c>
      <c r="BP26" s="145">
        <f t="shared" si="67"/>
        <v>0</v>
      </c>
      <c r="BQ26" s="145">
        <f t="shared" si="67"/>
        <v>0</v>
      </c>
      <c r="BR26" s="145">
        <f t="shared" si="67"/>
        <v>0</v>
      </c>
      <c r="BS26" s="145">
        <f t="shared" si="67"/>
        <v>0</v>
      </c>
      <c r="BT26" s="145">
        <f t="shared" si="67"/>
        <v>3.5</v>
      </c>
      <c r="BU26" s="144">
        <f t="shared" si="15"/>
        <v>3.5</v>
      </c>
      <c r="BV26" s="81"/>
      <c r="BW26" s="81"/>
      <c r="BX26" s="145">
        <f t="shared" si="16"/>
        <v>0</v>
      </c>
      <c r="BY26" s="145">
        <f t="shared" si="17"/>
        <v>0</v>
      </c>
      <c r="BZ26" s="145">
        <f t="shared" si="18"/>
        <v>0</v>
      </c>
      <c r="CA26" s="145">
        <f t="shared" si="19"/>
        <v>0</v>
      </c>
      <c r="CB26" s="145">
        <f t="shared" si="20"/>
        <v>0</v>
      </c>
      <c r="CC26" s="145">
        <f t="shared" si="21"/>
        <v>0</v>
      </c>
      <c r="CD26" s="145">
        <f t="shared" si="22"/>
        <v>0</v>
      </c>
      <c r="CE26" s="145">
        <f t="shared" si="23"/>
        <v>3.5</v>
      </c>
      <c r="CF26" s="146">
        <f t="shared" si="24"/>
        <v>3.5</v>
      </c>
      <c r="CG26" s="147">
        <f t="shared" si="25"/>
        <v>3.5</v>
      </c>
      <c r="CH26" s="81"/>
      <c r="CI26" s="108">
        <f t="shared" si="26"/>
        <v>0</v>
      </c>
      <c r="CJ26" s="108">
        <f t="shared" si="27"/>
        <v>0</v>
      </c>
      <c r="CK26" s="108">
        <f t="shared" si="28"/>
        <v>0</v>
      </c>
      <c r="CL26" s="108">
        <f t="shared" si="29"/>
        <v>0</v>
      </c>
      <c r="CM26" s="108">
        <f t="shared" si="30"/>
        <v>0</v>
      </c>
      <c r="CN26" s="108">
        <f t="shared" si="31"/>
        <v>0</v>
      </c>
      <c r="CO26" s="108">
        <f t="shared" si="32"/>
        <v>0</v>
      </c>
      <c r="CP26" s="108">
        <f t="shared" si="33"/>
        <v>0</v>
      </c>
      <c r="CQ26" s="148">
        <f t="shared" si="34"/>
        <v>0</v>
      </c>
      <c r="CR26" s="108">
        <f t="shared" si="35"/>
        <v>0</v>
      </c>
      <c r="CS26" s="108">
        <f t="shared" si="36"/>
        <v>0</v>
      </c>
      <c r="CT26" s="105">
        <f t="shared" si="37"/>
        <v>0</v>
      </c>
      <c r="CU26" s="108">
        <f t="shared" si="38"/>
        <v>0</v>
      </c>
      <c r="CV26" s="108">
        <f t="shared" si="39"/>
        <v>0</v>
      </c>
      <c r="CW26" s="108">
        <f t="shared" si="40"/>
        <v>0</v>
      </c>
      <c r="CX26" s="108">
        <f t="shared" si="41"/>
        <v>0</v>
      </c>
      <c r="CY26" s="108">
        <f t="shared" si="42"/>
        <v>1</v>
      </c>
      <c r="CZ26" s="149">
        <f t="shared" si="43"/>
        <v>1</v>
      </c>
      <c r="DA26" s="81"/>
      <c r="DB26" s="81"/>
      <c r="DC26" s="81"/>
      <c r="DD26" s="150">
        <f t="shared" si="44"/>
        <v>28</v>
      </c>
      <c r="DF26" s="152">
        <f t="shared" si="47"/>
        <v>12</v>
      </c>
      <c r="DW26" s="81"/>
      <c r="DX26" s="81"/>
      <c r="DY26" s="81"/>
      <c r="DZ26" s="81"/>
      <c r="EA26" s="81"/>
      <c r="EB26" s="81"/>
    </row>
    <row r="27" spans="1:132" ht="15" customHeight="1">
      <c r="A27" s="130" t="str">
        <f t="shared" si="0"/>
        <v>1.1.13</v>
      </c>
      <c r="B27" s="338" t="s">
        <v>350</v>
      </c>
      <c r="C27" s="132" t="s">
        <v>202</v>
      </c>
      <c r="D27" s="133">
        <v>2</v>
      </c>
      <c r="E27" s="134"/>
      <c r="F27" s="134"/>
      <c r="G27" s="135"/>
      <c r="H27" s="133"/>
      <c r="I27" s="134"/>
      <c r="J27" s="134"/>
      <c r="K27" s="134"/>
      <c r="L27" s="134"/>
      <c r="M27" s="134"/>
      <c r="N27" s="134"/>
      <c r="O27" s="135"/>
      <c r="P27" s="136"/>
      <c r="Q27" s="136"/>
      <c r="R27" s="133"/>
      <c r="S27" s="134"/>
      <c r="T27" s="134"/>
      <c r="U27" s="134"/>
      <c r="V27" s="134"/>
      <c r="W27" s="134"/>
      <c r="X27" s="135"/>
      <c r="Y27" s="137">
        <v>180</v>
      </c>
      <c r="Z27" s="136">
        <f t="shared" si="1"/>
        <v>6</v>
      </c>
      <c r="AA27" s="138">
        <f t="shared" ref="AA27:AC27" si="68">AE27*$BM$5+AI27*$BN$5+AM27*$BO$5+AQ27*$BP$5+AU27*$BQ$5+AY27*$BR$5+BC27*$BS$5+BG27*$BT$5</f>
        <v>14</v>
      </c>
      <c r="AB27" s="138">
        <f t="shared" si="68"/>
        <v>0</v>
      </c>
      <c r="AC27" s="138">
        <f t="shared" si="68"/>
        <v>14</v>
      </c>
      <c r="AD27" s="138">
        <f t="shared" si="3"/>
        <v>152</v>
      </c>
      <c r="AE27" s="139"/>
      <c r="AF27" s="139"/>
      <c r="AG27" s="139"/>
      <c r="AH27" s="140">
        <f t="shared" si="4"/>
        <v>0</v>
      </c>
      <c r="AI27" s="139">
        <v>14</v>
      </c>
      <c r="AJ27" s="139"/>
      <c r="AK27" s="139">
        <v>14</v>
      </c>
      <c r="AL27" s="140">
        <f t="shared" si="5"/>
        <v>6</v>
      </c>
      <c r="AM27" s="139"/>
      <c r="AN27" s="139"/>
      <c r="AO27" s="139"/>
      <c r="AP27" s="140">
        <f t="shared" si="6"/>
        <v>0</v>
      </c>
      <c r="AQ27" s="139"/>
      <c r="AR27" s="139"/>
      <c r="AS27" s="139"/>
      <c r="AT27" s="140">
        <f t="shared" si="7"/>
        <v>0</v>
      </c>
      <c r="AU27" s="139"/>
      <c r="AV27" s="139"/>
      <c r="AW27" s="139"/>
      <c r="AX27" s="140">
        <f t="shared" si="8"/>
        <v>0</v>
      </c>
      <c r="AY27" s="139"/>
      <c r="AZ27" s="139"/>
      <c r="BA27" s="139"/>
      <c r="BB27" s="140">
        <f t="shared" si="9"/>
        <v>0</v>
      </c>
      <c r="BC27" s="139"/>
      <c r="BD27" s="139"/>
      <c r="BE27" s="139"/>
      <c r="BF27" s="140">
        <f t="shared" si="10"/>
        <v>0</v>
      </c>
      <c r="BG27" s="139"/>
      <c r="BH27" s="139"/>
      <c r="BI27" s="139"/>
      <c r="BJ27" s="140">
        <f t="shared" si="11"/>
        <v>0</v>
      </c>
      <c r="BK27" s="141">
        <f t="shared" si="12"/>
        <v>0.84444444444444444</v>
      </c>
      <c r="BL27" s="142" t="str">
        <f t="shared" si="13"/>
        <v/>
      </c>
      <c r="BM27" s="145">
        <f t="shared" ref="BM27:BT27" si="69">IF(AND(BL27&lt;$CG27,$CF27&lt;&gt;$Z27,BX27=$CG27),BX27+$Z27-$CF27,BX27)</f>
        <v>0</v>
      </c>
      <c r="BN27" s="145">
        <f t="shared" si="69"/>
        <v>6</v>
      </c>
      <c r="BO27" s="145">
        <f t="shared" si="69"/>
        <v>0</v>
      </c>
      <c r="BP27" s="145">
        <f t="shared" si="69"/>
        <v>0</v>
      </c>
      <c r="BQ27" s="145">
        <f t="shared" si="69"/>
        <v>0</v>
      </c>
      <c r="BR27" s="145">
        <f t="shared" si="69"/>
        <v>0</v>
      </c>
      <c r="BS27" s="145">
        <f t="shared" si="69"/>
        <v>0</v>
      </c>
      <c r="BT27" s="145">
        <f t="shared" si="69"/>
        <v>0</v>
      </c>
      <c r="BU27" s="144">
        <f t="shared" si="15"/>
        <v>6</v>
      </c>
      <c r="BV27" s="81"/>
      <c r="BW27" s="81"/>
      <c r="BX27" s="145">
        <f t="shared" si="16"/>
        <v>0</v>
      </c>
      <c r="BY27" s="145">
        <f t="shared" si="17"/>
        <v>6</v>
      </c>
      <c r="BZ27" s="145">
        <f t="shared" si="18"/>
        <v>0</v>
      </c>
      <c r="CA27" s="145">
        <f t="shared" si="19"/>
        <v>0</v>
      </c>
      <c r="CB27" s="145">
        <f t="shared" si="20"/>
        <v>0</v>
      </c>
      <c r="CC27" s="145">
        <f t="shared" si="21"/>
        <v>0</v>
      </c>
      <c r="CD27" s="145">
        <f t="shared" si="22"/>
        <v>0</v>
      </c>
      <c r="CE27" s="145">
        <f t="shared" si="23"/>
        <v>0</v>
      </c>
      <c r="CF27" s="146">
        <f t="shared" si="24"/>
        <v>6</v>
      </c>
      <c r="CG27" s="147">
        <f t="shared" si="25"/>
        <v>6</v>
      </c>
      <c r="CH27" s="81"/>
      <c r="CI27" s="108">
        <f t="shared" si="26"/>
        <v>0</v>
      </c>
      <c r="CJ27" s="108">
        <f t="shared" si="27"/>
        <v>1</v>
      </c>
      <c r="CK27" s="108">
        <f t="shared" si="28"/>
        <v>0</v>
      </c>
      <c r="CL27" s="108">
        <f t="shared" si="29"/>
        <v>0</v>
      </c>
      <c r="CM27" s="108">
        <f t="shared" si="30"/>
        <v>0</v>
      </c>
      <c r="CN27" s="108">
        <f t="shared" si="31"/>
        <v>0</v>
      </c>
      <c r="CO27" s="108">
        <f t="shared" si="32"/>
        <v>0</v>
      </c>
      <c r="CP27" s="108">
        <f t="shared" si="33"/>
        <v>0</v>
      </c>
      <c r="CQ27" s="148">
        <f t="shared" si="34"/>
        <v>1</v>
      </c>
      <c r="CR27" s="108">
        <f t="shared" si="35"/>
        <v>0</v>
      </c>
      <c r="CS27" s="108">
        <f t="shared" si="36"/>
        <v>0</v>
      </c>
      <c r="CT27" s="105">
        <f t="shared" si="37"/>
        <v>0</v>
      </c>
      <c r="CU27" s="108">
        <f t="shared" si="38"/>
        <v>0</v>
      </c>
      <c r="CV27" s="108">
        <f t="shared" si="39"/>
        <v>0</v>
      </c>
      <c r="CW27" s="108">
        <f t="shared" si="40"/>
        <v>0</v>
      </c>
      <c r="CX27" s="108">
        <f t="shared" si="41"/>
        <v>0</v>
      </c>
      <c r="CY27" s="108">
        <f t="shared" si="42"/>
        <v>0</v>
      </c>
      <c r="CZ27" s="149">
        <f t="shared" si="43"/>
        <v>0</v>
      </c>
      <c r="DA27" s="81"/>
      <c r="DB27" s="81"/>
      <c r="DC27" s="81"/>
      <c r="DD27" s="150">
        <f t="shared" si="44"/>
        <v>28</v>
      </c>
      <c r="DF27" s="152">
        <f t="shared" si="47"/>
        <v>13</v>
      </c>
      <c r="DW27" s="81"/>
      <c r="DX27" s="81"/>
      <c r="DY27" s="81"/>
      <c r="DZ27" s="81"/>
      <c r="EA27" s="81"/>
      <c r="EB27" s="81"/>
    </row>
    <row r="28" spans="1:132" ht="12.75" customHeight="1">
      <c r="A28" s="130" t="str">
        <f t="shared" si="0"/>
        <v>1.1.14</v>
      </c>
      <c r="B28" s="338" t="s">
        <v>204</v>
      </c>
      <c r="C28" s="132" t="s">
        <v>202</v>
      </c>
      <c r="D28" s="133">
        <v>1</v>
      </c>
      <c r="E28" s="134"/>
      <c r="F28" s="134"/>
      <c r="G28" s="135"/>
      <c r="H28" s="133"/>
      <c r="I28" s="134"/>
      <c r="J28" s="134"/>
      <c r="K28" s="134"/>
      <c r="L28" s="134"/>
      <c r="M28" s="134"/>
      <c r="N28" s="134"/>
      <c r="O28" s="135"/>
      <c r="P28" s="136"/>
      <c r="Q28" s="136"/>
      <c r="R28" s="133"/>
      <c r="S28" s="134"/>
      <c r="T28" s="134"/>
      <c r="U28" s="134"/>
      <c r="V28" s="134"/>
      <c r="W28" s="134"/>
      <c r="X28" s="135"/>
      <c r="Y28" s="137">
        <v>135</v>
      </c>
      <c r="Z28" s="136">
        <f t="shared" si="1"/>
        <v>4.5</v>
      </c>
      <c r="AA28" s="138">
        <f t="shared" ref="AA28:AC28" si="70">AE28*$BM$5+AI28*$BN$5+AM28*$BO$5+AQ28*$BP$5+AU28*$BQ$5+AY28*$BR$5+BC28*$BS$5+BG28*$BT$5</f>
        <v>28</v>
      </c>
      <c r="AB28" s="138">
        <f t="shared" si="70"/>
        <v>0</v>
      </c>
      <c r="AC28" s="138">
        <f t="shared" si="70"/>
        <v>28</v>
      </c>
      <c r="AD28" s="138">
        <f t="shared" si="3"/>
        <v>79</v>
      </c>
      <c r="AE28" s="139">
        <v>28</v>
      </c>
      <c r="AF28" s="139"/>
      <c r="AG28" s="139">
        <v>28</v>
      </c>
      <c r="AH28" s="140">
        <f t="shared" si="4"/>
        <v>4.5</v>
      </c>
      <c r="AI28" s="139"/>
      <c r="AJ28" s="139"/>
      <c r="AK28" s="139"/>
      <c r="AL28" s="140">
        <f t="shared" si="5"/>
        <v>0</v>
      </c>
      <c r="AM28" s="139"/>
      <c r="AN28" s="139"/>
      <c r="AO28" s="139"/>
      <c r="AP28" s="140">
        <f t="shared" si="6"/>
        <v>0</v>
      </c>
      <c r="AQ28" s="139"/>
      <c r="AR28" s="139"/>
      <c r="AS28" s="139"/>
      <c r="AT28" s="140">
        <f t="shared" si="7"/>
        <v>0</v>
      </c>
      <c r="AU28" s="139"/>
      <c r="AV28" s="139"/>
      <c r="AW28" s="139"/>
      <c r="AX28" s="140">
        <f t="shared" si="8"/>
        <v>0</v>
      </c>
      <c r="AY28" s="139"/>
      <c r="AZ28" s="139"/>
      <c r="BA28" s="139"/>
      <c r="BB28" s="140">
        <f t="shared" si="9"/>
        <v>0</v>
      </c>
      <c r="BC28" s="139"/>
      <c r="BD28" s="139"/>
      <c r="BE28" s="139"/>
      <c r="BF28" s="140">
        <f t="shared" si="10"/>
        <v>0</v>
      </c>
      <c r="BG28" s="139"/>
      <c r="BH28" s="139"/>
      <c r="BI28" s="139"/>
      <c r="BJ28" s="140">
        <f t="shared" si="11"/>
        <v>0</v>
      </c>
      <c r="BK28" s="141">
        <f t="shared" si="12"/>
        <v>0.58518518518518514</v>
      </c>
      <c r="BL28" s="142" t="str">
        <f t="shared" si="13"/>
        <v/>
      </c>
      <c r="BM28" s="145">
        <f t="shared" ref="BM28:BT28" si="71">IF(AND(BL28&lt;$CG28,$CF28&lt;&gt;$Z28,BX28=$CG28),BX28+$Z28-$CF28,BX28)</f>
        <v>4.5</v>
      </c>
      <c r="BN28" s="145">
        <f t="shared" si="71"/>
        <v>0</v>
      </c>
      <c r="BO28" s="145">
        <f t="shared" si="71"/>
        <v>0</v>
      </c>
      <c r="BP28" s="145">
        <f t="shared" si="71"/>
        <v>0</v>
      </c>
      <c r="BQ28" s="145">
        <f t="shared" si="71"/>
        <v>0</v>
      </c>
      <c r="BR28" s="145">
        <f t="shared" si="71"/>
        <v>0</v>
      </c>
      <c r="BS28" s="145">
        <f t="shared" si="71"/>
        <v>0</v>
      </c>
      <c r="BT28" s="145">
        <f t="shared" si="71"/>
        <v>0</v>
      </c>
      <c r="BU28" s="144">
        <f t="shared" si="15"/>
        <v>4.5</v>
      </c>
      <c r="BV28" s="81"/>
      <c r="BW28" s="81"/>
      <c r="BX28" s="145">
        <f t="shared" si="16"/>
        <v>4.5</v>
      </c>
      <c r="BY28" s="145">
        <f t="shared" si="17"/>
        <v>0</v>
      </c>
      <c r="BZ28" s="145">
        <f t="shared" si="18"/>
        <v>0</v>
      </c>
      <c r="CA28" s="145">
        <f t="shared" si="19"/>
        <v>0</v>
      </c>
      <c r="CB28" s="145">
        <f t="shared" si="20"/>
        <v>0</v>
      </c>
      <c r="CC28" s="145">
        <f t="shared" si="21"/>
        <v>0</v>
      </c>
      <c r="CD28" s="145">
        <f t="shared" si="22"/>
        <v>0</v>
      </c>
      <c r="CE28" s="145">
        <f t="shared" si="23"/>
        <v>0</v>
      </c>
      <c r="CF28" s="146">
        <f t="shared" si="24"/>
        <v>4.5</v>
      </c>
      <c r="CG28" s="147">
        <f t="shared" si="25"/>
        <v>4.5</v>
      </c>
      <c r="CH28" s="81"/>
      <c r="CI28" s="108">
        <f t="shared" si="26"/>
        <v>1</v>
      </c>
      <c r="CJ28" s="108">
        <f t="shared" si="27"/>
        <v>0</v>
      </c>
      <c r="CK28" s="108">
        <f t="shared" si="28"/>
        <v>0</v>
      </c>
      <c r="CL28" s="108">
        <f t="shared" si="29"/>
        <v>0</v>
      </c>
      <c r="CM28" s="108">
        <f t="shared" si="30"/>
        <v>0</v>
      </c>
      <c r="CN28" s="108">
        <f t="shared" si="31"/>
        <v>0</v>
      </c>
      <c r="CO28" s="108">
        <f t="shared" si="32"/>
        <v>0</v>
      </c>
      <c r="CP28" s="108">
        <f t="shared" si="33"/>
        <v>0</v>
      </c>
      <c r="CQ28" s="148">
        <f t="shared" si="34"/>
        <v>1</v>
      </c>
      <c r="CR28" s="108">
        <f t="shared" si="35"/>
        <v>0</v>
      </c>
      <c r="CS28" s="108">
        <f t="shared" si="36"/>
        <v>0</v>
      </c>
      <c r="CT28" s="105">
        <f t="shared" si="37"/>
        <v>0</v>
      </c>
      <c r="CU28" s="108">
        <f t="shared" si="38"/>
        <v>0</v>
      </c>
      <c r="CV28" s="108">
        <f t="shared" si="39"/>
        <v>0</v>
      </c>
      <c r="CW28" s="108">
        <f t="shared" si="40"/>
        <v>0</v>
      </c>
      <c r="CX28" s="108">
        <f t="shared" si="41"/>
        <v>0</v>
      </c>
      <c r="CY28" s="108">
        <f t="shared" si="42"/>
        <v>0</v>
      </c>
      <c r="CZ28" s="149">
        <f t="shared" si="43"/>
        <v>0</v>
      </c>
      <c r="DA28" s="81"/>
      <c r="DB28" s="81"/>
      <c r="DC28" s="81"/>
      <c r="DD28" s="150">
        <f t="shared" si="44"/>
        <v>56</v>
      </c>
      <c r="DF28" s="152">
        <f t="shared" si="47"/>
        <v>14</v>
      </c>
      <c r="DW28" s="81"/>
      <c r="DX28" s="81"/>
      <c r="DY28" s="81"/>
      <c r="DZ28" s="81"/>
      <c r="EA28" s="81"/>
      <c r="EB28" s="81"/>
    </row>
    <row r="29" spans="1:132" ht="20.55" customHeight="1">
      <c r="A29" s="130" t="str">
        <f t="shared" si="0"/>
        <v>1.1.15</v>
      </c>
      <c r="B29" s="338" t="s">
        <v>205</v>
      </c>
      <c r="C29" s="132" t="s">
        <v>202</v>
      </c>
      <c r="D29" s="133">
        <v>4</v>
      </c>
      <c r="E29" s="134"/>
      <c r="F29" s="134"/>
      <c r="G29" s="135"/>
      <c r="H29" s="133"/>
      <c r="I29" s="134"/>
      <c r="J29" s="134"/>
      <c r="K29" s="134"/>
      <c r="L29" s="134"/>
      <c r="M29" s="134"/>
      <c r="N29" s="134"/>
      <c r="O29" s="135"/>
      <c r="P29" s="136"/>
      <c r="Q29" s="136"/>
      <c r="R29" s="133"/>
      <c r="S29" s="134"/>
      <c r="T29" s="134"/>
      <c r="U29" s="134"/>
      <c r="V29" s="134"/>
      <c r="W29" s="134"/>
      <c r="X29" s="135"/>
      <c r="Y29" s="137">
        <v>120</v>
      </c>
      <c r="Z29" s="136">
        <f t="shared" si="1"/>
        <v>4</v>
      </c>
      <c r="AA29" s="138">
        <f t="shared" ref="AA29:AC29" si="72">AE29*$BM$5+AI29*$BN$5+AM29*$BO$5+AQ29*$BP$5+AU29*$BQ$5+AY29*$BR$5+BC29*$BS$5+BG29*$BT$5</f>
        <v>14</v>
      </c>
      <c r="AB29" s="138">
        <f t="shared" si="72"/>
        <v>0</v>
      </c>
      <c r="AC29" s="138">
        <f t="shared" si="72"/>
        <v>14</v>
      </c>
      <c r="AD29" s="138">
        <f t="shared" si="3"/>
        <v>92</v>
      </c>
      <c r="AE29" s="139"/>
      <c r="AF29" s="139"/>
      <c r="AG29" s="139"/>
      <c r="AH29" s="140">
        <f t="shared" si="4"/>
        <v>0</v>
      </c>
      <c r="AI29" s="139"/>
      <c r="AJ29" s="139"/>
      <c r="AK29" s="139"/>
      <c r="AL29" s="140">
        <f t="shared" si="5"/>
        <v>0</v>
      </c>
      <c r="AM29" s="139"/>
      <c r="AN29" s="139"/>
      <c r="AO29" s="139"/>
      <c r="AP29" s="140">
        <f t="shared" si="6"/>
        <v>0</v>
      </c>
      <c r="AQ29" s="139">
        <v>14</v>
      </c>
      <c r="AR29" s="139"/>
      <c r="AS29" s="139">
        <v>14</v>
      </c>
      <c r="AT29" s="140">
        <f t="shared" si="7"/>
        <v>4</v>
      </c>
      <c r="AU29" s="139"/>
      <c r="AV29" s="139"/>
      <c r="AW29" s="139"/>
      <c r="AX29" s="140">
        <f t="shared" si="8"/>
        <v>0</v>
      </c>
      <c r="AY29" s="139"/>
      <c r="AZ29" s="139"/>
      <c r="BA29" s="139"/>
      <c r="BB29" s="140">
        <f t="shared" si="9"/>
        <v>0</v>
      </c>
      <c r="BC29" s="139"/>
      <c r="BD29" s="139"/>
      <c r="BE29" s="139"/>
      <c r="BF29" s="140">
        <f t="shared" si="10"/>
        <v>0</v>
      </c>
      <c r="BG29" s="139"/>
      <c r="BH29" s="139"/>
      <c r="BI29" s="139"/>
      <c r="BJ29" s="140">
        <f t="shared" si="11"/>
        <v>0</v>
      </c>
      <c r="BK29" s="141">
        <f t="shared" si="12"/>
        <v>0.76666666666666672</v>
      </c>
      <c r="BL29" s="142" t="str">
        <f t="shared" si="13"/>
        <v/>
      </c>
      <c r="BM29" s="145">
        <f t="shared" ref="BM29:BT29" si="73">IF(AND(BL29&lt;$CG29,$CF29&lt;&gt;$Z29,BX29=$CG29),BX29+$Z29-$CF29,BX29)</f>
        <v>0</v>
      </c>
      <c r="BN29" s="145">
        <f t="shared" si="73"/>
        <v>0</v>
      </c>
      <c r="BO29" s="145">
        <f t="shared" si="73"/>
        <v>0</v>
      </c>
      <c r="BP29" s="145">
        <f t="shared" si="73"/>
        <v>4</v>
      </c>
      <c r="BQ29" s="145">
        <f t="shared" si="73"/>
        <v>0</v>
      </c>
      <c r="BR29" s="145">
        <f t="shared" si="73"/>
        <v>0</v>
      </c>
      <c r="BS29" s="145">
        <f t="shared" si="73"/>
        <v>0</v>
      </c>
      <c r="BT29" s="145">
        <f t="shared" si="73"/>
        <v>0</v>
      </c>
      <c r="BU29" s="144">
        <f t="shared" si="15"/>
        <v>4</v>
      </c>
      <c r="BV29" s="81"/>
      <c r="BW29" s="81"/>
      <c r="BX29" s="145">
        <f t="shared" si="16"/>
        <v>0</v>
      </c>
      <c r="BY29" s="145">
        <f t="shared" si="17"/>
        <v>0</v>
      </c>
      <c r="BZ29" s="145">
        <f t="shared" si="18"/>
        <v>0</v>
      </c>
      <c r="CA29" s="145">
        <f t="shared" si="19"/>
        <v>4</v>
      </c>
      <c r="CB29" s="145">
        <f t="shared" si="20"/>
        <v>0</v>
      </c>
      <c r="CC29" s="145">
        <f t="shared" si="21"/>
        <v>0</v>
      </c>
      <c r="CD29" s="145">
        <f t="shared" si="22"/>
        <v>0</v>
      </c>
      <c r="CE29" s="145">
        <f t="shared" si="23"/>
        <v>0</v>
      </c>
      <c r="CF29" s="146">
        <f t="shared" si="24"/>
        <v>4</v>
      </c>
      <c r="CG29" s="147">
        <f t="shared" si="25"/>
        <v>4</v>
      </c>
      <c r="CH29" s="81"/>
      <c r="CI29" s="108">
        <f t="shared" si="26"/>
        <v>0</v>
      </c>
      <c r="CJ29" s="108">
        <f t="shared" si="27"/>
        <v>0</v>
      </c>
      <c r="CK29" s="108">
        <f t="shared" si="28"/>
        <v>0</v>
      </c>
      <c r="CL29" s="108">
        <f t="shared" si="29"/>
        <v>1</v>
      </c>
      <c r="CM29" s="108">
        <f t="shared" si="30"/>
        <v>0</v>
      </c>
      <c r="CN29" s="108">
        <f t="shared" si="31"/>
        <v>0</v>
      </c>
      <c r="CO29" s="108">
        <f t="shared" si="32"/>
        <v>0</v>
      </c>
      <c r="CP29" s="108">
        <f t="shared" si="33"/>
        <v>0</v>
      </c>
      <c r="CQ29" s="148">
        <f t="shared" si="34"/>
        <v>1</v>
      </c>
      <c r="CR29" s="108">
        <f t="shared" si="35"/>
        <v>0</v>
      </c>
      <c r="CS29" s="108">
        <f t="shared" si="36"/>
        <v>0</v>
      </c>
      <c r="CT29" s="105">
        <f t="shared" si="37"/>
        <v>0</v>
      </c>
      <c r="CU29" s="108">
        <f t="shared" si="38"/>
        <v>0</v>
      </c>
      <c r="CV29" s="108">
        <f t="shared" si="39"/>
        <v>0</v>
      </c>
      <c r="CW29" s="108">
        <f t="shared" si="40"/>
        <v>0</v>
      </c>
      <c r="CX29" s="108">
        <f t="shared" si="41"/>
        <v>0</v>
      </c>
      <c r="CY29" s="108">
        <f t="shared" si="42"/>
        <v>0</v>
      </c>
      <c r="CZ29" s="149">
        <f t="shared" si="43"/>
        <v>0</v>
      </c>
      <c r="DA29" s="81"/>
      <c r="DB29" s="81"/>
      <c r="DC29" s="81"/>
      <c r="DD29" s="150">
        <f t="shared" si="44"/>
        <v>28</v>
      </c>
      <c r="DF29" s="152">
        <f t="shared" si="47"/>
        <v>15</v>
      </c>
      <c r="DW29" s="81"/>
      <c r="DX29" s="81"/>
      <c r="DY29" s="81"/>
      <c r="DZ29" s="81"/>
      <c r="EA29" s="81"/>
      <c r="EB29" s="81"/>
    </row>
    <row r="30" spans="1:132" ht="11.25" customHeight="1">
      <c r="A30" s="130" t="str">
        <f t="shared" si="0"/>
        <v>1.1.16</v>
      </c>
      <c r="B30" s="338" t="s">
        <v>206</v>
      </c>
      <c r="C30" s="132" t="s">
        <v>202</v>
      </c>
      <c r="D30" s="133"/>
      <c r="E30" s="134"/>
      <c r="F30" s="134"/>
      <c r="G30" s="135"/>
      <c r="H30" s="133">
        <v>3</v>
      </c>
      <c r="I30" s="134"/>
      <c r="J30" s="134"/>
      <c r="K30" s="134"/>
      <c r="L30" s="134"/>
      <c r="M30" s="134"/>
      <c r="N30" s="134"/>
      <c r="O30" s="135"/>
      <c r="P30" s="136"/>
      <c r="Q30" s="136"/>
      <c r="R30" s="133"/>
      <c r="S30" s="134"/>
      <c r="T30" s="134"/>
      <c r="U30" s="134"/>
      <c r="V30" s="134"/>
      <c r="W30" s="134"/>
      <c r="X30" s="135"/>
      <c r="Y30" s="137">
        <v>90</v>
      </c>
      <c r="Z30" s="136">
        <f t="shared" si="1"/>
        <v>3</v>
      </c>
      <c r="AA30" s="138">
        <f t="shared" ref="AA30:AC30" si="74">AE30*$BM$5+AI30*$BN$5+AM30*$BO$5+AQ30*$BP$5+AU30*$BQ$5+AY30*$BR$5+BC30*$BS$5+BG30*$BT$5</f>
        <v>14</v>
      </c>
      <c r="AB30" s="138">
        <f t="shared" si="74"/>
        <v>0</v>
      </c>
      <c r="AC30" s="138">
        <f t="shared" si="74"/>
        <v>14</v>
      </c>
      <c r="AD30" s="138">
        <f t="shared" si="3"/>
        <v>62</v>
      </c>
      <c r="AE30" s="139"/>
      <c r="AF30" s="139"/>
      <c r="AG30" s="139"/>
      <c r="AH30" s="140">
        <f t="shared" si="4"/>
        <v>0</v>
      </c>
      <c r="AI30" s="139"/>
      <c r="AJ30" s="139"/>
      <c r="AK30" s="139"/>
      <c r="AL30" s="140">
        <f t="shared" si="5"/>
        <v>0</v>
      </c>
      <c r="AM30" s="139">
        <v>14</v>
      </c>
      <c r="AN30" s="139"/>
      <c r="AO30" s="139">
        <v>14</v>
      </c>
      <c r="AP30" s="140">
        <f t="shared" si="6"/>
        <v>3</v>
      </c>
      <c r="AQ30" s="139"/>
      <c r="AR30" s="139"/>
      <c r="AS30" s="139"/>
      <c r="AT30" s="140">
        <f t="shared" si="7"/>
        <v>0</v>
      </c>
      <c r="AU30" s="139"/>
      <c r="AV30" s="139"/>
      <c r="AW30" s="139"/>
      <c r="AX30" s="140">
        <f t="shared" si="8"/>
        <v>0</v>
      </c>
      <c r="AY30" s="139"/>
      <c r="AZ30" s="139"/>
      <c r="BA30" s="139"/>
      <c r="BB30" s="140">
        <f t="shared" si="9"/>
        <v>0</v>
      </c>
      <c r="BC30" s="139"/>
      <c r="BD30" s="139"/>
      <c r="BE30" s="139"/>
      <c r="BF30" s="140">
        <f t="shared" si="10"/>
        <v>0</v>
      </c>
      <c r="BG30" s="139"/>
      <c r="BH30" s="139"/>
      <c r="BI30" s="139"/>
      <c r="BJ30" s="140">
        <f t="shared" si="11"/>
        <v>0</v>
      </c>
      <c r="BK30" s="141">
        <f t="shared" si="12"/>
        <v>0.68888888888888888</v>
      </c>
      <c r="BL30" s="142" t="str">
        <f t="shared" si="13"/>
        <v/>
      </c>
      <c r="BM30" s="145">
        <f t="shared" ref="BM30:BT30" si="75">IF(AND(BL30&lt;$CG30,$CF30&lt;&gt;$Z30,BX30=$CG30),BX30+$Z30-$CF30,BX30)</f>
        <v>0</v>
      </c>
      <c r="BN30" s="145">
        <f t="shared" si="75"/>
        <v>0</v>
      </c>
      <c r="BO30" s="145">
        <f t="shared" si="75"/>
        <v>3</v>
      </c>
      <c r="BP30" s="145">
        <f t="shared" si="75"/>
        <v>0</v>
      </c>
      <c r="BQ30" s="145">
        <f t="shared" si="75"/>
        <v>0</v>
      </c>
      <c r="BR30" s="145">
        <f t="shared" si="75"/>
        <v>0</v>
      </c>
      <c r="BS30" s="145">
        <f t="shared" si="75"/>
        <v>0</v>
      </c>
      <c r="BT30" s="145">
        <f t="shared" si="75"/>
        <v>0</v>
      </c>
      <c r="BU30" s="144">
        <f t="shared" si="15"/>
        <v>3</v>
      </c>
      <c r="BV30" s="81"/>
      <c r="BW30" s="81"/>
      <c r="BX30" s="145">
        <f t="shared" si="16"/>
        <v>0</v>
      </c>
      <c r="BY30" s="145">
        <f t="shared" si="17"/>
        <v>0</v>
      </c>
      <c r="BZ30" s="145">
        <f t="shared" si="18"/>
        <v>3</v>
      </c>
      <c r="CA30" s="145">
        <f t="shared" si="19"/>
        <v>0</v>
      </c>
      <c r="CB30" s="145">
        <f t="shared" si="20"/>
        <v>0</v>
      </c>
      <c r="CC30" s="145">
        <f t="shared" si="21"/>
        <v>0</v>
      </c>
      <c r="CD30" s="145">
        <f t="shared" si="22"/>
        <v>0</v>
      </c>
      <c r="CE30" s="145">
        <f t="shared" si="23"/>
        <v>0</v>
      </c>
      <c r="CF30" s="146">
        <f t="shared" si="24"/>
        <v>3</v>
      </c>
      <c r="CG30" s="147">
        <f t="shared" si="25"/>
        <v>3</v>
      </c>
      <c r="CH30" s="81"/>
      <c r="CI30" s="108">
        <f t="shared" si="26"/>
        <v>0</v>
      </c>
      <c r="CJ30" s="108">
        <f t="shared" si="27"/>
        <v>0</v>
      </c>
      <c r="CK30" s="108">
        <f t="shared" si="28"/>
        <v>0</v>
      </c>
      <c r="CL30" s="108">
        <f t="shared" si="29"/>
        <v>0</v>
      </c>
      <c r="CM30" s="108">
        <f t="shared" si="30"/>
        <v>0</v>
      </c>
      <c r="CN30" s="108">
        <f t="shared" si="31"/>
        <v>0</v>
      </c>
      <c r="CO30" s="108">
        <f t="shared" si="32"/>
        <v>0</v>
      </c>
      <c r="CP30" s="108">
        <f t="shared" si="33"/>
        <v>0</v>
      </c>
      <c r="CQ30" s="148">
        <f t="shared" si="34"/>
        <v>0</v>
      </c>
      <c r="CR30" s="108">
        <f t="shared" si="35"/>
        <v>0</v>
      </c>
      <c r="CS30" s="108">
        <f t="shared" si="36"/>
        <v>0</v>
      </c>
      <c r="CT30" s="105">
        <f t="shared" si="37"/>
        <v>1</v>
      </c>
      <c r="CU30" s="108">
        <f t="shared" si="38"/>
        <v>0</v>
      </c>
      <c r="CV30" s="108">
        <f t="shared" si="39"/>
        <v>0</v>
      </c>
      <c r="CW30" s="108">
        <f t="shared" si="40"/>
        <v>0</v>
      </c>
      <c r="CX30" s="108">
        <f t="shared" si="41"/>
        <v>0</v>
      </c>
      <c r="CY30" s="108">
        <f t="shared" si="42"/>
        <v>0</v>
      </c>
      <c r="CZ30" s="149">
        <f t="shared" si="43"/>
        <v>1</v>
      </c>
      <c r="DA30" s="81"/>
      <c r="DB30" s="81"/>
      <c r="DC30" s="81"/>
      <c r="DD30" s="150">
        <f t="shared" si="44"/>
        <v>28</v>
      </c>
      <c r="DF30" s="152">
        <f t="shared" si="47"/>
        <v>16</v>
      </c>
      <c r="DW30" s="81"/>
      <c r="DX30" s="81"/>
      <c r="DY30" s="81"/>
      <c r="DZ30" s="81"/>
      <c r="EA30" s="81"/>
      <c r="EB30" s="81"/>
    </row>
    <row r="31" spans="1:132" ht="12.75" customHeight="1">
      <c r="A31" s="130" t="str">
        <f t="shared" si="0"/>
        <v>1.1.17</v>
      </c>
      <c r="B31" s="338" t="s">
        <v>207</v>
      </c>
      <c r="C31" s="132" t="s">
        <v>202</v>
      </c>
      <c r="D31" s="133">
        <v>7</v>
      </c>
      <c r="E31" s="134"/>
      <c r="F31" s="134"/>
      <c r="G31" s="135"/>
      <c r="H31" s="133"/>
      <c r="I31" s="134"/>
      <c r="J31" s="134"/>
      <c r="K31" s="134"/>
      <c r="L31" s="134"/>
      <c r="M31" s="134"/>
      <c r="N31" s="134"/>
      <c r="O31" s="135"/>
      <c r="P31" s="136"/>
      <c r="Q31" s="136"/>
      <c r="R31" s="133"/>
      <c r="S31" s="134"/>
      <c r="T31" s="134"/>
      <c r="U31" s="134"/>
      <c r="V31" s="134"/>
      <c r="W31" s="134"/>
      <c r="X31" s="135"/>
      <c r="Y31" s="137">
        <v>210</v>
      </c>
      <c r="Z31" s="136">
        <f t="shared" si="1"/>
        <v>7</v>
      </c>
      <c r="AA31" s="138">
        <f t="shared" ref="AA31:AC31" si="76">AE31*$BM$5+AI31*$BN$5+AM31*$BO$5+AQ31*$BP$5+AU31*$BQ$5+AY31*$BR$5+BC31*$BS$5+BG31*$BT$5</f>
        <v>28</v>
      </c>
      <c r="AB31" s="138">
        <f t="shared" si="76"/>
        <v>0</v>
      </c>
      <c r="AC31" s="138">
        <f t="shared" si="76"/>
        <v>28</v>
      </c>
      <c r="AD31" s="138">
        <f t="shared" si="3"/>
        <v>154</v>
      </c>
      <c r="AE31" s="139"/>
      <c r="AF31" s="139"/>
      <c r="AG31" s="139"/>
      <c r="AH31" s="140">
        <f t="shared" si="4"/>
        <v>0</v>
      </c>
      <c r="AI31" s="139"/>
      <c r="AJ31" s="139"/>
      <c r="AK31" s="139"/>
      <c r="AL31" s="140">
        <f t="shared" si="5"/>
        <v>0</v>
      </c>
      <c r="AM31" s="139"/>
      <c r="AN31" s="139"/>
      <c r="AO31" s="139"/>
      <c r="AP31" s="140">
        <f t="shared" si="6"/>
        <v>0</v>
      </c>
      <c r="AQ31" s="139"/>
      <c r="AR31" s="139"/>
      <c r="AS31" s="139"/>
      <c r="AT31" s="140">
        <f t="shared" si="7"/>
        <v>0</v>
      </c>
      <c r="AU31" s="139"/>
      <c r="AV31" s="139"/>
      <c r="AW31" s="139"/>
      <c r="AX31" s="140">
        <f t="shared" si="8"/>
        <v>0</v>
      </c>
      <c r="AY31" s="139"/>
      <c r="AZ31" s="139"/>
      <c r="BA31" s="139"/>
      <c r="BB31" s="140">
        <f t="shared" si="9"/>
        <v>0</v>
      </c>
      <c r="BC31" s="139">
        <v>28</v>
      </c>
      <c r="BD31" s="139"/>
      <c r="BE31" s="139">
        <v>28</v>
      </c>
      <c r="BF31" s="140">
        <f t="shared" si="10"/>
        <v>7</v>
      </c>
      <c r="BG31" s="139"/>
      <c r="BH31" s="139"/>
      <c r="BI31" s="139"/>
      <c r="BJ31" s="140">
        <f t="shared" si="11"/>
        <v>0</v>
      </c>
      <c r="BK31" s="141">
        <f t="shared" si="12"/>
        <v>0.73333333333333328</v>
      </c>
      <c r="BL31" s="142" t="str">
        <f t="shared" si="13"/>
        <v/>
      </c>
      <c r="BM31" s="145">
        <f t="shared" ref="BM31:BT31" si="77">IF(AND(BL31&lt;$CG31,$CF31&lt;&gt;$Z31,BX31=$CG31),BX31+$Z31-$CF31,BX31)</f>
        <v>0</v>
      </c>
      <c r="BN31" s="145">
        <f t="shared" si="77"/>
        <v>0</v>
      </c>
      <c r="BO31" s="145">
        <f t="shared" si="77"/>
        <v>0</v>
      </c>
      <c r="BP31" s="145">
        <f t="shared" si="77"/>
        <v>0</v>
      </c>
      <c r="BQ31" s="145">
        <f t="shared" si="77"/>
        <v>0</v>
      </c>
      <c r="BR31" s="145">
        <f t="shared" si="77"/>
        <v>0</v>
      </c>
      <c r="BS31" s="145">
        <f t="shared" si="77"/>
        <v>7</v>
      </c>
      <c r="BT31" s="145">
        <f t="shared" si="77"/>
        <v>0</v>
      </c>
      <c r="BU31" s="144">
        <f t="shared" si="15"/>
        <v>7</v>
      </c>
      <c r="BV31" s="81"/>
      <c r="BW31" s="81"/>
      <c r="BX31" s="145">
        <f t="shared" si="16"/>
        <v>0</v>
      </c>
      <c r="BY31" s="145">
        <f t="shared" si="17"/>
        <v>0</v>
      </c>
      <c r="BZ31" s="145">
        <f t="shared" si="18"/>
        <v>0</v>
      </c>
      <c r="CA31" s="145">
        <f t="shared" si="19"/>
        <v>0</v>
      </c>
      <c r="CB31" s="145">
        <f t="shared" si="20"/>
        <v>0</v>
      </c>
      <c r="CC31" s="145">
        <f t="shared" si="21"/>
        <v>0</v>
      </c>
      <c r="CD31" s="145">
        <f t="shared" si="22"/>
        <v>7</v>
      </c>
      <c r="CE31" s="145">
        <f t="shared" si="23"/>
        <v>0</v>
      </c>
      <c r="CF31" s="146">
        <f t="shared" si="24"/>
        <v>7</v>
      </c>
      <c r="CG31" s="147">
        <f t="shared" si="25"/>
        <v>7</v>
      </c>
      <c r="CH31" s="81"/>
      <c r="CI31" s="108">
        <f t="shared" si="26"/>
        <v>0</v>
      </c>
      <c r="CJ31" s="108">
        <f t="shared" si="27"/>
        <v>0</v>
      </c>
      <c r="CK31" s="108">
        <f t="shared" si="28"/>
        <v>0</v>
      </c>
      <c r="CL31" s="108">
        <f t="shared" si="29"/>
        <v>0</v>
      </c>
      <c r="CM31" s="108">
        <f t="shared" si="30"/>
        <v>0</v>
      </c>
      <c r="CN31" s="108">
        <f t="shared" si="31"/>
        <v>0</v>
      </c>
      <c r="CO31" s="108">
        <f t="shared" si="32"/>
        <v>1</v>
      </c>
      <c r="CP31" s="108">
        <f t="shared" si="33"/>
        <v>0</v>
      </c>
      <c r="CQ31" s="148">
        <f t="shared" si="34"/>
        <v>1</v>
      </c>
      <c r="CR31" s="108">
        <f t="shared" si="35"/>
        <v>0</v>
      </c>
      <c r="CS31" s="108">
        <f t="shared" si="36"/>
        <v>0</v>
      </c>
      <c r="CT31" s="105">
        <f t="shared" si="37"/>
        <v>0</v>
      </c>
      <c r="CU31" s="108">
        <f t="shared" si="38"/>
        <v>0</v>
      </c>
      <c r="CV31" s="108">
        <f t="shared" si="39"/>
        <v>0</v>
      </c>
      <c r="CW31" s="108">
        <f t="shared" si="40"/>
        <v>0</v>
      </c>
      <c r="CX31" s="108">
        <f t="shared" si="41"/>
        <v>0</v>
      </c>
      <c r="CY31" s="108">
        <f t="shared" si="42"/>
        <v>0</v>
      </c>
      <c r="CZ31" s="149">
        <f t="shared" si="43"/>
        <v>0</v>
      </c>
      <c r="DA31" s="81"/>
      <c r="DB31" s="81"/>
      <c r="DC31" s="81"/>
      <c r="DD31" s="150">
        <f t="shared" si="44"/>
        <v>56</v>
      </c>
      <c r="DF31" s="152">
        <f t="shared" si="47"/>
        <v>17</v>
      </c>
      <c r="DW31" s="81"/>
      <c r="DX31" s="81"/>
      <c r="DY31" s="81"/>
      <c r="DZ31" s="81"/>
      <c r="EA31" s="81"/>
      <c r="EB31" s="81"/>
    </row>
    <row r="32" spans="1:132" ht="12.75" customHeight="1">
      <c r="A32" s="130" t="str">
        <f t="shared" si="0"/>
        <v>1.1.18</v>
      </c>
      <c r="B32" s="338" t="s">
        <v>208</v>
      </c>
      <c r="C32" s="132" t="s">
        <v>202</v>
      </c>
      <c r="D32" s="133">
        <v>6</v>
      </c>
      <c r="E32" s="134"/>
      <c r="F32" s="134"/>
      <c r="G32" s="135"/>
      <c r="H32" s="133"/>
      <c r="I32" s="134"/>
      <c r="J32" s="134"/>
      <c r="K32" s="134"/>
      <c r="L32" s="134"/>
      <c r="M32" s="134"/>
      <c r="N32" s="134"/>
      <c r="O32" s="135"/>
      <c r="P32" s="136"/>
      <c r="Q32" s="136"/>
      <c r="R32" s="133"/>
      <c r="S32" s="134"/>
      <c r="T32" s="134"/>
      <c r="U32" s="134"/>
      <c r="V32" s="134"/>
      <c r="W32" s="134"/>
      <c r="X32" s="135"/>
      <c r="Y32" s="137">
        <v>180</v>
      </c>
      <c r="Z32" s="136">
        <f t="shared" si="1"/>
        <v>6</v>
      </c>
      <c r="AA32" s="138">
        <f t="shared" ref="AA32:AC32" si="78">AE32*$BM$5+AI32*$BN$5+AM32*$BO$5+AQ32*$BP$5+AU32*$BQ$5+AY32*$BR$5+BC32*$BS$5+BG32*$BT$5</f>
        <v>28</v>
      </c>
      <c r="AB32" s="138">
        <f t="shared" si="78"/>
        <v>0</v>
      </c>
      <c r="AC32" s="138">
        <f t="shared" si="78"/>
        <v>28</v>
      </c>
      <c r="AD32" s="138">
        <f t="shared" si="3"/>
        <v>124</v>
      </c>
      <c r="AE32" s="139"/>
      <c r="AF32" s="139"/>
      <c r="AG32" s="139"/>
      <c r="AH32" s="140">
        <f t="shared" si="4"/>
        <v>0</v>
      </c>
      <c r="AI32" s="139"/>
      <c r="AJ32" s="139"/>
      <c r="AK32" s="139"/>
      <c r="AL32" s="140">
        <f t="shared" si="5"/>
        <v>0</v>
      </c>
      <c r="AM32" s="139"/>
      <c r="AN32" s="139"/>
      <c r="AO32" s="139"/>
      <c r="AP32" s="140">
        <f t="shared" si="6"/>
        <v>0</v>
      </c>
      <c r="AQ32" s="139"/>
      <c r="AR32" s="139"/>
      <c r="AS32" s="139"/>
      <c r="AT32" s="140">
        <f t="shared" si="7"/>
        <v>0</v>
      </c>
      <c r="AU32" s="139"/>
      <c r="AV32" s="139"/>
      <c r="AW32" s="139"/>
      <c r="AX32" s="140">
        <f t="shared" si="8"/>
        <v>0</v>
      </c>
      <c r="AY32" s="139">
        <v>28</v>
      </c>
      <c r="AZ32" s="139"/>
      <c r="BA32" s="139">
        <v>28</v>
      </c>
      <c r="BB32" s="140">
        <f t="shared" si="9"/>
        <v>6</v>
      </c>
      <c r="BC32" s="139"/>
      <c r="BD32" s="139"/>
      <c r="BE32" s="139"/>
      <c r="BF32" s="140">
        <f t="shared" si="10"/>
        <v>0</v>
      </c>
      <c r="BG32" s="139"/>
      <c r="BH32" s="139"/>
      <c r="BI32" s="139"/>
      <c r="BJ32" s="140">
        <f t="shared" si="11"/>
        <v>0</v>
      </c>
      <c r="BK32" s="141">
        <f t="shared" si="12"/>
        <v>0.68888888888888888</v>
      </c>
      <c r="BL32" s="142" t="str">
        <f t="shared" si="13"/>
        <v/>
      </c>
      <c r="BM32" s="145">
        <f t="shared" ref="BM32:BT32" si="79">IF(AND(BL32&lt;$CG32,$CF32&lt;&gt;$Z32,BX32=$CG32),BX32+$Z32-$CF32,BX32)</f>
        <v>0</v>
      </c>
      <c r="BN32" s="145">
        <f t="shared" si="79"/>
        <v>0</v>
      </c>
      <c r="BO32" s="145">
        <f t="shared" si="79"/>
        <v>0</v>
      </c>
      <c r="BP32" s="145">
        <f t="shared" si="79"/>
        <v>0</v>
      </c>
      <c r="BQ32" s="145">
        <f t="shared" si="79"/>
        <v>0</v>
      </c>
      <c r="BR32" s="145">
        <f t="shared" si="79"/>
        <v>6</v>
      </c>
      <c r="BS32" s="145">
        <f t="shared" si="79"/>
        <v>0</v>
      </c>
      <c r="BT32" s="145">
        <f t="shared" si="79"/>
        <v>0</v>
      </c>
      <c r="BU32" s="144">
        <f t="shared" si="15"/>
        <v>6</v>
      </c>
      <c r="BV32" s="81"/>
      <c r="BW32" s="81"/>
      <c r="BX32" s="145">
        <f t="shared" si="16"/>
        <v>0</v>
      </c>
      <c r="BY32" s="145">
        <f t="shared" si="17"/>
        <v>0</v>
      </c>
      <c r="BZ32" s="145">
        <f t="shared" si="18"/>
        <v>0</v>
      </c>
      <c r="CA32" s="145">
        <f t="shared" si="19"/>
        <v>0</v>
      </c>
      <c r="CB32" s="145">
        <f t="shared" si="20"/>
        <v>0</v>
      </c>
      <c r="CC32" s="145">
        <f t="shared" si="21"/>
        <v>6</v>
      </c>
      <c r="CD32" s="145">
        <f t="shared" si="22"/>
        <v>0</v>
      </c>
      <c r="CE32" s="145">
        <f t="shared" si="23"/>
        <v>0</v>
      </c>
      <c r="CF32" s="146">
        <f t="shared" si="24"/>
        <v>6</v>
      </c>
      <c r="CG32" s="147">
        <f t="shared" si="25"/>
        <v>6</v>
      </c>
      <c r="CH32" s="81"/>
      <c r="CI32" s="108">
        <f t="shared" si="26"/>
        <v>0</v>
      </c>
      <c r="CJ32" s="108">
        <f t="shared" si="27"/>
        <v>0</v>
      </c>
      <c r="CK32" s="108">
        <f t="shared" si="28"/>
        <v>0</v>
      </c>
      <c r="CL32" s="108">
        <f t="shared" si="29"/>
        <v>0</v>
      </c>
      <c r="CM32" s="108">
        <f t="shared" si="30"/>
        <v>0</v>
      </c>
      <c r="CN32" s="108">
        <f t="shared" si="31"/>
        <v>1</v>
      </c>
      <c r="CO32" s="108">
        <f t="shared" si="32"/>
        <v>0</v>
      </c>
      <c r="CP32" s="108">
        <f t="shared" si="33"/>
        <v>0</v>
      </c>
      <c r="CQ32" s="148">
        <f t="shared" si="34"/>
        <v>1</v>
      </c>
      <c r="CR32" s="108">
        <f t="shared" si="35"/>
        <v>0</v>
      </c>
      <c r="CS32" s="108">
        <f t="shared" si="36"/>
        <v>0</v>
      </c>
      <c r="CT32" s="105">
        <f t="shared" si="37"/>
        <v>0</v>
      </c>
      <c r="CU32" s="108">
        <f t="shared" si="38"/>
        <v>0</v>
      </c>
      <c r="CV32" s="108">
        <f t="shared" si="39"/>
        <v>0</v>
      </c>
      <c r="CW32" s="108">
        <f t="shared" si="40"/>
        <v>0</v>
      </c>
      <c r="CX32" s="108">
        <f t="shared" si="41"/>
        <v>0</v>
      </c>
      <c r="CY32" s="108">
        <f t="shared" si="42"/>
        <v>0</v>
      </c>
      <c r="CZ32" s="149">
        <f t="shared" si="43"/>
        <v>0</v>
      </c>
      <c r="DA32" s="81"/>
      <c r="DB32" s="81"/>
      <c r="DC32" s="81"/>
      <c r="DD32" s="150">
        <f t="shared" si="44"/>
        <v>56</v>
      </c>
      <c r="DF32" s="152">
        <f t="shared" si="47"/>
        <v>18</v>
      </c>
      <c r="DW32" s="81"/>
      <c r="DX32" s="81"/>
      <c r="DY32" s="81"/>
      <c r="DZ32" s="81"/>
      <c r="EA32" s="81"/>
      <c r="EB32" s="81"/>
    </row>
    <row r="33" spans="1:132" ht="21" customHeight="1">
      <c r="A33" s="130" t="str">
        <f t="shared" si="0"/>
        <v>1.1.19</v>
      </c>
      <c r="B33" s="338" t="s">
        <v>203</v>
      </c>
      <c r="C33" s="132" t="s">
        <v>202</v>
      </c>
      <c r="D33" s="133">
        <v>4</v>
      </c>
      <c r="E33" s="134"/>
      <c r="F33" s="134"/>
      <c r="G33" s="135"/>
      <c r="H33" s="133"/>
      <c r="I33" s="134"/>
      <c r="J33" s="134"/>
      <c r="K33" s="134"/>
      <c r="L33" s="134"/>
      <c r="M33" s="134"/>
      <c r="N33" s="134"/>
      <c r="O33" s="135"/>
      <c r="P33" s="136"/>
      <c r="Q33" s="136"/>
      <c r="R33" s="133"/>
      <c r="S33" s="134"/>
      <c r="T33" s="134"/>
      <c r="U33" s="134"/>
      <c r="V33" s="134"/>
      <c r="W33" s="134"/>
      <c r="X33" s="135"/>
      <c r="Y33" s="137">
        <v>150</v>
      </c>
      <c r="Z33" s="136">
        <f t="shared" si="1"/>
        <v>5</v>
      </c>
      <c r="AA33" s="138">
        <f t="shared" ref="AA33:AC33" si="80">AE33*$BM$5+AI33*$BN$5+AM33*$BO$5+AQ33*$BP$5+AU33*$BQ$5+AY33*$BR$5+BC33*$BS$5+BG33*$BT$5</f>
        <v>28</v>
      </c>
      <c r="AB33" s="138">
        <f t="shared" si="80"/>
        <v>0</v>
      </c>
      <c r="AC33" s="138">
        <f t="shared" si="80"/>
        <v>28</v>
      </c>
      <c r="AD33" s="138">
        <f t="shared" si="3"/>
        <v>94</v>
      </c>
      <c r="AE33" s="139"/>
      <c r="AF33" s="139"/>
      <c r="AG33" s="139"/>
      <c r="AH33" s="140">
        <f t="shared" si="4"/>
        <v>0</v>
      </c>
      <c r="AI33" s="139"/>
      <c r="AJ33" s="139"/>
      <c r="AK33" s="139"/>
      <c r="AL33" s="140">
        <f t="shared" si="5"/>
        <v>0</v>
      </c>
      <c r="AM33" s="139"/>
      <c r="AN33" s="139"/>
      <c r="AO33" s="139"/>
      <c r="AP33" s="140">
        <f t="shared" si="6"/>
        <v>0</v>
      </c>
      <c r="AQ33" s="139">
        <v>28</v>
      </c>
      <c r="AR33" s="139"/>
      <c r="AS33" s="139">
        <v>28</v>
      </c>
      <c r="AT33" s="140">
        <f t="shared" si="7"/>
        <v>5</v>
      </c>
      <c r="AU33" s="139"/>
      <c r="AV33" s="139"/>
      <c r="AW33" s="139"/>
      <c r="AX33" s="140">
        <f t="shared" si="8"/>
        <v>0</v>
      </c>
      <c r="AY33" s="139"/>
      <c r="AZ33" s="139"/>
      <c r="BA33" s="139"/>
      <c r="BB33" s="140">
        <f t="shared" si="9"/>
        <v>0</v>
      </c>
      <c r="BC33" s="139"/>
      <c r="BD33" s="139"/>
      <c r="BE33" s="139"/>
      <c r="BF33" s="140">
        <f t="shared" si="10"/>
        <v>0</v>
      </c>
      <c r="BG33" s="139"/>
      <c r="BH33" s="139"/>
      <c r="BI33" s="139"/>
      <c r="BJ33" s="140">
        <f t="shared" si="11"/>
        <v>0</v>
      </c>
      <c r="BK33" s="141">
        <f t="shared" si="12"/>
        <v>0.62666666666666671</v>
      </c>
      <c r="BL33" s="142" t="str">
        <f t="shared" si="13"/>
        <v/>
      </c>
      <c r="BM33" s="145">
        <f t="shared" ref="BM33:BT33" si="81">IF(AND(BL33&lt;$CG33,$CF33&lt;&gt;$Z33,BX33=$CG33),BX33+$Z33-$CF33,BX33)</f>
        <v>0</v>
      </c>
      <c r="BN33" s="145">
        <f t="shared" si="81"/>
        <v>0</v>
      </c>
      <c r="BO33" s="145">
        <f t="shared" si="81"/>
        <v>0</v>
      </c>
      <c r="BP33" s="145">
        <f t="shared" si="81"/>
        <v>5</v>
      </c>
      <c r="BQ33" s="145">
        <f t="shared" si="81"/>
        <v>0</v>
      </c>
      <c r="BR33" s="145">
        <f t="shared" si="81"/>
        <v>0</v>
      </c>
      <c r="BS33" s="145">
        <f t="shared" si="81"/>
        <v>0</v>
      </c>
      <c r="BT33" s="145">
        <f t="shared" si="81"/>
        <v>0</v>
      </c>
      <c r="BU33" s="144">
        <f t="shared" si="15"/>
        <v>5</v>
      </c>
      <c r="BV33" s="81"/>
      <c r="BW33" s="81"/>
      <c r="BX33" s="145">
        <f t="shared" si="16"/>
        <v>0</v>
      </c>
      <c r="BY33" s="145">
        <f t="shared" si="17"/>
        <v>0</v>
      </c>
      <c r="BZ33" s="145">
        <f t="shared" si="18"/>
        <v>0</v>
      </c>
      <c r="CA33" s="145">
        <f t="shared" si="19"/>
        <v>5</v>
      </c>
      <c r="CB33" s="145">
        <f t="shared" si="20"/>
        <v>0</v>
      </c>
      <c r="CC33" s="145">
        <f t="shared" si="21"/>
        <v>0</v>
      </c>
      <c r="CD33" s="145">
        <f t="shared" si="22"/>
        <v>0</v>
      </c>
      <c r="CE33" s="145">
        <f t="shared" si="23"/>
        <v>0</v>
      </c>
      <c r="CF33" s="146">
        <f t="shared" si="24"/>
        <v>5</v>
      </c>
      <c r="CG33" s="147">
        <f t="shared" si="25"/>
        <v>5</v>
      </c>
      <c r="CH33" s="81"/>
      <c r="CI33" s="108">
        <f t="shared" si="26"/>
        <v>0</v>
      </c>
      <c r="CJ33" s="108">
        <f t="shared" si="27"/>
        <v>0</v>
      </c>
      <c r="CK33" s="108">
        <f t="shared" si="28"/>
        <v>0</v>
      </c>
      <c r="CL33" s="108">
        <f t="shared" si="29"/>
        <v>1</v>
      </c>
      <c r="CM33" s="108">
        <f t="shared" si="30"/>
        <v>0</v>
      </c>
      <c r="CN33" s="108">
        <f t="shared" si="31"/>
        <v>0</v>
      </c>
      <c r="CO33" s="108">
        <f t="shared" si="32"/>
        <v>0</v>
      </c>
      <c r="CP33" s="108">
        <f t="shared" si="33"/>
        <v>0</v>
      </c>
      <c r="CQ33" s="148">
        <f t="shared" si="34"/>
        <v>1</v>
      </c>
      <c r="CR33" s="108">
        <f t="shared" si="35"/>
        <v>0</v>
      </c>
      <c r="CS33" s="108">
        <f t="shared" si="36"/>
        <v>0</v>
      </c>
      <c r="CT33" s="105">
        <f t="shared" si="37"/>
        <v>0</v>
      </c>
      <c r="CU33" s="108">
        <f t="shared" si="38"/>
        <v>0</v>
      </c>
      <c r="CV33" s="108">
        <f t="shared" si="39"/>
        <v>0</v>
      </c>
      <c r="CW33" s="108">
        <f t="shared" si="40"/>
        <v>0</v>
      </c>
      <c r="CX33" s="108">
        <f t="shared" si="41"/>
        <v>0</v>
      </c>
      <c r="CY33" s="108">
        <f t="shared" si="42"/>
        <v>0</v>
      </c>
      <c r="CZ33" s="149">
        <f t="shared" si="43"/>
        <v>0</v>
      </c>
      <c r="DA33" s="81"/>
      <c r="DB33" s="81"/>
      <c r="DC33" s="81"/>
      <c r="DD33" s="150">
        <f t="shared" si="44"/>
        <v>56</v>
      </c>
      <c r="DF33" s="152">
        <f t="shared" si="47"/>
        <v>19</v>
      </c>
      <c r="DW33" s="81"/>
      <c r="DX33" s="81"/>
      <c r="DY33" s="81"/>
      <c r="DZ33" s="81"/>
      <c r="EA33" s="81"/>
      <c r="EB33" s="81"/>
    </row>
    <row r="34" spans="1:132" ht="22.05" customHeight="1">
      <c r="A34" s="130" t="str">
        <f t="shared" si="0"/>
        <v>1.1.20</v>
      </c>
      <c r="B34" s="338" t="s">
        <v>210</v>
      </c>
      <c r="C34" s="132" t="s">
        <v>202</v>
      </c>
      <c r="D34" s="133"/>
      <c r="E34" s="134"/>
      <c r="F34" s="134"/>
      <c r="G34" s="135"/>
      <c r="H34" s="133">
        <v>8</v>
      </c>
      <c r="I34" s="134"/>
      <c r="J34" s="134"/>
      <c r="K34" s="134"/>
      <c r="L34" s="134"/>
      <c r="M34" s="134"/>
      <c r="N34" s="134"/>
      <c r="O34" s="135"/>
      <c r="P34" s="136"/>
      <c r="Q34" s="136"/>
      <c r="R34" s="133"/>
      <c r="S34" s="134"/>
      <c r="T34" s="134"/>
      <c r="U34" s="134"/>
      <c r="V34" s="134"/>
      <c r="W34" s="134"/>
      <c r="X34" s="135"/>
      <c r="Y34" s="137">
        <v>90</v>
      </c>
      <c r="Z34" s="136">
        <f t="shared" si="1"/>
        <v>3</v>
      </c>
      <c r="AA34" s="138">
        <f t="shared" ref="AA34:AC34" si="82">AE34*$BM$5+AI34*$BN$5+AM34*$BO$5+AQ34*$BP$5+AU34*$BQ$5+AY34*$BR$5+BC34*$BS$5+BG34*$BT$5</f>
        <v>16</v>
      </c>
      <c r="AB34" s="138">
        <f t="shared" si="82"/>
        <v>0</v>
      </c>
      <c r="AC34" s="138">
        <f t="shared" si="82"/>
        <v>16</v>
      </c>
      <c r="AD34" s="138">
        <f t="shared" si="3"/>
        <v>58</v>
      </c>
      <c r="AE34" s="139"/>
      <c r="AF34" s="139"/>
      <c r="AG34" s="139"/>
      <c r="AH34" s="140">
        <f t="shared" si="4"/>
        <v>0</v>
      </c>
      <c r="AI34" s="139"/>
      <c r="AJ34" s="139"/>
      <c r="AK34" s="139"/>
      <c r="AL34" s="140">
        <f t="shared" si="5"/>
        <v>0</v>
      </c>
      <c r="AM34" s="139"/>
      <c r="AN34" s="139"/>
      <c r="AO34" s="139"/>
      <c r="AP34" s="140">
        <f t="shared" si="6"/>
        <v>0</v>
      </c>
      <c r="AQ34" s="139"/>
      <c r="AR34" s="139"/>
      <c r="AS34" s="139"/>
      <c r="AT34" s="140">
        <f t="shared" si="7"/>
        <v>0</v>
      </c>
      <c r="AU34" s="139"/>
      <c r="AV34" s="139"/>
      <c r="AW34" s="139"/>
      <c r="AX34" s="140">
        <f t="shared" si="8"/>
        <v>0</v>
      </c>
      <c r="AY34" s="139"/>
      <c r="AZ34" s="139"/>
      <c r="BA34" s="139"/>
      <c r="BB34" s="140">
        <f t="shared" si="9"/>
        <v>0</v>
      </c>
      <c r="BC34" s="139"/>
      <c r="BD34" s="139"/>
      <c r="BE34" s="139"/>
      <c r="BF34" s="140">
        <f t="shared" si="10"/>
        <v>0</v>
      </c>
      <c r="BG34" s="139">
        <v>16</v>
      </c>
      <c r="BH34" s="139"/>
      <c r="BI34" s="139">
        <v>16</v>
      </c>
      <c r="BJ34" s="140">
        <f t="shared" si="11"/>
        <v>3</v>
      </c>
      <c r="BK34" s="141">
        <f t="shared" si="12"/>
        <v>0.64444444444444449</v>
      </c>
      <c r="BL34" s="142" t="str">
        <f t="shared" si="13"/>
        <v/>
      </c>
      <c r="BM34" s="145">
        <f t="shared" ref="BM34:BT34" si="83">IF(AND(BL34&lt;$CG34,$CF34&lt;&gt;$Z34,BX34=$CG34),BX34+$Z34-$CF34,BX34)</f>
        <v>0</v>
      </c>
      <c r="BN34" s="145">
        <f t="shared" si="83"/>
        <v>0</v>
      </c>
      <c r="BO34" s="145">
        <f t="shared" si="83"/>
        <v>0</v>
      </c>
      <c r="BP34" s="145">
        <f t="shared" si="83"/>
        <v>0</v>
      </c>
      <c r="BQ34" s="145">
        <f t="shared" si="83"/>
        <v>0</v>
      </c>
      <c r="BR34" s="145">
        <f t="shared" si="83"/>
        <v>0</v>
      </c>
      <c r="BS34" s="145">
        <f t="shared" si="83"/>
        <v>0</v>
      </c>
      <c r="BT34" s="145">
        <f t="shared" si="83"/>
        <v>3</v>
      </c>
      <c r="BU34" s="144">
        <f t="shared" si="15"/>
        <v>3</v>
      </c>
      <c r="BV34" s="81"/>
      <c r="BW34" s="81"/>
      <c r="BX34" s="145">
        <f t="shared" si="16"/>
        <v>0</v>
      </c>
      <c r="BY34" s="145">
        <f t="shared" si="17"/>
        <v>0</v>
      </c>
      <c r="BZ34" s="145">
        <f t="shared" si="18"/>
        <v>0</v>
      </c>
      <c r="CA34" s="145">
        <f t="shared" si="19"/>
        <v>0</v>
      </c>
      <c r="CB34" s="145">
        <f t="shared" si="20"/>
        <v>0</v>
      </c>
      <c r="CC34" s="145">
        <f t="shared" si="21"/>
        <v>0</v>
      </c>
      <c r="CD34" s="145">
        <f t="shared" si="22"/>
        <v>0</v>
      </c>
      <c r="CE34" s="145">
        <f t="shared" si="23"/>
        <v>3</v>
      </c>
      <c r="CF34" s="146">
        <f t="shared" si="24"/>
        <v>3</v>
      </c>
      <c r="CG34" s="147">
        <f t="shared" si="25"/>
        <v>3</v>
      </c>
      <c r="CH34" s="81"/>
      <c r="CI34" s="108">
        <f t="shared" si="26"/>
        <v>0</v>
      </c>
      <c r="CJ34" s="108">
        <f t="shared" si="27"/>
        <v>0</v>
      </c>
      <c r="CK34" s="108">
        <f t="shared" si="28"/>
        <v>0</v>
      </c>
      <c r="CL34" s="108">
        <f t="shared" si="29"/>
        <v>0</v>
      </c>
      <c r="CM34" s="108">
        <f t="shared" si="30"/>
        <v>0</v>
      </c>
      <c r="CN34" s="108">
        <f t="shared" si="31"/>
        <v>0</v>
      </c>
      <c r="CO34" s="108">
        <f t="shared" si="32"/>
        <v>0</v>
      </c>
      <c r="CP34" s="108">
        <f t="shared" si="33"/>
        <v>0</v>
      </c>
      <c r="CQ34" s="148">
        <f t="shared" si="34"/>
        <v>0</v>
      </c>
      <c r="CR34" s="108">
        <f t="shared" si="35"/>
        <v>0</v>
      </c>
      <c r="CS34" s="108">
        <f t="shared" si="36"/>
        <v>0</v>
      </c>
      <c r="CT34" s="105">
        <f t="shared" si="37"/>
        <v>0</v>
      </c>
      <c r="CU34" s="108">
        <f t="shared" si="38"/>
        <v>0</v>
      </c>
      <c r="CV34" s="108">
        <f t="shared" si="39"/>
        <v>0</v>
      </c>
      <c r="CW34" s="108">
        <f t="shared" si="40"/>
        <v>0</v>
      </c>
      <c r="CX34" s="108">
        <f t="shared" si="41"/>
        <v>0</v>
      </c>
      <c r="CY34" s="108">
        <f t="shared" si="42"/>
        <v>1</v>
      </c>
      <c r="CZ34" s="149">
        <f t="shared" si="43"/>
        <v>1</v>
      </c>
      <c r="DA34" s="81"/>
      <c r="DB34" s="81"/>
      <c r="DC34" s="81"/>
      <c r="DD34" s="150">
        <f t="shared" si="44"/>
        <v>32</v>
      </c>
      <c r="DF34" s="152">
        <f t="shared" si="47"/>
        <v>20</v>
      </c>
      <c r="DW34" s="81"/>
      <c r="DX34" s="81"/>
      <c r="DY34" s="81"/>
      <c r="DZ34" s="81"/>
      <c r="EA34" s="81"/>
      <c r="EB34" s="81"/>
    </row>
    <row r="35" spans="1:132" ht="16.05" customHeight="1">
      <c r="A35" s="130" t="str">
        <f t="shared" si="0"/>
        <v>1.1.21</v>
      </c>
      <c r="B35" s="338" t="s">
        <v>211</v>
      </c>
      <c r="C35" s="132" t="s">
        <v>202</v>
      </c>
      <c r="D35" s="133">
        <v>5</v>
      </c>
      <c r="E35" s="134"/>
      <c r="F35" s="134"/>
      <c r="G35" s="135"/>
      <c r="H35" s="133"/>
      <c r="I35" s="134"/>
      <c r="J35" s="134"/>
      <c r="K35" s="134"/>
      <c r="L35" s="134"/>
      <c r="M35" s="134"/>
      <c r="N35" s="134"/>
      <c r="O35" s="135"/>
      <c r="P35" s="136"/>
      <c r="Q35" s="136"/>
      <c r="R35" s="133"/>
      <c r="S35" s="134"/>
      <c r="T35" s="134"/>
      <c r="U35" s="134"/>
      <c r="V35" s="134"/>
      <c r="W35" s="134"/>
      <c r="X35" s="135"/>
      <c r="Y35" s="137">
        <v>180</v>
      </c>
      <c r="Z35" s="136">
        <f t="shared" si="1"/>
        <v>6</v>
      </c>
      <c r="AA35" s="138">
        <f t="shared" ref="AA35:AC35" si="84">AE35*$BM$5+AI35*$BN$5+AM35*$BO$5+AQ35*$BP$5+AU35*$BQ$5+AY35*$BR$5+BC35*$BS$5+BG35*$BT$5</f>
        <v>28</v>
      </c>
      <c r="AB35" s="138">
        <f t="shared" si="84"/>
        <v>0</v>
      </c>
      <c r="AC35" s="138">
        <f t="shared" si="84"/>
        <v>28</v>
      </c>
      <c r="AD35" s="138">
        <f t="shared" si="3"/>
        <v>124</v>
      </c>
      <c r="AE35" s="139"/>
      <c r="AF35" s="139"/>
      <c r="AG35" s="139"/>
      <c r="AH35" s="140">
        <f t="shared" si="4"/>
        <v>0</v>
      </c>
      <c r="AI35" s="139"/>
      <c r="AJ35" s="139"/>
      <c r="AK35" s="139"/>
      <c r="AL35" s="140">
        <f t="shared" si="5"/>
        <v>0</v>
      </c>
      <c r="AM35" s="139"/>
      <c r="AN35" s="139"/>
      <c r="AO35" s="139"/>
      <c r="AP35" s="140">
        <f t="shared" si="6"/>
        <v>0</v>
      </c>
      <c r="AQ35" s="139"/>
      <c r="AR35" s="139"/>
      <c r="AS35" s="139"/>
      <c r="AT35" s="140">
        <f t="shared" si="7"/>
        <v>0</v>
      </c>
      <c r="AU35" s="139">
        <v>28</v>
      </c>
      <c r="AV35" s="139"/>
      <c r="AW35" s="139">
        <v>28</v>
      </c>
      <c r="AX35" s="140">
        <f t="shared" si="8"/>
        <v>6</v>
      </c>
      <c r="AY35" s="139"/>
      <c r="AZ35" s="139"/>
      <c r="BA35" s="139"/>
      <c r="BB35" s="140">
        <f t="shared" si="9"/>
        <v>0</v>
      </c>
      <c r="BC35" s="139"/>
      <c r="BD35" s="139"/>
      <c r="BE35" s="139"/>
      <c r="BF35" s="140">
        <f t="shared" si="10"/>
        <v>0</v>
      </c>
      <c r="BG35" s="139"/>
      <c r="BH35" s="139"/>
      <c r="BI35" s="139"/>
      <c r="BJ35" s="140">
        <f t="shared" si="11"/>
        <v>0</v>
      </c>
      <c r="BK35" s="141">
        <f t="shared" si="12"/>
        <v>0.68888888888888888</v>
      </c>
      <c r="BL35" s="142" t="str">
        <f t="shared" si="13"/>
        <v/>
      </c>
      <c r="BM35" s="145">
        <f t="shared" ref="BM35:BT35" si="85">IF(AND(BL35&lt;$CG35,$CF35&lt;&gt;$Z35,BX35=$CG35),BX35+$Z35-$CF35,BX35)</f>
        <v>0</v>
      </c>
      <c r="BN35" s="145">
        <f t="shared" si="85"/>
        <v>0</v>
      </c>
      <c r="BO35" s="145">
        <f t="shared" si="85"/>
        <v>0</v>
      </c>
      <c r="BP35" s="145">
        <f t="shared" si="85"/>
        <v>0</v>
      </c>
      <c r="BQ35" s="145">
        <f t="shared" si="85"/>
        <v>6</v>
      </c>
      <c r="BR35" s="145">
        <f t="shared" si="85"/>
        <v>0</v>
      </c>
      <c r="BS35" s="145">
        <f t="shared" si="85"/>
        <v>0</v>
      </c>
      <c r="BT35" s="145">
        <f t="shared" si="85"/>
        <v>0</v>
      </c>
      <c r="BU35" s="144">
        <f t="shared" si="15"/>
        <v>6</v>
      </c>
      <c r="BV35" s="81"/>
      <c r="BW35" s="81"/>
      <c r="BX35" s="145">
        <f t="shared" si="16"/>
        <v>0</v>
      </c>
      <c r="BY35" s="145">
        <f t="shared" si="17"/>
        <v>0</v>
      </c>
      <c r="BZ35" s="145">
        <f t="shared" si="18"/>
        <v>0</v>
      </c>
      <c r="CA35" s="145">
        <f t="shared" si="19"/>
        <v>0</v>
      </c>
      <c r="CB35" s="145">
        <f t="shared" si="20"/>
        <v>6</v>
      </c>
      <c r="CC35" s="145">
        <f t="shared" si="21"/>
        <v>0</v>
      </c>
      <c r="CD35" s="145">
        <f t="shared" si="22"/>
        <v>0</v>
      </c>
      <c r="CE35" s="145">
        <f t="shared" si="23"/>
        <v>0</v>
      </c>
      <c r="CF35" s="146">
        <f t="shared" si="24"/>
        <v>6</v>
      </c>
      <c r="CG35" s="147">
        <f t="shared" si="25"/>
        <v>6</v>
      </c>
      <c r="CH35" s="81"/>
      <c r="CI35" s="108">
        <f t="shared" si="26"/>
        <v>0</v>
      </c>
      <c r="CJ35" s="108">
        <f t="shared" si="27"/>
        <v>0</v>
      </c>
      <c r="CK35" s="108">
        <f t="shared" si="28"/>
        <v>0</v>
      </c>
      <c r="CL35" s="108">
        <f t="shared" si="29"/>
        <v>0</v>
      </c>
      <c r="CM35" s="108">
        <f t="shared" si="30"/>
        <v>1</v>
      </c>
      <c r="CN35" s="108">
        <f t="shared" si="31"/>
        <v>0</v>
      </c>
      <c r="CO35" s="108">
        <f t="shared" si="32"/>
        <v>0</v>
      </c>
      <c r="CP35" s="108">
        <f t="shared" si="33"/>
        <v>0</v>
      </c>
      <c r="CQ35" s="148">
        <f t="shared" si="34"/>
        <v>1</v>
      </c>
      <c r="CR35" s="108">
        <f t="shared" si="35"/>
        <v>0</v>
      </c>
      <c r="CS35" s="108">
        <f t="shared" si="36"/>
        <v>0</v>
      </c>
      <c r="CT35" s="105">
        <f t="shared" si="37"/>
        <v>0</v>
      </c>
      <c r="CU35" s="108">
        <f t="shared" si="38"/>
        <v>0</v>
      </c>
      <c r="CV35" s="108">
        <f t="shared" si="39"/>
        <v>0</v>
      </c>
      <c r="CW35" s="108">
        <f t="shared" si="40"/>
        <v>0</v>
      </c>
      <c r="CX35" s="108">
        <f t="shared" si="41"/>
        <v>0</v>
      </c>
      <c r="CY35" s="108">
        <f t="shared" si="42"/>
        <v>0</v>
      </c>
      <c r="CZ35" s="149">
        <f t="shared" si="43"/>
        <v>0</v>
      </c>
      <c r="DA35" s="81"/>
      <c r="DB35" s="81"/>
      <c r="DC35" s="81"/>
      <c r="DD35" s="150">
        <f t="shared" si="44"/>
        <v>56</v>
      </c>
      <c r="DF35" s="152">
        <f t="shared" si="47"/>
        <v>21</v>
      </c>
      <c r="DW35" s="81"/>
      <c r="DX35" s="81"/>
      <c r="DY35" s="81"/>
      <c r="DZ35" s="81"/>
      <c r="EA35" s="81"/>
      <c r="EB35" s="81"/>
    </row>
    <row r="36" spans="1:132" ht="22.5" customHeight="1">
      <c r="A36" s="130" t="str">
        <f t="shared" si="0"/>
        <v>1.1.22</v>
      </c>
      <c r="B36" s="338" t="s">
        <v>212</v>
      </c>
      <c r="C36" s="132" t="s">
        <v>202</v>
      </c>
      <c r="D36" s="133">
        <v>5</v>
      </c>
      <c r="E36" s="134"/>
      <c r="F36" s="134"/>
      <c r="G36" s="135"/>
      <c r="H36" s="133"/>
      <c r="I36" s="134"/>
      <c r="J36" s="134"/>
      <c r="K36" s="134"/>
      <c r="L36" s="134"/>
      <c r="M36" s="134"/>
      <c r="N36" s="134"/>
      <c r="O36" s="135"/>
      <c r="P36" s="136"/>
      <c r="Q36" s="136"/>
      <c r="R36" s="133"/>
      <c r="S36" s="134"/>
      <c r="T36" s="134"/>
      <c r="U36" s="134"/>
      <c r="V36" s="134"/>
      <c r="W36" s="134"/>
      <c r="X36" s="135"/>
      <c r="Y36" s="137">
        <v>150</v>
      </c>
      <c r="Z36" s="136">
        <f t="shared" si="1"/>
        <v>5</v>
      </c>
      <c r="AA36" s="138">
        <f t="shared" ref="AA36:AC36" si="86">AE36*$BM$5+AI36*$BN$5+AM36*$BO$5+AQ36*$BP$5+AU36*$BQ$5+AY36*$BR$5+BC36*$BS$5+BG36*$BT$5</f>
        <v>28</v>
      </c>
      <c r="AB36" s="138">
        <f t="shared" si="86"/>
        <v>0</v>
      </c>
      <c r="AC36" s="138">
        <f t="shared" si="86"/>
        <v>28</v>
      </c>
      <c r="AD36" s="138">
        <f t="shared" si="3"/>
        <v>94</v>
      </c>
      <c r="AE36" s="139"/>
      <c r="AF36" s="139"/>
      <c r="AG36" s="139"/>
      <c r="AH36" s="140">
        <f t="shared" si="4"/>
        <v>0</v>
      </c>
      <c r="AI36" s="139"/>
      <c r="AJ36" s="139"/>
      <c r="AK36" s="139"/>
      <c r="AL36" s="140">
        <f t="shared" si="5"/>
        <v>0</v>
      </c>
      <c r="AM36" s="139"/>
      <c r="AN36" s="139"/>
      <c r="AO36" s="139"/>
      <c r="AP36" s="140">
        <f t="shared" si="6"/>
        <v>0</v>
      </c>
      <c r="AQ36" s="139"/>
      <c r="AR36" s="139"/>
      <c r="AS36" s="139"/>
      <c r="AT36" s="140">
        <f t="shared" si="7"/>
        <v>0</v>
      </c>
      <c r="AU36" s="139">
        <v>28</v>
      </c>
      <c r="AV36" s="139"/>
      <c r="AW36" s="139">
        <v>28</v>
      </c>
      <c r="AX36" s="140">
        <f t="shared" si="8"/>
        <v>5</v>
      </c>
      <c r="AY36" s="139"/>
      <c r="AZ36" s="139"/>
      <c r="BA36" s="139"/>
      <c r="BB36" s="140">
        <f t="shared" si="9"/>
        <v>0</v>
      </c>
      <c r="BC36" s="139"/>
      <c r="BD36" s="139"/>
      <c r="BE36" s="139"/>
      <c r="BF36" s="140">
        <f t="shared" si="10"/>
        <v>0</v>
      </c>
      <c r="BG36" s="139"/>
      <c r="BH36" s="139"/>
      <c r="BI36" s="139"/>
      <c r="BJ36" s="140">
        <f t="shared" si="11"/>
        <v>0</v>
      </c>
      <c r="BK36" s="141">
        <f t="shared" si="12"/>
        <v>0.62666666666666671</v>
      </c>
      <c r="BL36" s="142" t="str">
        <f t="shared" si="13"/>
        <v/>
      </c>
      <c r="BM36" s="145">
        <f t="shared" ref="BM36:BT36" si="87">IF(AND(BL36&lt;$CG36,$CF36&lt;&gt;$Z36,BX36=$CG36),BX36+$Z36-$CF36,BX36)</f>
        <v>0</v>
      </c>
      <c r="BN36" s="145">
        <f t="shared" si="87"/>
        <v>0</v>
      </c>
      <c r="BO36" s="145">
        <f t="shared" si="87"/>
        <v>0</v>
      </c>
      <c r="BP36" s="145">
        <f t="shared" si="87"/>
        <v>0</v>
      </c>
      <c r="BQ36" s="145">
        <f t="shared" si="87"/>
        <v>5</v>
      </c>
      <c r="BR36" s="145">
        <f t="shared" si="87"/>
        <v>0</v>
      </c>
      <c r="BS36" s="145">
        <f t="shared" si="87"/>
        <v>0</v>
      </c>
      <c r="BT36" s="145">
        <f t="shared" si="87"/>
        <v>0</v>
      </c>
      <c r="BU36" s="144">
        <f t="shared" si="15"/>
        <v>5</v>
      </c>
      <c r="BV36" s="81"/>
      <c r="BW36" s="81"/>
      <c r="BX36" s="145">
        <f t="shared" si="16"/>
        <v>0</v>
      </c>
      <c r="BY36" s="145">
        <f t="shared" si="17"/>
        <v>0</v>
      </c>
      <c r="BZ36" s="145">
        <f t="shared" si="18"/>
        <v>0</v>
      </c>
      <c r="CA36" s="145">
        <f t="shared" si="19"/>
        <v>0</v>
      </c>
      <c r="CB36" s="145">
        <f t="shared" si="20"/>
        <v>5</v>
      </c>
      <c r="CC36" s="145">
        <f t="shared" si="21"/>
        <v>0</v>
      </c>
      <c r="CD36" s="145">
        <f t="shared" si="22"/>
        <v>0</v>
      </c>
      <c r="CE36" s="145">
        <f t="shared" si="23"/>
        <v>0</v>
      </c>
      <c r="CF36" s="146">
        <f t="shared" si="24"/>
        <v>5</v>
      </c>
      <c r="CG36" s="147">
        <f t="shared" si="25"/>
        <v>5</v>
      </c>
      <c r="CH36" s="81"/>
      <c r="CI36" s="108">
        <f t="shared" si="26"/>
        <v>0</v>
      </c>
      <c r="CJ36" s="108">
        <f t="shared" si="27"/>
        <v>0</v>
      </c>
      <c r="CK36" s="108">
        <f t="shared" si="28"/>
        <v>0</v>
      </c>
      <c r="CL36" s="108">
        <f t="shared" si="29"/>
        <v>0</v>
      </c>
      <c r="CM36" s="108">
        <f t="shared" si="30"/>
        <v>1</v>
      </c>
      <c r="CN36" s="108">
        <f t="shared" si="31"/>
        <v>0</v>
      </c>
      <c r="CO36" s="108">
        <f t="shared" si="32"/>
        <v>0</v>
      </c>
      <c r="CP36" s="108">
        <f t="shared" si="33"/>
        <v>0</v>
      </c>
      <c r="CQ36" s="148">
        <f t="shared" si="34"/>
        <v>1</v>
      </c>
      <c r="CR36" s="108">
        <f t="shared" si="35"/>
        <v>0</v>
      </c>
      <c r="CS36" s="108">
        <f t="shared" si="36"/>
        <v>0</v>
      </c>
      <c r="CT36" s="105">
        <f t="shared" si="37"/>
        <v>0</v>
      </c>
      <c r="CU36" s="108">
        <f t="shared" si="38"/>
        <v>0</v>
      </c>
      <c r="CV36" s="108">
        <f t="shared" si="39"/>
        <v>0</v>
      </c>
      <c r="CW36" s="108">
        <f t="shared" si="40"/>
        <v>0</v>
      </c>
      <c r="CX36" s="108">
        <f t="shared" si="41"/>
        <v>0</v>
      </c>
      <c r="CY36" s="108">
        <f t="shared" si="42"/>
        <v>0</v>
      </c>
      <c r="CZ36" s="149">
        <f t="shared" si="43"/>
        <v>0</v>
      </c>
      <c r="DA36" s="81"/>
      <c r="DB36" s="81"/>
      <c r="DC36" s="81"/>
      <c r="DD36" s="150">
        <f t="shared" si="44"/>
        <v>56</v>
      </c>
      <c r="DF36" s="152">
        <f t="shared" si="47"/>
        <v>22</v>
      </c>
      <c r="DW36" s="81"/>
      <c r="DX36" s="81"/>
      <c r="DY36" s="81"/>
      <c r="DZ36" s="81"/>
      <c r="EA36" s="81"/>
      <c r="EB36" s="81"/>
    </row>
    <row r="37" spans="1:132" ht="24" customHeight="1">
      <c r="A37" s="130" t="str">
        <f t="shared" si="0"/>
        <v>1.1.23</v>
      </c>
      <c r="B37" s="338" t="s">
        <v>213</v>
      </c>
      <c r="C37" s="132" t="s">
        <v>202</v>
      </c>
      <c r="D37" s="133">
        <v>6</v>
      </c>
      <c r="E37" s="134"/>
      <c r="F37" s="134"/>
      <c r="G37" s="135"/>
      <c r="H37" s="133"/>
      <c r="I37" s="134"/>
      <c r="J37" s="134"/>
      <c r="K37" s="134"/>
      <c r="L37" s="134"/>
      <c r="M37" s="134"/>
      <c r="N37" s="134"/>
      <c r="O37" s="135"/>
      <c r="P37" s="136"/>
      <c r="Q37" s="136"/>
      <c r="R37" s="133"/>
      <c r="S37" s="134"/>
      <c r="T37" s="134"/>
      <c r="U37" s="134"/>
      <c r="V37" s="134"/>
      <c r="W37" s="134"/>
      <c r="X37" s="135"/>
      <c r="Y37" s="137">
        <v>150</v>
      </c>
      <c r="Z37" s="136">
        <f t="shared" si="1"/>
        <v>5</v>
      </c>
      <c r="AA37" s="138">
        <f t="shared" ref="AA37:AC37" si="88">AE37*$BM$5+AI37*$BN$5+AM37*$BO$5+AQ37*$BP$5+AU37*$BQ$5+AY37*$BR$5+BC37*$BS$5+BG37*$BT$5</f>
        <v>28</v>
      </c>
      <c r="AB37" s="138">
        <f t="shared" si="88"/>
        <v>0</v>
      </c>
      <c r="AC37" s="138">
        <f t="shared" si="88"/>
        <v>28</v>
      </c>
      <c r="AD37" s="138">
        <f t="shared" si="3"/>
        <v>94</v>
      </c>
      <c r="AE37" s="139"/>
      <c r="AF37" s="139"/>
      <c r="AG37" s="139"/>
      <c r="AH37" s="140">
        <f t="shared" si="4"/>
        <v>0</v>
      </c>
      <c r="AI37" s="139"/>
      <c r="AJ37" s="139"/>
      <c r="AK37" s="139"/>
      <c r="AL37" s="140">
        <f t="shared" si="5"/>
        <v>0</v>
      </c>
      <c r="AM37" s="139"/>
      <c r="AN37" s="139"/>
      <c r="AO37" s="139"/>
      <c r="AP37" s="140">
        <f t="shared" si="6"/>
        <v>0</v>
      </c>
      <c r="AQ37" s="139"/>
      <c r="AR37" s="139"/>
      <c r="AS37" s="139"/>
      <c r="AT37" s="140">
        <f t="shared" si="7"/>
        <v>0</v>
      </c>
      <c r="AU37" s="139"/>
      <c r="AV37" s="139"/>
      <c r="AW37" s="139"/>
      <c r="AX37" s="140">
        <f t="shared" si="8"/>
        <v>0</v>
      </c>
      <c r="AY37" s="139">
        <v>28</v>
      </c>
      <c r="AZ37" s="139"/>
      <c r="BA37" s="139">
        <v>28</v>
      </c>
      <c r="BB37" s="140">
        <f t="shared" si="9"/>
        <v>5</v>
      </c>
      <c r="BC37" s="139"/>
      <c r="BD37" s="139"/>
      <c r="BE37" s="139"/>
      <c r="BF37" s="140">
        <f t="shared" si="10"/>
        <v>0</v>
      </c>
      <c r="BG37" s="139"/>
      <c r="BH37" s="139"/>
      <c r="BI37" s="139"/>
      <c r="BJ37" s="140">
        <f t="shared" si="11"/>
        <v>0</v>
      </c>
      <c r="BK37" s="141">
        <f t="shared" si="12"/>
        <v>0.62666666666666671</v>
      </c>
      <c r="BL37" s="142" t="str">
        <f t="shared" si="13"/>
        <v/>
      </c>
      <c r="BM37" s="145">
        <f t="shared" ref="BM37:BT37" si="89">IF(AND(BL37&lt;$CG37,$CF37&lt;&gt;$Z37,BX37=$CG37),BX37+$Z37-$CF37,BX37)</f>
        <v>0</v>
      </c>
      <c r="BN37" s="145">
        <f t="shared" si="89"/>
        <v>0</v>
      </c>
      <c r="BO37" s="145">
        <f t="shared" si="89"/>
        <v>0</v>
      </c>
      <c r="BP37" s="145">
        <f t="shared" si="89"/>
        <v>0</v>
      </c>
      <c r="BQ37" s="145">
        <f t="shared" si="89"/>
        <v>0</v>
      </c>
      <c r="BR37" s="145">
        <f t="shared" si="89"/>
        <v>5</v>
      </c>
      <c r="BS37" s="145">
        <f t="shared" si="89"/>
        <v>0</v>
      </c>
      <c r="BT37" s="145">
        <f t="shared" si="89"/>
        <v>0</v>
      </c>
      <c r="BU37" s="144">
        <f t="shared" si="15"/>
        <v>5</v>
      </c>
      <c r="BV37" s="81"/>
      <c r="BW37" s="81"/>
      <c r="BX37" s="145">
        <f t="shared" si="16"/>
        <v>0</v>
      </c>
      <c r="BY37" s="145">
        <f t="shared" si="17"/>
        <v>0</v>
      </c>
      <c r="BZ37" s="145">
        <f t="shared" si="18"/>
        <v>0</v>
      </c>
      <c r="CA37" s="145">
        <f t="shared" si="19"/>
        <v>0</v>
      </c>
      <c r="CB37" s="145">
        <f t="shared" si="20"/>
        <v>0</v>
      </c>
      <c r="CC37" s="145">
        <f t="shared" si="21"/>
        <v>5</v>
      </c>
      <c r="CD37" s="145">
        <f t="shared" si="22"/>
        <v>0</v>
      </c>
      <c r="CE37" s="145">
        <f t="shared" si="23"/>
        <v>0</v>
      </c>
      <c r="CF37" s="146">
        <f t="shared" si="24"/>
        <v>5</v>
      </c>
      <c r="CG37" s="147">
        <f t="shared" si="25"/>
        <v>5</v>
      </c>
      <c r="CH37" s="81"/>
      <c r="CI37" s="108">
        <f t="shared" si="26"/>
        <v>0</v>
      </c>
      <c r="CJ37" s="108">
        <f t="shared" si="27"/>
        <v>0</v>
      </c>
      <c r="CK37" s="108">
        <f t="shared" si="28"/>
        <v>0</v>
      </c>
      <c r="CL37" s="108">
        <f t="shared" si="29"/>
        <v>0</v>
      </c>
      <c r="CM37" s="108">
        <f t="shared" si="30"/>
        <v>0</v>
      </c>
      <c r="CN37" s="108">
        <f t="shared" si="31"/>
        <v>1</v>
      </c>
      <c r="CO37" s="108">
        <f t="shared" si="32"/>
        <v>0</v>
      </c>
      <c r="CP37" s="108">
        <f t="shared" si="33"/>
        <v>0</v>
      </c>
      <c r="CQ37" s="148">
        <f t="shared" si="34"/>
        <v>1</v>
      </c>
      <c r="CR37" s="108">
        <f t="shared" si="35"/>
        <v>0</v>
      </c>
      <c r="CS37" s="108">
        <f t="shared" si="36"/>
        <v>0</v>
      </c>
      <c r="CT37" s="105">
        <f t="shared" si="37"/>
        <v>0</v>
      </c>
      <c r="CU37" s="108">
        <f t="shared" si="38"/>
        <v>0</v>
      </c>
      <c r="CV37" s="108">
        <f t="shared" si="39"/>
        <v>0</v>
      </c>
      <c r="CW37" s="108">
        <f t="shared" si="40"/>
        <v>0</v>
      </c>
      <c r="CX37" s="108">
        <f t="shared" si="41"/>
        <v>0</v>
      </c>
      <c r="CY37" s="108">
        <f t="shared" si="42"/>
        <v>0</v>
      </c>
      <c r="CZ37" s="149">
        <f t="shared" si="43"/>
        <v>0</v>
      </c>
      <c r="DA37" s="81"/>
      <c r="DB37" s="81"/>
      <c r="DC37" s="81"/>
      <c r="DD37" s="150">
        <f t="shared" si="44"/>
        <v>56</v>
      </c>
      <c r="DF37" s="152">
        <f t="shared" si="47"/>
        <v>23</v>
      </c>
      <c r="DW37" s="81"/>
      <c r="DX37" s="81"/>
      <c r="DY37" s="81"/>
      <c r="DZ37" s="81"/>
      <c r="EA37" s="81"/>
      <c r="EB37" s="81"/>
    </row>
    <row r="38" spans="1:132" ht="22.05" customHeight="1">
      <c r="A38" s="130" t="str">
        <f t="shared" si="0"/>
        <v>1.1.24</v>
      </c>
      <c r="B38" s="338" t="s">
        <v>214</v>
      </c>
      <c r="C38" s="132" t="s">
        <v>202</v>
      </c>
      <c r="D38" s="133">
        <v>2</v>
      </c>
      <c r="E38" s="134"/>
      <c r="F38" s="134"/>
      <c r="G38" s="135"/>
      <c r="H38" s="133"/>
      <c r="I38" s="134"/>
      <c r="J38" s="134"/>
      <c r="K38" s="134"/>
      <c r="L38" s="134"/>
      <c r="M38" s="134"/>
      <c r="N38" s="134"/>
      <c r="O38" s="135"/>
      <c r="P38" s="136"/>
      <c r="Q38" s="136"/>
      <c r="R38" s="133"/>
      <c r="S38" s="134"/>
      <c r="T38" s="134"/>
      <c r="U38" s="134"/>
      <c r="V38" s="134"/>
      <c r="W38" s="134"/>
      <c r="X38" s="135"/>
      <c r="Y38" s="137">
        <v>150</v>
      </c>
      <c r="Z38" s="136">
        <f t="shared" si="1"/>
        <v>5</v>
      </c>
      <c r="AA38" s="138">
        <f t="shared" ref="AA38:AC38" si="90">AE38*$BM$5+AI38*$BN$5+AM38*$BO$5+AQ38*$BP$5+AU38*$BQ$5+AY38*$BR$5+BC38*$BS$5+BG38*$BT$5</f>
        <v>28</v>
      </c>
      <c r="AB38" s="138">
        <f t="shared" si="90"/>
        <v>0</v>
      </c>
      <c r="AC38" s="138">
        <f t="shared" si="90"/>
        <v>28</v>
      </c>
      <c r="AD38" s="138">
        <f t="shared" si="3"/>
        <v>94</v>
      </c>
      <c r="AE38" s="139"/>
      <c r="AF38" s="139"/>
      <c r="AG38" s="139"/>
      <c r="AH38" s="140">
        <f t="shared" si="4"/>
        <v>0</v>
      </c>
      <c r="AI38" s="139">
        <v>28</v>
      </c>
      <c r="AJ38" s="139"/>
      <c r="AK38" s="139">
        <v>28</v>
      </c>
      <c r="AL38" s="140">
        <f t="shared" si="5"/>
        <v>5</v>
      </c>
      <c r="AM38" s="139"/>
      <c r="AN38" s="139"/>
      <c r="AO38" s="139"/>
      <c r="AP38" s="140">
        <f t="shared" si="6"/>
        <v>0</v>
      </c>
      <c r="AQ38" s="139"/>
      <c r="AR38" s="139"/>
      <c r="AS38" s="139"/>
      <c r="AT38" s="140">
        <f t="shared" si="7"/>
        <v>0</v>
      </c>
      <c r="AU38" s="139"/>
      <c r="AV38" s="139"/>
      <c r="AW38" s="139"/>
      <c r="AX38" s="140">
        <f t="shared" si="8"/>
        <v>0</v>
      </c>
      <c r="AY38" s="139"/>
      <c r="AZ38" s="139"/>
      <c r="BA38" s="139"/>
      <c r="BB38" s="140">
        <f t="shared" si="9"/>
        <v>0</v>
      </c>
      <c r="BC38" s="139"/>
      <c r="BD38" s="139"/>
      <c r="BE38" s="139"/>
      <c r="BF38" s="140">
        <f t="shared" si="10"/>
        <v>0</v>
      </c>
      <c r="BG38" s="139"/>
      <c r="BH38" s="139"/>
      <c r="BI38" s="139"/>
      <c r="BJ38" s="140">
        <f t="shared" si="11"/>
        <v>0</v>
      </c>
      <c r="BK38" s="141">
        <f t="shared" si="12"/>
        <v>0.62666666666666671</v>
      </c>
      <c r="BL38" s="142" t="str">
        <f t="shared" si="13"/>
        <v/>
      </c>
      <c r="BM38" s="145">
        <f t="shared" ref="BM38:BT38" si="91">IF(AND(BL38&lt;$CG38,$CF38&lt;&gt;$Z38,BX38=$CG38),BX38+$Z38-$CF38,BX38)</f>
        <v>0</v>
      </c>
      <c r="BN38" s="145">
        <f t="shared" si="91"/>
        <v>5</v>
      </c>
      <c r="BO38" s="145">
        <f t="shared" si="91"/>
        <v>0</v>
      </c>
      <c r="BP38" s="145">
        <f t="shared" si="91"/>
        <v>0</v>
      </c>
      <c r="BQ38" s="145">
        <f t="shared" si="91"/>
        <v>0</v>
      </c>
      <c r="BR38" s="145">
        <f t="shared" si="91"/>
        <v>0</v>
      </c>
      <c r="BS38" s="145">
        <f t="shared" si="91"/>
        <v>0</v>
      </c>
      <c r="BT38" s="145">
        <f t="shared" si="91"/>
        <v>0</v>
      </c>
      <c r="BU38" s="144">
        <f t="shared" si="15"/>
        <v>5</v>
      </c>
      <c r="BV38" s="81"/>
      <c r="BW38" s="81"/>
      <c r="BX38" s="145">
        <f t="shared" si="16"/>
        <v>0</v>
      </c>
      <c r="BY38" s="145">
        <f t="shared" si="17"/>
        <v>5</v>
      </c>
      <c r="BZ38" s="145">
        <f t="shared" si="18"/>
        <v>0</v>
      </c>
      <c r="CA38" s="145">
        <f t="shared" si="19"/>
        <v>0</v>
      </c>
      <c r="CB38" s="145">
        <f t="shared" si="20"/>
        <v>0</v>
      </c>
      <c r="CC38" s="145">
        <f t="shared" si="21"/>
        <v>0</v>
      </c>
      <c r="CD38" s="145">
        <f t="shared" si="22"/>
        <v>0</v>
      </c>
      <c r="CE38" s="145">
        <f t="shared" si="23"/>
        <v>0</v>
      </c>
      <c r="CF38" s="146">
        <f t="shared" si="24"/>
        <v>5</v>
      </c>
      <c r="CG38" s="147">
        <f t="shared" si="25"/>
        <v>5</v>
      </c>
      <c r="CH38" s="81"/>
      <c r="CI38" s="108">
        <f t="shared" si="26"/>
        <v>0</v>
      </c>
      <c r="CJ38" s="108">
        <f t="shared" si="27"/>
        <v>1</v>
      </c>
      <c r="CK38" s="108">
        <f t="shared" si="28"/>
        <v>0</v>
      </c>
      <c r="CL38" s="108">
        <f t="shared" si="29"/>
        <v>0</v>
      </c>
      <c r="CM38" s="108">
        <f t="shared" si="30"/>
        <v>0</v>
      </c>
      <c r="CN38" s="108">
        <f t="shared" si="31"/>
        <v>0</v>
      </c>
      <c r="CO38" s="108">
        <f t="shared" si="32"/>
        <v>0</v>
      </c>
      <c r="CP38" s="108">
        <f t="shared" si="33"/>
        <v>0</v>
      </c>
      <c r="CQ38" s="148">
        <f t="shared" si="34"/>
        <v>1</v>
      </c>
      <c r="CR38" s="108">
        <f t="shared" si="35"/>
        <v>0</v>
      </c>
      <c r="CS38" s="108">
        <f t="shared" si="36"/>
        <v>0</v>
      </c>
      <c r="CT38" s="105">
        <f t="shared" si="37"/>
        <v>0</v>
      </c>
      <c r="CU38" s="108">
        <f t="shared" si="38"/>
        <v>0</v>
      </c>
      <c r="CV38" s="108">
        <f t="shared" si="39"/>
        <v>0</v>
      </c>
      <c r="CW38" s="108">
        <f t="shared" si="40"/>
        <v>0</v>
      </c>
      <c r="CX38" s="108">
        <f t="shared" si="41"/>
        <v>0</v>
      </c>
      <c r="CY38" s="108">
        <f t="shared" si="42"/>
        <v>0</v>
      </c>
      <c r="CZ38" s="149">
        <f t="shared" si="43"/>
        <v>0</v>
      </c>
      <c r="DA38" s="81"/>
      <c r="DB38" s="81"/>
      <c r="DC38" s="81"/>
      <c r="DD38" s="150">
        <f t="shared" si="44"/>
        <v>56</v>
      </c>
      <c r="DF38" s="152">
        <f t="shared" si="47"/>
        <v>24</v>
      </c>
      <c r="DW38" s="81"/>
      <c r="DX38" s="81"/>
      <c r="DY38" s="81"/>
      <c r="DZ38" s="81"/>
      <c r="EA38" s="81"/>
      <c r="EB38" s="81"/>
    </row>
    <row r="39" spans="1:132" ht="12.75" customHeight="1">
      <c r="A39" s="130" t="str">
        <f t="shared" si="0"/>
        <v>1.1.25</v>
      </c>
      <c r="B39" s="338" t="s">
        <v>215</v>
      </c>
      <c r="C39" s="132" t="s">
        <v>202</v>
      </c>
      <c r="D39" s="133">
        <v>1</v>
      </c>
      <c r="E39" s="134"/>
      <c r="F39" s="134"/>
      <c r="G39" s="135"/>
      <c r="H39" s="133"/>
      <c r="I39" s="134"/>
      <c r="J39" s="134"/>
      <c r="K39" s="134"/>
      <c r="L39" s="134"/>
      <c r="M39" s="134"/>
      <c r="N39" s="134"/>
      <c r="O39" s="135"/>
      <c r="P39" s="136"/>
      <c r="Q39" s="136"/>
      <c r="R39" s="133"/>
      <c r="S39" s="134"/>
      <c r="T39" s="134"/>
      <c r="U39" s="134"/>
      <c r="V39" s="134"/>
      <c r="W39" s="134"/>
      <c r="X39" s="135"/>
      <c r="Y39" s="137">
        <v>210</v>
      </c>
      <c r="Z39" s="136">
        <f t="shared" si="1"/>
        <v>7</v>
      </c>
      <c r="AA39" s="138">
        <f t="shared" ref="AA39:AC39" si="92">AE39*$BM$5+AI39*$BN$5+AM39*$BO$5+AQ39*$BP$5+AU39*$BQ$5+AY39*$BR$5+BC39*$BS$5+BG39*$BT$5</f>
        <v>28</v>
      </c>
      <c r="AB39" s="138">
        <f t="shared" si="92"/>
        <v>0</v>
      </c>
      <c r="AC39" s="138">
        <f t="shared" si="92"/>
        <v>28</v>
      </c>
      <c r="AD39" s="138">
        <f t="shared" si="3"/>
        <v>154</v>
      </c>
      <c r="AE39" s="139">
        <v>28</v>
      </c>
      <c r="AF39" s="139"/>
      <c r="AG39" s="139">
        <v>28</v>
      </c>
      <c r="AH39" s="140">
        <f t="shared" si="4"/>
        <v>7</v>
      </c>
      <c r="AI39" s="139"/>
      <c r="AJ39" s="139"/>
      <c r="AK39" s="139"/>
      <c r="AL39" s="140">
        <f t="shared" si="5"/>
        <v>0</v>
      </c>
      <c r="AM39" s="139"/>
      <c r="AN39" s="139"/>
      <c r="AO39" s="139"/>
      <c r="AP39" s="140">
        <f t="shared" si="6"/>
        <v>0</v>
      </c>
      <c r="AQ39" s="139"/>
      <c r="AR39" s="139"/>
      <c r="AS39" s="139"/>
      <c r="AT39" s="140">
        <f t="shared" si="7"/>
        <v>0</v>
      </c>
      <c r="AU39" s="139"/>
      <c r="AV39" s="139"/>
      <c r="AW39" s="139"/>
      <c r="AX39" s="140">
        <f t="shared" si="8"/>
        <v>0</v>
      </c>
      <c r="AY39" s="139"/>
      <c r="AZ39" s="139"/>
      <c r="BA39" s="139"/>
      <c r="BB39" s="140">
        <f t="shared" si="9"/>
        <v>0</v>
      </c>
      <c r="BC39" s="139"/>
      <c r="BD39" s="139"/>
      <c r="BE39" s="139"/>
      <c r="BF39" s="140">
        <f t="shared" si="10"/>
        <v>0</v>
      </c>
      <c r="BG39" s="139"/>
      <c r="BH39" s="139"/>
      <c r="BI39" s="139"/>
      <c r="BJ39" s="140">
        <f t="shared" si="11"/>
        <v>0</v>
      </c>
      <c r="BK39" s="141">
        <f t="shared" si="12"/>
        <v>0.73333333333333328</v>
      </c>
      <c r="BL39" s="142" t="str">
        <f t="shared" si="13"/>
        <v/>
      </c>
      <c r="BM39" s="145">
        <f t="shared" ref="BM39:BT39" si="93">IF(AND(BL39&lt;$CG39,$CF39&lt;&gt;$Z39,BX39=$CG39),BX39+$Z39-$CF39,BX39)</f>
        <v>7</v>
      </c>
      <c r="BN39" s="145">
        <f t="shared" si="93"/>
        <v>0</v>
      </c>
      <c r="BO39" s="145">
        <f t="shared" si="93"/>
        <v>0</v>
      </c>
      <c r="BP39" s="145">
        <f t="shared" si="93"/>
        <v>0</v>
      </c>
      <c r="BQ39" s="145">
        <f t="shared" si="93"/>
        <v>0</v>
      </c>
      <c r="BR39" s="145">
        <f t="shared" si="93"/>
        <v>0</v>
      </c>
      <c r="BS39" s="145">
        <f t="shared" si="93"/>
        <v>0</v>
      </c>
      <c r="BT39" s="145">
        <f t="shared" si="93"/>
        <v>0</v>
      </c>
      <c r="BU39" s="144">
        <f t="shared" si="15"/>
        <v>7</v>
      </c>
      <c r="BV39" s="81"/>
      <c r="BW39" s="81"/>
      <c r="BX39" s="145">
        <f t="shared" si="16"/>
        <v>7</v>
      </c>
      <c r="BY39" s="145">
        <f t="shared" si="17"/>
        <v>0</v>
      </c>
      <c r="BZ39" s="145">
        <f t="shared" si="18"/>
        <v>0</v>
      </c>
      <c r="CA39" s="145">
        <f t="shared" si="19"/>
        <v>0</v>
      </c>
      <c r="CB39" s="145">
        <f t="shared" si="20"/>
        <v>0</v>
      </c>
      <c r="CC39" s="145">
        <f t="shared" si="21"/>
        <v>0</v>
      </c>
      <c r="CD39" s="145">
        <f t="shared" si="22"/>
        <v>0</v>
      </c>
      <c r="CE39" s="145">
        <f t="shared" si="23"/>
        <v>0</v>
      </c>
      <c r="CF39" s="146">
        <f t="shared" si="24"/>
        <v>7</v>
      </c>
      <c r="CG39" s="147">
        <f t="shared" si="25"/>
        <v>7</v>
      </c>
      <c r="CH39" s="81"/>
      <c r="CI39" s="108">
        <f t="shared" si="26"/>
        <v>1</v>
      </c>
      <c r="CJ39" s="108">
        <f t="shared" si="27"/>
        <v>0</v>
      </c>
      <c r="CK39" s="108">
        <f t="shared" si="28"/>
        <v>0</v>
      </c>
      <c r="CL39" s="108">
        <f t="shared" si="29"/>
        <v>0</v>
      </c>
      <c r="CM39" s="108">
        <f t="shared" si="30"/>
        <v>0</v>
      </c>
      <c r="CN39" s="108">
        <f t="shared" si="31"/>
        <v>0</v>
      </c>
      <c r="CO39" s="108">
        <f t="shared" si="32"/>
        <v>0</v>
      </c>
      <c r="CP39" s="108">
        <f t="shared" si="33"/>
        <v>0</v>
      </c>
      <c r="CQ39" s="148">
        <f t="shared" si="34"/>
        <v>1</v>
      </c>
      <c r="CR39" s="108">
        <f t="shared" si="35"/>
        <v>0</v>
      </c>
      <c r="CS39" s="108">
        <f t="shared" si="36"/>
        <v>0</v>
      </c>
      <c r="CT39" s="105">
        <f t="shared" si="37"/>
        <v>0</v>
      </c>
      <c r="CU39" s="108">
        <f t="shared" si="38"/>
        <v>0</v>
      </c>
      <c r="CV39" s="108">
        <f t="shared" si="39"/>
        <v>0</v>
      </c>
      <c r="CW39" s="108">
        <f t="shared" si="40"/>
        <v>0</v>
      </c>
      <c r="CX39" s="108">
        <f t="shared" si="41"/>
        <v>0</v>
      </c>
      <c r="CY39" s="108">
        <f t="shared" si="42"/>
        <v>0</v>
      </c>
      <c r="CZ39" s="149">
        <f t="shared" si="43"/>
        <v>0</v>
      </c>
      <c r="DA39" s="81"/>
      <c r="DB39" s="81"/>
      <c r="DC39" s="81"/>
      <c r="DD39" s="150">
        <f t="shared" si="44"/>
        <v>56</v>
      </c>
      <c r="DF39" s="152">
        <f t="shared" si="47"/>
        <v>25</v>
      </c>
      <c r="DW39" s="81"/>
      <c r="DX39" s="81"/>
      <c r="DY39" s="81"/>
      <c r="DZ39" s="81"/>
      <c r="EA39" s="81"/>
      <c r="EB39" s="81"/>
    </row>
    <row r="40" spans="1:132" ht="31.05" customHeight="1">
      <c r="A40" s="130" t="str">
        <f t="shared" si="0"/>
        <v>1.1.26</v>
      </c>
      <c r="B40" s="338" t="s">
        <v>216</v>
      </c>
      <c r="C40" s="132" t="s">
        <v>202</v>
      </c>
      <c r="D40" s="133">
        <v>8</v>
      </c>
      <c r="E40" s="134"/>
      <c r="F40" s="134"/>
      <c r="G40" s="135"/>
      <c r="H40" s="133"/>
      <c r="I40" s="134"/>
      <c r="J40" s="134"/>
      <c r="K40" s="134"/>
      <c r="L40" s="134"/>
      <c r="M40" s="134"/>
      <c r="N40" s="134"/>
      <c r="O40" s="135"/>
      <c r="P40" s="136"/>
      <c r="Q40" s="136"/>
      <c r="R40" s="133"/>
      <c r="S40" s="134"/>
      <c r="T40" s="134"/>
      <c r="U40" s="134"/>
      <c r="V40" s="134"/>
      <c r="W40" s="134"/>
      <c r="X40" s="135"/>
      <c r="Y40" s="137">
        <v>150</v>
      </c>
      <c r="Z40" s="136">
        <f t="shared" si="1"/>
        <v>5</v>
      </c>
      <c r="AA40" s="138">
        <f t="shared" ref="AA40:AC40" si="94">AE40*$BM$5+AI40*$BN$5+AM40*$BO$5+AQ40*$BP$5+AU40*$BQ$5+AY40*$BR$5+BC40*$BS$5+BG40*$BT$5</f>
        <v>32</v>
      </c>
      <c r="AB40" s="138">
        <f t="shared" si="94"/>
        <v>0</v>
      </c>
      <c r="AC40" s="138">
        <f t="shared" si="94"/>
        <v>16</v>
      </c>
      <c r="AD40" s="138">
        <f t="shared" si="3"/>
        <v>102</v>
      </c>
      <c r="AE40" s="139"/>
      <c r="AF40" s="139"/>
      <c r="AG40" s="139"/>
      <c r="AH40" s="140">
        <f t="shared" si="4"/>
        <v>0</v>
      </c>
      <c r="AI40" s="139"/>
      <c r="AJ40" s="139"/>
      <c r="AK40" s="139"/>
      <c r="AL40" s="140">
        <f t="shared" si="5"/>
        <v>0</v>
      </c>
      <c r="AM40" s="139"/>
      <c r="AN40" s="139"/>
      <c r="AO40" s="139"/>
      <c r="AP40" s="140">
        <f t="shared" si="6"/>
        <v>0</v>
      </c>
      <c r="AQ40" s="139"/>
      <c r="AR40" s="139"/>
      <c r="AS40" s="139"/>
      <c r="AT40" s="140">
        <f t="shared" si="7"/>
        <v>0</v>
      </c>
      <c r="AU40" s="139"/>
      <c r="AV40" s="139"/>
      <c r="AW40" s="139"/>
      <c r="AX40" s="140">
        <f t="shared" si="8"/>
        <v>0</v>
      </c>
      <c r="AY40" s="139"/>
      <c r="AZ40" s="139"/>
      <c r="BA40" s="139"/>
      <c r="BB40" s="140">
        <f t="shared" si="9"/>
        <v>0</v>
      </c>
      <c r="BC40" s="139"/>
      <c r="BD40" s="139"/>
      <c r="BE40" s="139"/>
      <c r="BF40" s="140">
        <f t="shared" si="10"/>
        <v>0</v>
      </c>
      <c r="BG40" s="139">
        <v>32</v>
      </c>
      <c r="BH40" s="139"/>
      <c r="BI40" s="139">
        <v>16</v>
      </c>
      <c r="BJ40" s="140">
        <f t="shared" si="11"/>
        <v>5</v>
      </c>
      <c r="BK40" s="141">
        <f t="shared" si="12"/>
        <v>0.68</v>
      </c>
      <c r="BL40" s="142" t="str">
        <f t="shared" si="13"/>
        <v/>
      </c>
      <c r="BM40" s="145">
        <f t="shared" ref="BM40:BT40" si="95">IF(AND(BL40&lt;$CG40,$CF40&lt;&gt;$Z40,BX40=$CG40),BX40+$Z40-$CF40,BX40)</f>
        <v>0</v>
      </c>
      <c r="BN40" s="145">
        <f t="shared" si="95"/>
        <v>0</v>
      </c>
      <c r="BO40" s="145">
        <f t="shared" si="95"/>
        <v>0</v>
      </c>
      <c r="BP40" s="145">
        <f t="shared" si="95"/>
        <v>0</v>
      </c>
      <c r="BQ40" s="145">
        <f t="shared" si="95"/>
        <v>0</v>
      </c>
      <c r="BR40" s="145">
        <f t="shared" si="95"/>
        <v>0</v>
      </c>
      <c r="BS40" s="145">
        <f t="shared" si="95"/>
        <v>0</v>
      </c>
      <c r="BT40" s="145">
        <f t="shared" si="95"/>
        <v>5</v>
      </c>
      <c r="BU40" s="144">
        <f t="shared" si="15"/>
        <v>5</v>
      </c>
      <c r="BV40" s="81"/>
      <c r="BW40" s="81"/>
      <c r="BX40" s="145">
        <f t="shared" si="16"/>
        <v>0</v>
      </c>
      <c r="BY40" s="145">
        <f t="shared" si="17"/>
        <v>0</v>
      </c>
      <c r="BZ40" s="145">
        <f t="shared" si="18"/>
        <v>0</v>
      </c>
      <c r="CA40" s="145">
        <f t="shared" si="19"/>
        <v>0</v>
      </c>
      <c r="CB40" s="145">
        <f t="shared" si="20"/>
        <v>0</v>
      </c>
      <c r="CC40" s="145">
        <f t="shared" si="21"/>
        <v>0</v>
      </c>
      <c r="CD40" s="145">
        <f t="shared" si="22"/>
        <v>0</v>
      </c>
      <c r="CE40" s="145">
        <f t="shared" si="23"/>
        <v>5</v>
      </c>
      <c r="CF40" s="146">
        <f t="shared" si="24"/>
        <v>5</v>
      </c>
      <c r="CG40" s="147">
        <f t="shared" si="25"/>
        <v>5</v>
      </c>
      <c r="CH40" s="81"/>
      <c r="CI40" s="108">
        <f t="shared" si="26"/>
        <v>0</v>
      </c>
      <c r="CJ40" s="108">
        <f t="shared" si="27"/>
        <v>0</v>
      </c>
      <c r="CK40" s="108">
        <f t="shared" si="28"/>
        <v>0</v>
      </c>
      <c r="CL40" s="108">
        <f t="shared" si="29"/>
        <v>0</v>
      </c>
      <c r="CM40" s="108">
        <f t="shared" si="30"/>
        <v>0</v>
      </c>
      <c r="CN40" s="108">
        <f t="shared" si="31"/>
        <v>0</v>
      </c>
      <c r="CO40" s="108">
        <f t="shared" si="32"/>
        <v>0</v>
      </c>
      <c r="CP40" s="108">
        <f t="shared" si="33"/>
        <v>1</v>
      </c>
      <c r="CQ40" s="148">
        <f t="shared" si="34"/>
        <v>1</v>
      </c>
      <c r="CR40" s="108">
        <f t="shared" si="35"/>
        <v>0</v>
      </c>
      <c r="CS40" s="108">
        <f t="shared" si="36"/>
        <v>0</v>
      </c>
      <c r="CT40" s="105">
        <f t="shared" si="37"/>
        <v>0</v>
      </c>
      <c r="CU40" s="108">
        <f t="shared" si="38"/>
        <v>0</v>
      </c>
      <c r="CV40" s="108">
        <f t="shared" si="39"/>
        <v>0</v>
      </c>
      <c r="CW40" s="108">
        <f t="shared" si="40"/>
        <v>0</v>
      </c>
      <c r="CX40" s="108">
        <f t="shared" si="41"/>
        <v>0</v>
      </c>
      <c r="CY40" s="108">
        <f t="shared" si="42"/>
        <v>0</v>
      </c>
      <c r="CZ40" s="149">
        <f t="shared" si="43"/>
        <v>0</v>
      </c>
      <c r="DA40" s="81"/>
      <c r="DB40" s="81"/>
      <c r="DC40" s="81"/>
      <c r="DD40" s="150">
        <f t="shared" si="44"/>
        <v>48</v>
      </c>
      <c r="DF40" s="152">
        <f t="shared" si="47"/>
        <v>26</v>
      </c>
      <c r="DW40" s="81"/>
      <c r="DX40" s="81"/>
      <c r="DY40" s="81"/>
      <c r="DZ40" s="81"/>
      <c r="EA40" s="81"/>
      <c r="EB40" s="81"/>
    </row>
    <row r="41" spans="1:132" ht="23.55" customHeight="1">
      <c r="A41" s="130" t="str">
        <f t="shared" si="0"/>
        <v>1.1.27</v>
      </c>
      <c r="B41" s="338" t="s">
        <v>217</v>
      </c>
      <c r="C41" s="132" t="s">
        <v>202</v>
      </c>
      <c r="D41" s="133">
        <v>2</v>
      </c>
      <c r="E41" s="134"/>
      <c r="F41" s="134"/>
      <c r="G41" s="135"/>
      <c r="H41" s="133"/>
      <c r="I41" s="134"/>
      <c r="J41" s="134"/>
      <c r="K41" s="134"/>
      <c r="L41" s="134"/>
      <c r="M41" s="134"/>
      <c r="N41" s="134"/>
      <c r="O41" s="135"/>
      <c r="P41" s="136"/>
      <c r="Q41" s="136"/>
      <c r="R41" s="133"/>
      <c r="S41" s="134"/>
      <c r="T41" s="134"/>
      <c r="U41" s="134"/>
      <c r="V41" s="134"/>
      <c r="W41" s="134"/>
      <c r="X41" s="135"/>
      <c r="Y41" s="137">
        <v>150</v>
      </c>
      <c r="Z41" s="136">
        <f t="shared" si="1"/>
        <v>5</v>
      </c>
      <c r="AA41" s="138">
        <f t="shared" ref="AA41:AC41" si="96">AE41*$BM$5+AI41*$BN$5+AM41*$BO$5+AQ41*$BP$5+AU41*$BQ$5+AY41*$BR$5+BC41*$BS$5+BG41*$BT$5</f>
        <v>14</v>
      </c>
      <c r="AB41" s="138">
        <f t="shared" si="96"/>
        <v>0</v>
      </c>
      <c r="AC41" s="138">
        <f t="shared" si="96"/>
        <v>14</v>
      </c>
      <c r="AD41" s="138">
        <f t="shared" si="3"/>
        <v>122</v>
      </c>
      <c r="AE41" s="139"/>
      <c r="AF41" s="139"/>
      <c r="AG41" s="139"/>
      <c r="AH41" s="140">
        <f t="shared" si="4"/>
        <v>0</v>
      </c>
      <c r="AI41" s="139">
        <v>14</v>
      </c>
      <c r="AJ41" s="139"/>
      <c r="AK41" s="139">
        <v>14</v>
      </c>
      <c r="AL41" s="140">
        <f t="shared" si="5"/>
        <v>5</v>
      </c>
      <c r="AM41" s="139"/>
      <c r="AN41" s="139"/>
      <c r="AO41" s="139"/>
      <c r="AP41" s="140">
        <f t="shared" si="6"/>
        <v>0</v>
      </c>
      <c r="AQ41" s="139"/>
      <c r="AR41" s="139"/>
      <c r="AS41" s="139"/>
      <c r="AT41" s="140">
        <f t="shared" si="7"/>
        <v>0</v>
      </c>
      <c r="AU41" s="139"/>
      <c r="AV41" s="139"/>
      <c r="AW41" s="139"/>
      <c r="AX41" s="140">
        <f t="shared" si="8"/>
        <v>0</v>
      </c>
      <c r="AY41" s="139"/>
      <c r="AZ41" s="139"/>
      <c r="BA41" s="139"/>
      <c r="BB41" s="140">
        <f t="shared" si="9"/>
        <v>0</v>
      </c>
      <c r="BC41" s="139"/>
      <c r="BD41" s="139"/>
      <c r="BE41" s="139"/>
      <c r="BF41" s="140">
        <f t="shared" si="10"/>
        <v>0</v>
      </c>
      <c r="BG41" s="139"/>
      <c r="BH41" s="139"/>
      <c r="BI41" s="139"/>
      <c r="BJ41" s="140">
        <f t="shared" si="11"/>
        <v>0</v>
      </c>
      <c r="BK41" s="141">
        <f t="shared" si="12"/>
        <v>0.81333333333333335</v>
      </c>
      <c r="BL41" s="142" t="str">
        <f t="shared" si="13"/>
        <v/>
      </c>
      <c r="BM41" s="145">
        <f t="shared" ref="BM41:BT41" si="97">IF(AND(BL41&lt;$CG41,$CF41&lt;&gt;$Z41,BX41=$CG41),BX41+$Z41-$CF41,BX41)</f>
        <v>0</v>
      </c>
      <c r="BN41" s="145">
        <f t="shared" si="97"/>
        <v>5</v>
      </c>
      <c r="BO41" s="145">
        <f t="shared" si="97"/>
        <v>0</v>
      </c>
      <c r="BP41" s="145">
        <f t="shared" si="97"/>
        <v>0</v>
      </c>
      <c r="BQ41" s="145">
        <f t="shared" si="97"/>
        <v>0</v>
      </c>
      <c r="BR41" s="145">
        <f t="shared" si="97"/>
        <v>0</v>
      </c>
      <c r="BS41" s="145">
        <f t="shared" si="97"/>
        <v>0</v>
      </c>
      <c r="BT41" s="145">
        <f t="shared" si="97"/>
        <v>0</v>
      </c>
      <c r="BU41" s="144">
        <f t="shared" si="15"/>
        <v>5</v>
      </c>
      <c r="BV41" s="81"/>
      <c r="BW41" s="81"/>
      <c r="BX41" s="145">
        <f t="shared" si="16"/>
        <v>0</v>
      </c>
      <c r="BY41" s="145">
        <f t="shared" si="17"/>
        <v>5</v>
      </c>
      <c r="BZ41" s="145">
        <f t="shared" si="18"/>
        <v>0</v>
      </c>
      <c r="CA41" s="145">
        <f t="shared" si="19"/>
        <v>0</v>
      </c>
      <c r="CB41" s="145">
        <f t="shared" si="20"/>
        <v>0</v>
      </c>
      <c r="CC41" s="145">
        <f t="shared" si="21"/>
        <v>0</v>
      </c>
      <c r="CD41" s="145">
        <f t="shared" si="22"/>
        <v>0</v>
      </c>
      <c r="CE41" s="145">
        <f t="shared" si="23"/>
        <v>0</v>
      </c>
      <c r="CF41" s="146">
        <f t="shared" si="24"/>
        <v>5</v>
      </c>
      <c r="CG41" s="147">
        <f t="shared" si="25"/>
        <v>5</v>
      </c>
      <c r="CH41" s="81"/>
      <c r="CI41" s="108">
        <f t="shared" si="26"/>
        <v>0</v>
      </c>
      <c r="CJ41" s="108">
        <f t="shared" si="27"/>
        <v>1</v>
      </c>
      <c r="CK41" s="108">
        <f t="shared" si="28"/>
        <v>0</v>
      </c>
      <c r="CL41" s="108">
        <f t="shared" si="29"/>
        <v>0</v>
      </c>
      <c r="CM41" s="108">
        <f t="shared" si="30"/>
        <v>0</v>
      </c>
      <c r="CN41" s="108">
        <f t="shared" si="31"/>
        <v>0</v>
      </c>
      <c r="CO41" s="108">
        <f t="shared" si="32"/>
        <v>0</v>
      </c>
      <c r="CP41" s="108">
        <f t="shared" si="33"/>
        <v>0</v>
      </c>
      <c r="CQ41" s="148">
        <f t="shared" si="34"/>
        <v>1</v>
      </c>
      <c r="CR41" s="108">
        <f t="shared" si="35"/>
        <v>0</v>
      </c>
      <c r="CS41" s="108">
        <f t="shared" si="36"/>
        <v>0</v>
      </c>
      <c r="CT41" s="105">
        <f t="shared" si="37"/>
        <v>0</v>
      </c>
      <c r="CU41" s="108">
        <f t="shared" si="38"/>
        <v>0</v>
      </c>
      <c r="CV41" s="108">
        <f t="shared" si="39"/>
        <v>0</v>
      </c>
      <c r="CW41" s="108">
        <f t="shared" si="40"/>
        <v>0</v>
      </c>
      <c r="CX41" s="108">
        <f t="shared" si="41"/>
        <v>0</v>
      </c>
      <c r="CY41" s="108">
        <f t="shared" si="42"/>
        <v>0</v>
      </c>
      <c r="CZ41" s="149">
        <f t="shared" si="43"/>
        <v>0</v>
      </c>
      <c r="DA41" s="81"/>
      <c r="DB41" s="81"/>
      <c r="DC41" s="81"/>
      <c r="DD41" s="150">
        <f t="shared" si="44"/>
        <v>28</v>
      </c>
      <c r="DF41" s="152">
        <f t="shared" si="47"/>
        <v>27</v>
      </c>
      <c r="DW41" s="81"/>
      <c r="DX41" s="81"/>
      <c r="DY41" s="81"/>
      <c r="DZ41" s="81"/>
      <c r="EA41" s="81"/>
      <c r="EB41" s="81"/>
    </row>
    <row r="42" spans="1:132" ht="20.399999999999999">
      <c r="A42" s="130" t="str">
        <f t="shared" si="0"/>
        <v>1.1.28</v>
      </c>
      <c r="B42" s="337" t="s">
        <v>209</v>
      </c>
      <c r="C42" s="132" t="s">
        <v>202</v>
      </c>
      <c r="D42" s="133">
        <v>3</v>
      </c>
      <c r="E42" s="134"/>
      <c r="F42" s="134"/>
      <c r="G42" s="135"/>
      <c r="H42" s="133"/>
      <c r="I42" s="134"/>
      <c r="J42" s="134"/>
      <c r="K42" s="134"/>
      <c r="L42" s="134"/>
      <c r="M42" s="134"/>
      <c r="N42" s="134"/>
      <c r="O42" s="135"/>
      <c r="P42" s="136"/>
      <c r="Q42" s="136"/>
      <c r="R42" s="133"/>
      <c r="S42" s="134"/>
      <c r="T42" s="134"/>
      <c r="U42" s="134"/>
      <c r="V42" s="134"/>
      <c r="W42" s="134"/>
      <c r="X42" s="135"/>
      <c r="Y42" s="137">
        <v>150</v>
      </c>
      <c r="Z42" s="136">
        <f t="shared" si="1"/>
        <v>5</v>
      </c>
      <c r="AA42" s="138">
        <f t="shared" ref="AA42:AC42" si="98">AE42*$BM$5+AI42*$BN$5+AM42*$BO$5+AQ42*$BP$5+AU42*$BQ$5+AY42*$BR$5+BC42*$BS$5+BG42*$BT$5</f>
        <v>14</v>
      </c>
      <c r="AB42" s="138">
        <f t="shared" si="98"/>
        <v>0</v>
      </c>
      <c r="AC42" s="138">
        <f t="shared" si="98"/>
        <v>14</v>
      </c>
      <c r="AD42" s="138">
        <f t="shared" si="3"/>
        <v>122</v>
      </c>
      <c r="AE42" s="139"/>
      <c r="AF42" s="139"/>
      <c r="AG42" s="139"/>
      <c r="AH42" s="140">
        <f t="shared" si="4"/>
        <v>0</v>
      </c>
      <c r="AI42" s="139"/>
      <c r="AJ42" s="139"/>
      <c r="AK42" s="139"/>
      <c r="AL42" s="140">
        <f t="shared" si="5"/>
        <v>0</v>
      </c>
      <c r="AM42" s="139">
        <v>14</v>
      </c>
      <c r="AN42" s="139"/>
      <c r="AO42" s="139">
        <v>14</v>
      </c>
      <c r="AP42" s="140">
        <f t="shared" si="6"/>
        <v>5</v>
      </c>
      <c r="AQ42" s="139"/>
      <c r="AR42" s="139"/>
      <c r="AS42" s="139"/>
      <c r="AT42" s="140">
        <f t="shared" si="7"/>
        <v>0</v>
      </c>
      <c r="AU42" s="139"/>
      <c r="AV42" s="139"/>
      <c r="AW42" s="139"/>
      <c r="AX42" s="140">
        <f t="shared" si="8"/>
        <v>0</v>
      </c>
      <c r="AY42" s="139"/>
      <c r="AZ42" s="139"/>
      <c r="BA42" s="139"/>
      <c r="BB42" s="140">
        <f t="shared" si="9"/>
        <v>0</v>
      </c>
      <c r="BC42" s="139"/>
      <c r="BD42" s="139"/>
      <c r="BE42" s="139"/>
      <c r="BF42" s="140">
        <f t="shared" si="10"/>
        <v>0</v>
      </c>
      <c r="BG42" s="139"/>
      <c r="BH42" s="139"/>
      <c r="BI42" s="139"/>
      <c r="BJ42" s="140">
        <f t="shared" si="11"/>
        <v>0</v>
      </c>
      <c r="BK42" s="141">
        <f t="shared" si="12"/>
        <v>0.81333333333333335</v>
      </c>
      <c r="BL42" s="142" t="str">
        <f t="shared" si="13"/>
        <v/>
      </c>
      <c r="BM42" s="145">
        <f t="shared" ref="BM42:BT42" si="99">IF(AND(BL42&lt;$CG42,$CF42&lt;&gt;$Z42,BX42=$CG42),BX42+$Z42-$CF42,BX42)</f>
        <v>0</v>
      </c>
      <c r="BN42" s="145">
        <f t="shared" si="99"/>
        <v>0</v>
      </c>
      <c r="BO42" s="145">
        <f t="shared" si="99"/>
        <v>5</v>
      </c>
      <c r="BP42" s="145">
        <f t="shared" si="99"/>
        <v>0</v>
      </c>
      <c r="BQ42" s="145">
        <f t="shared" si="99"/>
        <v>0</v>
      </c>
      <c r="BR42" s="145">
        <f t="shared" si="99"/>
        <v>0</v>
      </c>
      <c r="BS42" s="145">
        <f t="shared" si="99"/>
        <v>0</v>
      </c>
      <c r="BT42" s="145">
        <f t="shared" si="99"/>
        <v>0</v>
      </c>
      <c r="BU42" s="144">
        <f t="shared" si="15"/>
        <v>5</v>
      </c>
      <c r="BV42" s="81"/>
      <c r="BW42" s="81"/>
      <c r="BX42" s="145">
        <f t="shared" si="16"/>
        <v>0</v>
      </c>
      <c r="BY42" s="145">
        <f t="shared" si="17"/>
        <v>0</v>
      </c>
      <c r="BZ42" s="145">
        <f t="shared" si="18"/>
        <v>5</v>
      </c>
      <c r="CA42" s="145">
        <f t="shared" si="19"/>
        <v>0</v>
      </c>
      <c r="CB42" s="145">
        <f t="shared" si="20"/>
        <v>0</v>
      </c>
      <c r="CC42" s="145">
        <f t="shared" si="21"/>
        <v>0</v>
      </c>
      <c r="CD42" s="145">
        <f t="shared" si="22"/>
        <v>0</v>
      </c>
      <c r="CE42" s="145">
        <f t="shared" si="23"/>
        <v>0</v>
      </c>
      <c r="CF42" s="146">
        <f t="shared" si="24"/>
        <v>5</v>
      </c>
      <c r="CG42" s="147">
        <f t="shared" si="25"/>
        <v>5</v>
      </c>
      <c r="CH42" s="81"/>
      <c r="CI42" s="108">
        <f t="shared" si="26"/>
        <v>0</v>
      </c>
      <c r="CJ42" s="108">
        <f t="shared" si="27"/>
        <v>0</v>
      </c>
      <c r="CK42" s="108">
        <f t="shared" si="28"/>
        <v>1</v>
      </c>
      <c r="CL42" s="108">
        <f t="shared" si="29"/>
        <v>0</v>
      </c>
      <c r="CM42" s="108">
        <f t="shared" si="30"/>
        <v>0</v>
      </c>
      <c r="CN42" s="108">
        <f t="shared" si="31"/>
        <v>0</v>
      </c>
      <c r="CO42" s="108">
        <f t="shared" si="32"/>
        <v>0</v>
      </c>
      <c r="CP42" s="108">
        <f t="shared" si="33"/>
        <v>0</v>
      </c>
      <c r="CQ42" s="148">
        <f t="shared" si="34"/>
        <v>1</v>
      </c>
      <c r="CR42" s="108">
        <f t="shared" si="35"/>
        <v>0</v>
      </c>
      <c r="CS42" s="108">
        <f t="shared" si="36"/>
        <v>0</v>
      </c>
      <c r="CT42" s="105">
        <f t="shared" si="37"/>
        <v>0</v>
      </c>
      <c r="CU42" s="108">
        <f t="shared" si="38"/>
        <v>0</v>
      </c>
      <c r="CV42" s="108">
        <f t="shared" si="39"/>
        <v>0</v>
      </c>
      <c r="CW42" s="108">
        <f t="shared" si="40"/>
        <v>0</v>
      </c>
      <c r="CX42" s="108">
        <f t="shared" si="41"/>
        <v>0</v>
      </c>
      <c r="CY42" s="108">
        <f t="shared" si="42"/>
        <v>0</v>
      </c>
      <c r="CZ42" s="149">
        <f t="shared" si="43"/>
        <v>0</v>
      </c>
      <c r="DA42" s="81"/>
      <c r="DB42" s="81"/>
      <c r="DC42" s="81"/>
      <c r="DD42" s="150">
        <f t="shared" si="44"/>
        <v>28</v>
      </c>
      <c r="DF42" s="152">
        <f t="shared" si="47"/>
        <v>28</v>
      </c>
      <c r="DW42" s="81"/>
      <c r="DX42" s="81"/>
      <c r="DY42" s="81"/>
      <c r="DZ42" s="81"/>
      <c r="EA42" s="81"/>
      <c r="EB42" s="81"/>
    </row>
    <row r="43" spans="1:132" ht="25.05" customHeight="1">
      <c r="A43" s="130" t="str">
        <f t="shared" si="0"/>
        <v>1.1.29</v>
      </c>
      <c r="B43" s="337" t="s">
        <v>349</v>
      </c>
      <c r="C43" s="132" t="s">
        <v>202</v>
      </c>
      <c r="D43" s="133">
        <v>8</v>
      </c>
      <c r="E43" s="134"/>
      <c r="F43" s="134"/>
      <c r="G43" s="135"/>
      <c r="H43" s="133"/>
      <c r="I43" s="134"/>
      <c r="J43" s="134"/>
      <c r="K43" s="134"/>
      <c r="L43" s="134"/>
      <c r="M43" s="134"/>
      <c r="N43" s="134"/>
      <c r="O43" s="135"/>
      <c r="P43" s="136"/>
      <c r="Q43" s="136"/>
      <c r="R43" s="133"/>
      <c r="S43" s="134"/>
      <c r="T43" s="134"/>
      <c r="U43" s="134"/>
      <c r="V43" s="134"/>
      <c r="W43" s="134"/>
      <c r="X43" s="135"/>
      <c r="Y43" s="137">
        <v>135</v>
      </c>
      <c r="Z43" s="136">
        <f t="shared" si="1"/>
        <v>4.5</v>
      </c>
      <c r="AA43" s="138">
        <f t="shared" ref="AA43:AC43" si="100">AE43*$BM$5+AI43*$BN$5+AM43*$BO$5+AQ43*$BP$5+AU43*$BQ$5+AY43*$BR$5+BC43*$BS$5+BG43*$BT$5</f>
        <v>14</v>
      </c>
      <c r="AB43" s="138">
        <f t="shared" si="100"/>
        <v>0</v>
      </c>
      <c r="AC43" s="138">
        <f t="shared" si="100"/>
        <v>14</v>
      </c>
      <c r="AD43" s="138">
        <f t="shared" si="3"/>
        <v>107</v>
      </c>
      <c r="AE43" s="139"/>
      <c r="AF43" s="139"/>
      <c r="AG43" s="139"/>
      <c r="AH43" s="140">
        <f t="shared" si="4"/>
        <v>0</v>
      </c>
      <c r="AI43" s="139"/>
      <c r="AJ43" s="139"/>
      <c r="AK43" s="139"/>
      <c r="AL43" s="140">
        <f t="shared" si="5"/>
        <v>0</v>
      </c>
      <c r="AM43" s="139"/>
      <c r="AN43" s="139"/>
      <c r="AO43" s="139"/>
      <c r="AP43" s="140">
        <f t="shared" si="6"/>
        <v>0</v>
      </c>
      <c r="AQ43" s="139"/>
      <c r="AR43" s="139"/>
      <c r="AS43" s="139"/>
      <c r="AT43" s="140">
        <f t="shared" si="7"/>
        <v>0</v>
      </c>
      <c r="AU43" s="139"/>
      <c r="AV43" s="139"/>
      <c r="AW43" s="139"/>
      <c r="AX43" s="140">
        <f t="shared" si="8"/>
        <v>0</v>
      </c>
      <c r="AY43" s="139"/>
      <c r="AZ43" s="139"/>
      <c r="BA43" s="139"/>
      <c r="BB43" s="140">
        <f t="shared" si="9"/>
        <v>0</v>
      </c>
      <c r="BC43" s="139"/>
      <c r="BD43" s="139"/>
      <c r="BE43" s="139"/>
      <c r="BF43" s="140">
        <f t="shared" si="10"/>
        <v>0</v>
      </c>
      <c r="BG43" s="139">
        <v>14</v>
      </c>
      <c r="BH43" s="139"/>
      <c r="BI43" s="139">
        <v>14</v>
      </c>
      <c r="BJ43" s="140">
        <f t="shared" si="11"/>
        <v>4.5</v>
      </c>
      <c r="BK43" s="141">
        <f t="shared" si="12"/>
        <v>0.79259259259259263</v>
      </c>
      <c r="BL43" s="142" t="str">
        <f t="shared" si="13"/>
        <v/>
      </c>
      <c r="BM43" s="145">
        <f t="shared" ref="BM43:BT43" si="101">IF(AND(BL43&lt;$CG43,$CF43&lt;&gt;$Z43,BX43=$CG43),BX43+$Z43-$CF43,BX43)</f>
        <v>0</v>
      </c>
      <c r="BN43" s="145">
        <f t="shared" si="101"/>
        <v>0</v>
      </c>
      <c r="BO43" s="145">
        <f t="shared" si="101"/>
        <v>0</v>
      </c>
      <c r="BP43" s="145">
        <f t="shared" si="101"/>
        <v>0</v>
      </c>
      <c r="BQ43" s="145">
        <f t="shared" si="101"/>
        <v>0</v>
      </c>
      <c r="BR43" s="145">
        <f t="shared" si="101"/>
        <v>0</v>
      </c>
      <c r="BS43" s="145">
        <f t="shared" si="101"/>
        <v>0</v>
      </c>
      <c r="BT43" s="145">
        <f t="shared" si="101"/>
        <v>4.5</v>
      </c>
      <c r="BU43" s="144">
        <f t="shared" si="15"/>
        <v>4.5</v>
      </c>
      <c r="BV43" s="81"/>
      <c r="BW43" s="81"/>
      <c r="BX43" s="145">
        <f t="shared" si="16"/>
        <v>0</v>
      </c>
      <c r="BY43" s="145">
        <f t="shared" si="17"/>
        <v>0</v>
      </c>
      <c r="BZ43" s="145">
        <f t="shared" si="18"/>
        <v>0</v>
      </c>
      <c r="CA43" s="145">
        <f t="shared" si="19"/>
        <v>0</v>
      </c>
      <c r="CB43" s="145">
        <f t="shared" si="20"/>
        <v>0</v>
      </c>
      <c r="CC43" s="145">
        <f t="shared" si="21"/>
        <v>0</v>
      </c>
      <c r="CD43" s="145">
        <f t="shared" si="22"/>
        <v>0</v>
      </c>
      <c r="CE43" s="145">
        <f t="shared" si="23"/>
        <v>4.5</v>
      </c>
      <c r="CF43" s="146">
        <f t="shared" si="24"/>
        <v>4.5</v>
      </c>
      <c r="CG43" s="147">
        <f t="shared" si="25"/>
        <v>4.5</v>
      </c>
      <c r="CH43" s="81"/>
      <c r="CI43" s="108">
        <f t="shared" si="26"/>
        <v>0</v>
      </c>
      <c r="CJ43" s="108">
        <f t="shared" si="27"/>
        <v>0</v>
      </c>
      <c r="CK43" s="108">
        <f t="shared" si="28"/>
        <v>0</v>
      </c>
      <c r="CL43" s="108">
        <f t="shared" si="29"/>
        <v>0</v>
      </c>
      <c r="CM43" s="108">
        <f t="shared" si="30"/>
        <v>0</v>
      </c>
      <c r="CN43" s="108">
        <f t="shared" si="31"/>
        <v>0</v>
      </c>
      <c r="CO43" s="108">
        <f t="shared" si="32"/>
        <v>0</v>
      </c>
      <c r="CP43" s="108">
        <f t="shared" si="33"/>
        <v>1</v>
      </c>
      <c r="CQ43" s="148">
        <f t="shared" si="34"/>
        <v>1</v>
      </c>
      <c r="CR43" s="108">
        <f t="shared" si="35"/>
        <v>0</v>
      </c>
      <c r="CS43" s="108">
        <f t="shared" si="36"/>
        <v>0</v>
      </c>
      <c r="CT43" s="105">
        <f t="shared" si="37"/>
        <v>0</v>
      </c>
      <c r="CU43" s="108">
        <f t="shared" si="38"/>
        <v>0</v>
      </c>
      <c r="CV43" s="108">
        <f t="shared" si="39"/>
        <v>0</v>
      </c>
      <c r="CW43" s="108">
        <f t="shared" si="40"/>
        <v>0</v>
      </c>
      <c r="CX43" s="108">
        <f t="shared" si="41"/>
        <v>0</v>
      </c>
      <c r="CY43" s="108">
        <f t="shared" si="42"/>
        <v>0</v>
      </c>
      <c r="CZ43" s="149">
        <f t="shared" si="43"/>
        <v>0</v>
      </c>
      <c r="DA43" s="81"/>
      <c r="DB43" s="81"/>
      <c r="DC43" s="81"/>
      <c r="DD43" s="150">
        <f t="shared" si="44"/>
        <v>28</v>
      </c>
      <c r="DF43" s="152">
        <f t="shared" si="47"/>
        <v>29</v>
      </c>
      <c r="DW43" s="81"/>
      <c r="DX43" s="81"/>
      <c r="DY43" s="81"/>
      <c r="DZ43" s="81"/>
      <c r="EA43" s="81"/>
      <c r="EB43" s="81"/>
    </row>
    <row r="44" spans="1:132" ht="12.75" customHeight="1">
      <c r="A44" s="130" t="str">
        <f t="shared" si="0"/>
        <v>1.1.30</v>
      </c>
      <c r="B44" s="337" t="s">
        <v>218</v>
      </c>
      <c r="C44" s="132" t="s">
        <v>202</v>
      </c>
      <c r="D44" s="133">
        <v>5</v>
      </c>
      <c r="E44" s="134"/>
      <c r="F44" s="134"/>
      <c r="G44" s="135"/>
      <c r="H44" s="133"/>
      <c r="I44" s="134"/>
      <c r="J44" s="134"/>
      <c r="K44" s="134"/>
      <c r="L44" s="134"/>
      <c r="M44" s="134"/>
      <c r="N44" s="134"/>
      <c r="O44" s="135"/>
      <c r="P44" s="136"/>
      <c r="Q44" s="136"/>
      <c r="R44" s="133"/>
      <c r="S44" s="134"/>
      <c r="T44" s="134"/>
      <c r="U44" s="134"/>
      <c r="V44" s="134"/>
      <c r="W44" s="134"/>
      <c r="X44" s="135"/>
      <c r="Y44" s="137">
        <v>90</v>
      </c>
      <c r="Z44" s="136">
        <f t="shared" si="1"/>
        <v>3</v>
      </c>
      <c r="AA44" s="138">
        <f t="shared" ref="AA44:AC44" si="102">AE44*$BM$5+AI44*$BN$5+AM44*$BO$5+AQ44*$BP$5+AU44*$BQ$5+AY44*$BR$5+BC44*$BS$5+BG44*$BT$5</f>
        <v>14</v>
      </c>
      <c r="AB44" s="138">
        <f t="shared" si="102"/>
        <v>0</v>
      </c>
      <c r="AC44" s="138">
        <f t="shared" si="102"/>
        <v>14</v>
      </c>
      <c r="AD44" s="138">
        <f t="shared" si="3"/>
        <v>62</v>
      </c>
      <c r="AE44" s="139"/>
      <c r="AF44" s="139"/>
      <c r="AG44" s="139"/>
      <c r="AH44" s="140">
        <f t="shared" si="4"/>
        <v>0</v>
      </c>
      <c r="AI44" s="139"/>
      <c r="AJ44" s="139"/>
      <c r="AK44" s="139"/>
      <c r="AL44" s="140">
        <f t="shared" si="5"/>
        <v>0</v>
      </c>
      <c r="AM44" s="139"/>
      <c r="AN44" s="139"/>
      <c r="AO44" s="139"/>
      <c r="AP44" s="140">
        <f t="shared" si="6"/>
        <v>0</v>
      </c>
      <c r="AQ44" s="139"/>
      <c r="AR44" s="139"/>
      <c r="AS44" s="139"/>
      <c r="AT44" s="140">
        <f t="shared" si="7"/>
        <v>0</v>
      </c>
      <c r="AU44" s="139">
        <v>14</v>
      </c>
      <c r="AV44" s="139"/>
      <c r="AW44" s="139">
        <v>14</v>
      </c>
      <c r="AX44" s="140">
        <f t="shared" si="8"/>
        <v>3</v>
      </c>
      <c r="AY44" s="139"/>
      <c r="AZ44" s="139"/>
      <c r="BA44" s="139"/>
      <c r="BB44" s="140">
        <f t="shared" si="9"/>
        <v>0</v>
      </c>
      <c r="BC44" s="139"/>
      <c r="BD44" s="139"/>
      <c r="BE44" s="139"/>
      <c r="BF44" s="140">
        <f t="shared" si="10"/>
        <v>0</v>
      </c>
      <c r="BG44" s="139"/>
      <c r="BH44" s="139"/>
      <c r="BI44" s="139"/>
      <c r="BJ44" s="140">
        <f t="shared" si="11"/>
        <v>0</v>
      </c>
      <c r="BK44" s="141">
        <f t="shared" si="12"/>
        <v>0.68888888888888888</v>
      </c>
      <c r="BL44" s="142" t="str">
        <f t="shared" si="13"/>
        <v/>
      </c>
      <c r="BM44" s="145">
        <f t="shared" ref="BM44:BT44" si="103">IF(AND(BL44&lt;$CG44,$CF44&lt;&gt;$Z44,BX44=$CG44),BX44+$Z44-$CF44,BX44)</f>
        <v>0</v>
      </c>
      <c r="BN44" s="145">
        <f t="shared" si="103"/>
        <v>0</v>
      </c>
      <c r="BO44" s="145">
        <f t="shared" si="103"/>
        <v>0</v>
      </c>
      <c r="BP44" s="145">
        <f t="shared" si="103"/>
        <v>0</v>
      </c>
      <c r="BQ44" s="145">
        <f t="shared" si="103"/>
        <v>3</v>
      </c>
      <c r="BR44" s="145">
        <f t="shared" si="103"/>
        <v>0</v>
      </c>
      <c r="BS44" s="145">
        <f t="shared" si="103"/>
        <v>0</v>
      </c>
      <c r="BT44" s="145">
        <f t="shared" si="103"/>
        <v>0</v>
      </c>
      <c r="BU44" s="144">
        <f t="shared" si="15"/>
        <v>3</v>
      </c>
      <c r="BV44" s="81"/>
      <c r="BW44" s="81"/>
      <c r="BX44" s="145">
        <f t="shared" si="16"/>
        <v>0</v>
      </c>
      <c r="BY44" s="145">
        <f t="shared" si="17"/>
        <v>0</v>
      </c>
      <c r="BZ44" s="145">
        <f t="shared" si="18"/>
        <v>0</v>
      </c>
      <c r="CA44" s="145">
        <f t="shared" si="19"/>
        <v>0</v>
      </c>
      <c r="CB44" s="145">
        <f t="shared" si="20"/>
        <v>3</v>
      </c>
      <c r="CC44" s="145">
        <f t="shared" si="21"/>
        <v>0</v>
      </c>
      <c r="CD44" s="145">
        <f t="shared" si="22"/>
        <v>0</v>
      </c>
      <c r="CE44" s="145">
        <f t="shared" si="23"/>
        <v>0</v>
      </c>
      <c r="CF44" s="146">
        <f t="shared" si="24"/>
        <v>3</v>
      </c>
      <c r="CG44" s="147">
        <f t="shared" si="25"/>
        <v>3</v>
      </c>
      <c r="CH44" s="81"/>
      <c r="CI44" s="108">
        <f t="shared" si="26"/>
        <v>0</v>
      </c>
      <c r="CJ44" s="108">
        <f t="shared" si="27"/>
        <v>0</v>
      </c>
      <c r="CK44" s="108">
        <f t="shared" si="28"/>
        <v>0</v>
      </c>
      <c r="CL44" s="108">
        <f t="shared" si="29"/>
        <v>0</v>
      </c>
      <c r="CM44" s="108">
        <f t="shared" si="30"/>
        <v>1</v>
      </c>
      <c r="CN44" s="108">
        <f t="shared" si="31"/>
        <v>0</v>
      </c>
      <c r="CO44" s="108">
        <f t="shared" si="32"/>
        <v>0</v>
      </c>
      <c r="CP44" s="108">
        <f t="shared" si="33"/>
        <v>0</v>
      </c>
      <c r="CQ44" s="148">
        <f t="shared" si="34"/>
        <v>1</v>
      </c>
      <c r="CR44" s="108">
        <f t="shared" si="35"/>
        <v>0</v>
      </c>
      <c r="CS44" s="108">
        <f t="shared" si="36"/>
        <v>0</v>
      </c>
      <c r="CT44" s="105">
        <f t="shared" si="37"/>
        <v>0</v>
      </c>
      <c r="CU44" s="108">
        <f t="shared" si="38"/>
        <v>0</v>
      </c>
      <c r="CV44" s="108">
        <f t="shared" si="39"/>
        <v>0</v>
      </c>
      <c r="CW44" s="108">
        <f t="shared" si="40"/>
        <v>0</v>
      </c>
      <c r="CX44" s="108">
        <f t="shared" si="41"/>
        <v>0</v>
      </c>
      <c r="CY44" s="108">
        <f t="shared" si="42"/>
        <v>0</v>
      </c>
      <c r="CZ44" s="149">
        <f t="shared" si="43"/>
        <v>0</v>
      </c>
      <c r="DA44" s="81"/>
      <c r="DB44" s="81"/>
      <c r="DC44" s="81"/>
      <c r="DD44" s="150">
        <f t="shared" si="44"/>
        <v>28</v>
      </c>
      <c r="DF44" s="152">
        <f t="shared" si="47"/>
        <v>30</v>
      </c>
      <c r="DW44" s="81"/>
      <c r="DX44" s="81"/>
      <c r="DY44" s="81"/>
      <c r="DZ44" s="81"/>
      <c r="EA44" s="81"/>
      <c r="EB44" s="81"/>
    </row>
    <row r="45" spans="1:132" ht="12.75" hidden="1" customHeight="1">
      <c r="A45" s="130" t="str">
        <f t="shared" si="0"/>
        <v>1.1.30</v>
      </c>
      <c r="B45" s="131"/>
      <c r="C45" s="132"/>
      <c r="D45" s="133"/>
      <c r="E45" s="134"/>
      <c r="F45" s="134"/>
      <c r="G45" s="135"/>
      <c r="H45" s="133"/>
      <c r="I45" s="134"/>
      <c r="J45" s="134"/>
      <c r="K45" s="134"/>
      <c r="L45" s="134"/>
      <c r="M45" s="134"/>
      <c r="N45" s="134"/>
      <c r="O45" s="135"/>
      <c r="P45" s="136"/>
      <c r="Q45" s="136"/>
      <c r="R45" s="133"/>
      <c r="S45" s="134"/>
      <c r="T45" s="134"/>
      <c r="U45" s="134"/>
      <c r="V45" s="134"/>
      <c r="W45" s="134"/>
      <c r="X45" s="135"/>
      <c r="Y45" s="137"/>
      <c r="Z45" s="136">
        <f t="shared" si="1"/>
        <v>0</v>
      </c>
      <c r="AA45" s="138">
        <f t="shared" ref="AA45:AC45" si="104">AE45*$BM$5+AI45*$BN$5+AM45*$BO$5+AQ45*$BP$5+AU45*$BQ$5+AY45*$BR$5+BC45*$BS$5+BG45*$BT$5</f>
        <v>0</v>
      </c>
      <c r="AB45" s="138">
        <f t="shared" si="104"/>
        <v>0</v>
      </c>
      <c r="AC45" s="138">
        <f t="shared" si="104"/>
        <v>0</v>
      </c>
      <c r="AD45" s="138">
        <f t="shared" si="3"/>
        <v>0</v>
      </c>
      <c r="AE45" s="139"/>
      <c r="AF45" s="139"/>
      <c r="AG45" s="139"/>
      <c r="AH45" s="140">
        <f t="shared" si="4"/>
        <v>0</v>
      </c>
      <c r="AI45" s="139"/>
      <c r="AJ45" s="139"/>
      <c r="AK45" s="139"/>
      <c r="AL45" s="140">
        <f t="shared" si="5"/>
        <v>0</v>
      </c>
      <c r="AM45" s="139"/>
      <c r="AN45" s="139"/>
      <c r="AO45" s="139"/>
      <c r="AP45" s="140">
        <f t="shared" si="6"/>
        <v>0</v>
      </c>
      <c r="AQ45" s="139"/>
      <c r="AR45" s="139"/>
      <c r="AS45" s="139"/>
      <c r="AT45" s="140">
        <f t="shared" si="7"/>
        <v>0</v>
      </c>
      <c r="AU45" s="139"/>
      <c r="AV45" s="139"/>
      <c r="AW45" s="139"/>
      <c r="AX45" s="140">
        <f t="shared" si="8"/>
        <v>0</v>
      </c>
      <c r="AY45" s="139"/>
      <c r="AZ45" s="139"/>
      <c r="BA45" s="139"/>
      <c r="BB45" s="140">
        <f t="shared" si="9"/>
        <v>0</v>
      </c>
      <c r="BC45" s="139"/>
      <c r="BD45" s="139"/>
      <c r="BE45" s="139"/>
      <c r="BF45" s="140">
        <f t="shared" si="10"/>
        <v>0</v>
      </c>
      <c r="BG45" s="139"/>
      <c r="BH45" s="139"/>
      <c r="BI45" s="139"/>
      <c r="BJ45" s="140">
        <f t="shared" si="11"/>
        <v>0</v>
      </c>
      <c r="BK45" s="141">
        <f t="shared" si="12"/>
        <v>0</v>
      </c>
      <c r="BL45" s="142" t="str">
        <f t="shared" si="13"/>
        <v/>
      </c>
      <c r="BM45" s="145">
        <f t="shared" ref="BM45:BT45" si="105">IF(AND(BL45&lt;$CG45,$CF45&lt;&gt;$Z45,BX45=$CG45),BX45+$Z45-$CF45,BX45)</f>
        <v>0</v>
      </c>
      <c r="BN45" s="145">
        <f t="shared" si="105"/>
        <v>0</v>
      </c>
      <c r="BO45" s="145">
        <f t="shared" si="105"/>
        <v>0</v>
      </c>
      <c r="BP45" s="145">
        <f t="shared" si="105"/>
        <v>0</v>
      </c>
      <c r="BQ45" s="145">
        <f t="shared" si="105"/>
        <v>0</v>
      </c>
      <c r="BR45" s="145">
        <f t="shared" si="105"/>
        <v>0</v>
      </c>
      <c r="BS45" s="145">
        <f t="shared" si="105"/>
        <v>0</v>
      </c>
      <c r="BT45" s="145">
        <f t="shared" si="105"/>
        <v>0</v>
      </c>
      <c r="BU45" s="144">
        <f t="shared" si="15"/>
        <v>0</v>
      </c>
      <c r="BV45" s="81"/>
      <c r="BW45" s="81"/>
      <c r="BX45" s="145">
        <f t="shared" si="16"/>
        <v>0</v>
      </c>
      <c r="BY45" s="145">
        <f t="shared" si="17"/>
        <v>0</v>
      </c>
      <c r="BZ45" s="145">
        <f t="shared" si="18"/>
        <v>0</v>
      </c>
      <c r="CA45" s="145">
        <f t="shared" si="19"/>
        <v>0</v>
      </c>
      <c r="CB45" s="145">
        <f t="shared" si="20"/>
        <v>0</v>
      </c>
      <c r="CC45" s="145">
        <f t="shared" si="21"/>
        <v>0</v>
      </c>
      <c r="CD45" s="145">
        <f t="shared" si="22"/>
        <v>0</v>
      </c>
      <c r="CE45" s="145">
        <f t="shared" si="23"/>
        <v>0</v>
      </c>
      <c r="CF45" s="146">
        <f t="shared" si="24"/>
        <v>0</v>
      </c>
      <c r="CG45" s="147">
        <f t="shared" si="25"/>
        <v>0</v>
      </c>
      <c r="CH45" s="81"/>
      <c r="CI45" s="108">
        <f t="shared" si="26"/>
        <v>0</v>
      </c>
      <c r="CJ45" s="108">
        <f t="shared" si="27"/>
        <v>0</v>
      </c>
      <c r="CK45" s="108">
        <f t="shared" si="28"/>
        <v>0</v>
      </c>
      <c r="CL45" s="108">
        <f t="shared" si="29"/>
        <v>0</v>
      </c>
      <c r="CM45" s="108">
        <f t="shared" si="30"/>
        <v>0</v>
      </c>
      <c r="CN45" s="108">
        <f t="shared" si="31"/>
        <v>0</v>
      </c>
      <c r="CO45" s="108">
        <f t="shared" si="32"/>
        <v>0</v>
      </c>
      <c r="CP45" s="108">
        <f t="shared" si="33"/>
        <v>0</v>
      </c>
      <c r="CQ45" s="148">
        <f t="shared" si="34"/>
        <v>0</v>
      </c>
      <c r="CR45" s="108">
        <f t="shared" si="35"/>
        <v>0</v>
      </c>
      <c r="CS45" s="108">
        <f t="shared" si="36"/>
        <v>0</v>
      </c>
      <c r="CT45" s="105">
        <f t="shared" si="37"/>
        <v>0</v>
      </c>
      <c r="CU45" s="108">
        <f t="shared" si="38"/>
        <v>0</v>
      </c>
      <c r="CV45" s="108">
        <f t="shared" si="39"/>
        <v>0</v>
      </c>
      <c r="CW45" s="108">
        <f t="shared" si="40"/>
        <v>0</v>
      </c>
      <c r="CX45" s="108">
        <f t="shared" si="41"/>
        <v>0</v>
      </c>
      <c r="CY45" s="108">
        <f t="shared" si="42"/>
        <v>0</v>
      </c>
      <c r="CZ45" s="149">
        <f t="shared" si="43"/>
        <v>0</v>
      </c>
      <c r="DA45" s="81"/>
      <c r="DB45" s="81"/>
      <c r="DC45" s="81"/>
      <c r="DD45" s="150">
        <f t="shared" si="44"/>
        <v>0</v>
      </c>
      <c r="DF45" s="152">
        <f t="shared" si="47"/>
        <v>30</v>
      </c>
      <c r="DW45" s="81"/>
      <c r="DX45" s="81"/>
      <c r="DY45" s="81"/>
      <c r="DZ45" s="81"/>
      <c r="EA45" s="81"/>
      <c r="EB45" s="81"/>
    </row>
    <row r="46" spans="1:132" ht="12.75" hidden="1" customHeight="1">
      <c r="A46" s="130" t="str">
        <f t="shared" si="0"/>
        <v>1.1.30</v>
      </c>
      <c r="B46" s="131"/>
      <c r="C46" s="132"/>
      <c r="D46" s="133"/>
      <c r="E46" s="134"/>
      <c r="F46" s="134"/>
      <c r="G46" s="135"/>
      <c r="H46" s="133"/>
      <c r="I46" s="134"/>
      <c r="J46" s="134"/>
      <c r="K46" s="134"/>
      <c r="L46" s="134"/>
      <c r="M46" s="134"/>
      <c r="N46" s="134"/>
      <c r="O46" s="135"/>
      <c r="P46" s="136"/>
      <c r="Q46" s="136"/>
      <c r="R46" s="133"/>
      <c r="S46" s="134"/>
      <c r="T46" s="134"/>
      <c r="U46" s="134"/>
      <c r="V46" s="134"/>
      <c r="W46" s="134"/>
      <c r="X46" s="135"/>
      <c r="Y46" s="137"/>
      <c r="Z46" s="136">
        <f t="shared" si="1"/>
        <v>0</v>
      </c>
      <c r="AA46" s="138">
        <f t="shared" ref="AA46:AC46" si="106">AE46*$BM$5+AI46*$BN$5+AM46*$BO$5+AQ46*$BP$5+AU46*$BQ$5+AY46*$BR$5+BC46*$BS$5+BG46*$BT$5</f>
        <v>0</v>
      </c>
      <c r="AB46" s="138">
        <f t="shared" si="106"/>
        <v>0</v>
      </c>
      <c r="AC46" s="138">
        <f t="shared" si="106"/>
        <v>0</v>
      </c>
      <c r="AD46" s="138">
        <f t="shared" si="3"/>
        <v>0</v>
      </c>
      <c r="AE46" s="139"/>
      <c r="AF46" s="139"/>
      <c r="AG46" s="139"/>
      <c r="AH46" s="140">
        <f t="shared" si="4"/>
        <v>0</v>
      </c>
      <c r="AI46" s="139"/>
      <c r="AJ46" s="139"/>
      <c r="AK46" s="139"/>
      <c r="AL46" s="140">
        <f t="shared" si="5"/>
        <v>0</v>
      </c>
      <c r="AM46" s="139"/>
      <c r="AN46" s="139"/>
      <c r="AO46" s="139"/>
      <c r="AP46" s="140">
        <f t="shared" si="6"/>
        <v>0</v>
      </c>
      <c r="AQ46" s="139"/>
      <c r="AR46" s="139"/>
      <c r="AS46" s="139"/>
      <c r="AT46" s="140">
        <f t="shared" si="7"/>
        <v>0</v>
      </c>
      <c r="AU46" s="139"/>
      <c r="AV46" s="139"/>
      <c r="AW46" s="139"/>
      <c r="AX46" s="140">
        <f t="shared" si="8"/>
        <v>0</v>
      </c>
      <c r="AY46" s="139"/>
      <c r="AZ46" s="139"/>
      <c r="BA46" s="139"/>
      <c r="BB46" s="140">
        <f t="shared" si="9"/>
        <v>0</v>
      </c>
      <c r="BC46" s="139"/>
      <c r="BD46" s="139"/>
      <c r="BE46" s="139"/>
      <c r="BF46" s="140">
        <f t="shared" si="10"/>
        <v>0</v>
      </c>
      <c r="BG46" s="139"/>
      <c r="BH46" s="139"/>
      <c r="BI46" s="139"/>
      <c r="BJ46" s="140">
        <f t="shared" si="11"/>
        <v>0</v>
      </c>
      <c r="BK46" s="141">
        <f t="shared" si="12"/>
        <v>0</v>
      </c>
      <c r="BL46" s="142" t="str">
        <f t="shared" si="13"/>
        <v/>
      </c>
      <c r="BM46" s="145">
        <f t="shared" ref="BM46:BT46" si="107">IF(AND(BL46&lt;$CG46,$CF46&lt;&gt;$Z46,BX46=$CG46),BX46+$Z46-$CF46,BX46)</f>
        <v>0</v>
      </c>
      <c r="BN46" s="145">
        <f t="shared" si="107"/>
        <v>0</v>
      </c>
      <c r="BO46" s="145">
        <f t="shared" si="107"/>
        <v>0</v>
      </c>
      <c r="BP46" s="145">
        <f t="shared" si="107"/>
        <v>0</v>
      </c>
      <c r="BQ46" s="145">
        <f t="shared" si="107"/>
        <v>0</v>
      </c>
      <c r="BR46" s="145">
        <f t="shared" si="107"/>
        <v>0</v>
      </c>
      <c r="BS46" s="145">
        <f t="shared" si="107"/>
        <v>0</v>
      </c>
      <c r="BT46" s="145">
        <f t="shared" si="107"/>
        <v>0</v>
      </c>
      <c r="BU46" s="144">
        <f t="shared" si="15"/>
        <v>0</v>
      </c>
      <c r="BV46" s="81"/>
      <c r="BW46" s="81"/>
      <c r="BX46" s="145">
        <f t="shared" si="16"/>
        <v>0</v>
      </c>
      <c r="BY46" s="145">
        <f t="shared" si="17"/>
        <v>0</v>
      </c>
      <c r="BZ46" s="145">
        <f t="shared" si="18"/>
        <v>0</v>
      </c>
      <c r="CA46" s="145">
        <f t="shared" si="19"/>
        <v>0</v>
      </c>
      <c r="CB46" s="145">
        <f t="shared" si="20"/>
        <v>0</v>
      </c>
      <c r="CC46" s="145">
        <f t="shared" si="21"/>
        <v>0</v>
      </c>
      <c r="CD46" s="145">
        <f t="shared" si="22"/>
        <v>0</v>
      </c>
      <c r="CE46" s="145">
        <f t="shared" si="23"/>
        <v>0</v>
      </c>
      <c r="CF46" s="146">
        <f t="shared" si="24"/>
        <v>0</v>
      </c>
      <c r="CG46" s="147">
        <f t="shared" si="25"/>
        <v>0</v>
      </c>
      <c r="CH46" s="81"/>
      <c r="CI46" s="108">
        <f t="shared" si="26"/>
        <v>0</v>
      </c>
      <c r="CJ46" s="108">
        <f t="shared" si="27"/>
        <v>0</v>
      </c>
      <c r="CK46" s="108">
        <f t="shared" si="28"/>
        <v>0</v>
      </c>
      <c r="CL46" s="108">
        <f t="shared" si="29"/>
        <v>0</v>
      </c>
      <c r="CM46" s="108">
        <f t="shared" si="30"/>
        <v>0</v>
      </c>
      <c r="CN46" s="108">
        <f t="shared" si="31"/>
        <v>0</v>
      </c>
      <c r="CO46" s="108">
        <f t="shared" si="32"/>
        <v>0</v>
      </c>
      <c r="CP46" s="108">
        <f t="shared" si="33"/>
        <v>0</v>
      </c>
      <c r="CQ46" s="148">
        <f t="shared" si="34"/>
        <v>0</v>
      </c>
      <c r="CR46" s="108">
        <f t="shared" si="35"/>
        <v>0</v>
      </c>
      <c r="CS46" s="108">
        <f t="shared" si="36"/>
        <v>0</v>
      </c>
      <c r="CT46" s="105">
        <f t="shared" si="37"/>
        <v>0</v>
      </c>
      <c r="CU46" s="108">
        <f t="shared" si="38"/>
        <v>0</v>
      </c>
      <c r="CV46" s="108">
        <f t="shared" si="39"/>
        <v>0</v>
      </c>
      <c r="CW46" s="108">
        <f t="shared" si="40"/>
        <v>0</v>
      </c>
      <c r="CX46" s="108">
        <f t="shared" si="41"/>
        <v>0</v>
      </c>
      <c r="CY46" s="108">
        <f t="shared" si="42"/>
        <v>0</v>
      </c>
      <c r="CZ46" s="149">
        <f t="shared" si="43"/>
        <v>0</v>
      </c>
      <c r="DA46" s="81"/>
      <c r="DB46" s="81"/>
      <c r="DC46" s="81"/>
      <c r="DD46" s="150">
        <f t="shared" si="44"/>
        <v>0</v>
      </c>
      <c r="DF46" s="152">
        <f t="shared" si="47"/>
        <v>30</v>
      </c>
      <c r="DW46" s="81"/>
      <c r="DX46" s="81"/>
      <c r="DY46" s="81"/>
      <c r="DZ46" s="81"/>
      <c r="EA46" s="81"/>
      <c r="EB46" s="81"/>
    </row>
    <row r="47" spans="1:132" ht="12.75" hidden="1" customHeight="1">
      <c r="A47" s="130" t="str">
        <f t="shared" si="0"/>
        <v>1.1.30</v>
      </c>
      <c r="B47" s="131"/>
      <c r="C47" s="132"/>
      <c r="D47" s="133"/>
      <c r="E47" s="134"/>
      <c r="F47" s="134"/>
      <c r="G47" s="135"/>
      <c r="H47" s="133"/>
      <c r="I47" s="134"/>
      <c r="J47" s="134"/>
      <c r="K47" s="134"/>
      <c r="L47" s="134"/>
      <c r="M47" s="134"/>
      <c r="N47" s="134"/>
      <c r="O47" s="135"/>
      <c r="P47" s="136"/>
      <c r="Q47" s="136"/>
      <c r="R47" s="133"/>
      <c r="S47" s="134"/>
      <c r="T47" s="134"/>
      <c r="U47" s="134"/>
      <c r="V47" s="134"/>
      <c r="W47" s="134"/>
      <c r="X47" s="135"/>
      <c r="Y47" s="137"/>
      <c r="Z47" s="136">
        <f t="shared" si="1"/>
        <v>0</v>
      </c>
      <c r="AA47" s="138">
        <f t="shared" ref="AA47:AC47" si="108">AE47*$BM$5+AI47*$BN$5+AM47*$BO$5+AQ47*$BP$5+AU47*$BQ$5+AY47*$BR$5+BC47*$BS$5+BG47*$BT$5</f>
        <v>0</v>
      </c>
      <c r="AB47" s="138">
        <f t="shared" si="108"/>
        <v>0</v>
      </c>
      <c r="AC47" s="138">
        <f t="shared" si="108"/>
        <v>0</v>
      </c>
      <c r="AD47" s="138">
        <f t="shared" si="3"/>
        <v>0</v>
      </c>
      <c r="AE47" s="139"/>
      <c r="AF47" s="139"/>
      <c r="AG47" s="139"/>
      <c r="AH47" s="140">
        <f t="shared" si="4"/>
        <v>0</v>
      </c>
      <c r="AI47" s="139"/>
      <c r="AJ47" s="139"/>
      <c r="AK47" s="139"/>
      <c r="AL47" s="140">
        <f t="shared" si="5"/>
        <v>0</v>
      </c>
      <c r="AM47" s="139"/>
      <c r="AN47" s="139"/>
      <c r="AO47" s="139"/>
      <c r="AP47" s="140">
        <f t="shared" si="6"/>
        <v>0</v>
      </c>
      <c r="AQ47" s="139"/>
      <c r="AR47" s="139"/>
      <c r="AS47" s="139"/>
      <c r="AT47" s="140">
        <f t="shared" si="7"/>
        <v>0</v>
      </c>
      <c r="AU47" s="139"/>
      <c r="AV47" s="139"/>
      <c r="AW47" s="139"/>
      <c r="AX47" s="140">
        <f t="shared" si="8"/>
        <v>0</v>
      </c>
      <c r="AY47" s="139"/>
      <c r="AZ47" s="139"/>
      <c r="BA47" s="139"/>
      <c r="BB47" s="140">
        <f t="shared" si="9"/>
        <v>0</v>
      </c>
      <c r="BC47" s="139"/>
      <c r="BD47" s="139"/>
      <c r="BE47" s="139"/>
      <c r="BF47" s="140">
        <f t="shared" si="10"/>
        <v>0</v>
      </c>
      <c r="BG47" s="139"/>
      <c r="BH47" s="139"/>
      <c r="BI47" s="139"/>
      <c r="BJ47" s="140">
        <f t="shared" si="11"/>
        <v>0</v>
      </c>
      <c r="BK47" s="141">
        <f t="shared" si="12"/>
        <v>0</v>
      </c>
      <c r="BL47" s="142" t="str">
        <f t="shared" si="13"/>
        <v/>
      </c>
      <c r="BM47" s="145">
        <f t="shared" ref="BM47:BT47" si="109">IF(AND(BL47&lt;$CG47,$CF47&lt;&gt;$Z47,BX47=$CG47),BX47+$Z47-$CF47,BX47)</f>
        <v>0</v>
      </c>
      <c r="BN47" s="145">
        <f t="shared" si="109"/>
        <v>0</v>
      </c>
      <c r="BO47" s="145">
        <f t="shared" si="109"/>
        <v>0</v>
      </c>
      <c r="BP47" s="145">
        <f t="shared" si="109"/>
        <v>0</v>
      </c>
      <c r="BQ47" s="145">
        <f t="shared" si="109"/>
        <v>0</v>
      </c>
      <c r="BR47" s="145">
        <f t="shared" si="109"/>
        <v>0</v>
      </c>
      <c r="BS47" s="145">
        <f t="shared" si="109"/>
        <v>0</v>
      </c>
      <c r="BT47" s="145">
        <f t="shared" si="109"/>
        <v>0</v>
      </c>
      <c r="BU47" s="144">
        <f t="shared" si="15"/>
        <v>0</v>
      </c>
      <c r="BV47" s="81"/>
      <c r="BW47" s="81"/>
      <c r="BX47" s="145">
        <f t="shared" si="16"/>
        <v>0</v>
      </c>
      <c r="BY47" s="145">
        <f t="shared" si="17"/>
        <v>0</v>
      </c>
      <c r="BZ47" s="145">
        <f t="shared" si="18"/>
        <v>0</v>
      </c>
      <c r="CA47" s="145">
        <f t="shared" si="19"/>
        <v>0</v>
      </c>
      <c r="CB47" s="145">
        <f t="shared" si="20"/>
        <v>0</v>
      </c>
      <c r="CC47" s="145">
        <f t="shared" si="21"/>
        <v>0</v>
      </c>
      <c r="CD47" s="145">
        <f t="shared" si="22"/>
        <v>0</v>
      </c>
      <c r="CE47" s="145">
        <f t="shared" si="23"/>
        <v>0</v>
      </c>
      <c r="CF47" s="146">
        <f t="shared" si="24"/>
        <v>0</v>
      </c>
      <c r="CG47" s="147">
        <f t="shared" si="25"/>
        <v>0</v>
      </c>
      <c r="CH47" s="81"/>
      <c r="CI47" s="108">
        <f t="shared" si="26"/>
        <v>0</v>
      </c>
      <c r="CJ47" s="108">
        <f t="shared" si="27"/>
        <v>0</v>
      </c>
      <c r="CK47" s="108">
        <f t="shared" si="28"/>
        <v>0</v>
      </c>
      <c r="CL47" s="108">
        <f t="shared" si="29"/>
        <v>0</v>
      </c>
      <c r="CM47" s="108">
        <f t="shared" si="30"/>
        <v>0</v>
      </c>
      <c r="CN47" s="108">
        <f t="shared" si="31"/>
        <v>0</v>
      </c>
      <c r="CO47" s="108">
        <f t="shared" si="32"/>
        <v>0</v>
      </c>
      <c r="CP47" s="108">
        <f t="shared" si="33"/>
        <v>0</v>
      </c>
      <c r="CQ47" s="148">
        <f t="shared" si="34"/>
        <v>0</v>
      </c>
      <c r="CR47" s="108">
        <f t="shared" si="35"/>
        <v>0</v>
      </c>
      <c r="CS47" s="108">
        <f t="shared" si="36"/>
        <v>0</v>
      </c>
      <c r="CT47" s="105">
        <f t="shared" si="37"/>
        <v>0</v>
      </c>
      <c r="CU47" s="108">
        <f t="shared" si="38"/>
        <v>0</v>
      </c>
      <c r="CV47" s="108">
        <f t="shared" si="39"/>
        <v>0</v>
      </c>
      <c r="CW47" s="108">
        <f t="shared" si="40"/>
        <v>0</v>
      </c>
      <c r="CX47" s="108">
        <f t="shared" si="41"/>
        <v>0</v>
      </c>
      <c r="CY47" s="108">
        <f t="shared" si="42"/>
        <v>0</v>
      </c>
      <c r="CZ47" s="149">
        <f t="shared" si="43"/>
        <v>0</v>
      </c>
      <c r="DA47" s="81"/>
      <c r="DB47" s="81"/>
      <c r="DC47" s="81"/>
      <c r="DD47" s="150">
        <f t="shared" si="44"/>
        <v>0</v>
      </c>
      <c r="DF47" s="152">
        <f t="shared" si="47"/>
        <v>30</v>
      </c>
      <c r="DW47" s="81"/>
      <c r="DX47" s="81"/>
      <c r="DY47" s="81"/>
      <c r="DZ47" s="81"/>
      <c r="EA47" s="81"/>
      <c r="EB47" s="81"/>
    </row>
    <row r="48" spans="1:132" ht="12.75" hidden="1" customHeight="1">
      <c r="A48" s="130" t="str">
        <f t="shared" si="0"/>
        <v>1.1.30</v>
      </c>
      <c r="B48" s="131"/>
      <c r="C48" s="132"/>
      <c r="D48" s="133"/>
      <c r="E48" s="134"/>
      <c r="F48" s="134"/>
      <c r="G48" s="135"/>
      <c r="H48" s="133"/>
      <c r="I48" s="134"/>
      <c r="J48" s="134"/>
      <c r="K48" s="134"/>
      <c r="L48" s="134"/>
      <c r="M48" s="134"/>
      <c r="N48" s="134"/>
      <c r="O48" s="135"/>
      <c r="P48" s="136"/>
      <c r="Q48" s="136"/>
      <c r="R48" s="133"/>
      <c r="S48" s="134"/>
      <c r="T48" s="134"/>
      <c r="U48" s="134"/>
      <c r="V48" s="134"/>
      <c r="W48" s="134"/>
      <c r="X48" s="135"/>
      <c r="Y48" s="137"/>
      <c r="Z48" s="136">
        <f t="shared" si="1"/>
        <v>0</v>
      </c>
      <c r="AA48" s="138">
        <f t="shared" ref="AA48:AC48" si="110">AE48*$BM$5+AI48*$BN$5+AM48*$BO$5+AQ48*$BP$5+AU48*$BQ$5+AY48*$BR$5+BC48*$BS$5+BG48*$BT$5</f>
        <v>0</v>
      </c>
      <c r="AB48" s="138">
        <f t="shared" si="110"/>
        <v>0</v>
      </c>
      <c r="AC48" s="138">
        <f t="shared" si="110"/>
        <v>0</v>
      </c>
      <c r="AD48" s="138">
        <f t="shared" si="3"/>
        <v>0</v>
      </c>
      <c r="AE48" s="139"/>
      <c r="AF48" s="139"/>
      <c r="AG48" s="139"/>
      <c r="AH48" s="140">
        <f t="shared" si="4"/>
        <v>0</v>
      </c>
      <c r="AI48" s="139"/>
      <c r="AJ48" s="139"/>
      <c r="AK48" s="139"/>
      <c r="AL48" s="140">
        <f t="shared" si="5"/>
        <v>0</v>
      </c>
      <c r="AM48" s="139"/>
      <c r="AN48" s="139"/>
      <c r="AO48" s="139"/>
      <c r="AP48" s="140">
        <f t="shared" si="6"/>
        <v>0</v>
      </c>
      <c r="AQ48" s="139"/>
      <c r="AR48" s="139"/>
      <c r="AS48" s="139"/>
      <c r="AT48" s="140">
        <f t="shared" si="7"/>
        <v>0</v>
      </c>
      <c r="AU48" s="139"/>
      <c r="AV48" s="139"/>
      <c r="AW48" s="139"/>
      <c r="AX48" s="140">
        <f t="shared" si="8"/>
        <v>0</v>
      </c>
      <c r="AY48" s="139"/>
      <c r="AZ48" s="139"/>
      <c r="BA48" s="139"/>
      <c r="BB48" s="140">
        <f t="shared" si="9"/>
        <v>0</v>
      </c>
      <c r="BC48" s="139"/>
      <c r="BD48" s="139"/>
      <c r="BE48" s="139"/>
      <c r="BF48" s="140">
        <f t="shared" si="10"/>
        <v>0</v>
      </c>
      <c r="BG48" s="139"/>
      <c r="BH48" s="139"/>
      <c r="BI48" s="139"/>
      <c r="BJ48" s="140">
        <f t="shared" si="11"/>
        <v>0</v>
      </c>
      <c r="BK48" s="141">
        <f t="shared" si="12"/>
        <v>0</v>
      </c>
      <c r="BL48" s="142" t="str">
        <f t="shared" si="13"/>
        <v/>
      </c>
      <c r="BM48" s="145">
        <f t="shared" ref="BM48:BT48" si="111">IF(AND(BL48&lt;$CG48,$CF48&lt;&gt;$Z48,BX48=$CG48),BX48+$Z48-$CF48,BX48)</f>
        <v>0</v>
      </c>
      <c r="BN48" s="145">
        <f t="shared" si="111"/>
        <v>0</v>
      </c>
      <c r="BO48" s="145">
        <f t="shared" si="111"/>
        <v>0</v>
      </c>
      <c r="BP48" s="145">
        <f t="shared" si="111"/>
        <v>0</v>
      </c>
      <c r="BQ48" s="145">
        <f t="shared" si="111"/>
        <v>0</v>
      </c>
      <c r="BR48" s="145">
        <f t="shared" si="111"/>
        <v>0</v>
      </c>
      <c r="BS48" s="145">
        <f t="shared" si="111"/>
        <v>0</v>
      </c>
      <c r="BT48" s="145">
        <f t="shared" si="111"/>
        <v>0</v>
      </c>
      <c r="BU48" s="144">
        <f t="shared" si="15"/>
        <v>0</v>
      </c>
      <c r="BV48" s="81"/>
      <c r="BW48" s="81"/>
      <c r="BX48" s="145">
        <f t="shared" si="16"/>
        <v>0</v>
      </c>
      <c r="BY48" s="145">
        <f t="shared" si="17"/>
        <v>0</v>
      </c>
      <c r="BZ48" s="145">
        <f t="shared" si="18"/>
        <v>0</v>
      </c>
      <c r="CA48" s="145">
        <f t="shared" si="19"/>
        <v>0</v>
      </c>
      <c r="CB48" s="145">
        <f t="shared" si="20"/>
        <v>0</v>
      </c>
      <c r="CC48" s="145">
        <f t="shared" si="21"/>
        <v>0</v>
      </c>
      <c r="CD48" s="145">
        <f t="shared" si="22"/>
        <v>0</v>
      </c>
      <c r="CE48" s="145">
        <f t="shared" si="23"/>
        <v>0</v>
      </c>
      <c r="CF48" s="146">
        <f t="shared" si="24"/>
        <v>0</v>
      </c>
      <c r="CG48" s="147">
        <f t="shared" si="25"/>
        <v>0</v>
      </c>
      <c r="CH48" s="81"/>
      <c r="CI48" s="108">
        <f t="shared" si="26"/>
        <v>0</v>
      </c>
      <c r="CJ48" s="108">
        <f t="shared" si="27"/>
        <v>0</v>
      </c>
      <c r="CK48" s="108">
        <f t="shared" si="28"/>
        <v>0</v>
      </c>
      <c r="CL48" s="108">
        <f t="shared" si="29"/>
        <v>0</v>
      </c>
      <c r="CM48" s="108">
        <f t="shared" si="30"/>
        <v>0</v>
      </c>
      <c r="CN48" s="108">
        <f t="shared" si="31"/>
        <v>0</v>
      </c>
      <c r="CO48" s="108">
        <f t="shared" si="32"/>
        <v>0</v>
      </c>
      <c r="CP48" s="108">
        <f t="shared" si="33"/>
        <v>0</v>
      </c>
      <c r="CQ48" s="148">
        <f t="shared" si="34"/>
        <v>0</v>
      </c>
      <c r="CR48" s="108">
        <f t="shared" si="35"/>
        <v>0</v>
      </c>
      <c r="CS48" s="108">
        <f t="shared" si="36"/>
        <v>0</v>
      </c>
      <c r="CT48" s="105">
        <f t="shared" si="37"/>
        <v>0</v>
      </c>
      <c r="CU48" s="108">
        <f t="shared" si="38"/>
        <v>0</v>
      </c>
      <c r="CV48" s="108">
        <f t="shared" si="39"/>
        <v>0</v>
      </c>
      <c r="CW48" s="108">
        <f t="shared" si="40"/>
        <v>0</v>
      </c>
      <c r="CX48" s="108">
        <f t="shared" si="41"/>
        <v>0</v>
      </c>
      <c r="CY48" s="108">
        <f t="shared" si="42"/>
        <v>0</v>
      </c>
      <c r="CZ48" s="149">
        <f t="shared" si="43"/>
        <v>0</v>
      </c>
      <c r="DA48" s="81"/>
      <c r="DB48" s="81"/>
      <c r="DC48" s="81"/>
      <c r="DD48" s="150">
        <f t="shared" si="44"/>
        <v>0</v>
      </c>
      <c r="DF48" s="152">
        <f t="shared" si="47"/>
        <v>30</v>
      </c>
      <c r="DW48" s="81"/>
      <c r="DX48" s="81"/>
      <c r="DY48" s="81"/>
      <c r="DZ48" s="81"/>
      <c r="EA48" s="81"/>
      <c r="EB48" s="81"/>
    </row>
    <row r="49" spans="1:132" ht="12.75" hidden="1" customHeight="1">
      <c r="A49" s="130" t="str">
        <f t="shared" si="0"/>
        <v>1.1.30</v>
      </c>
      <c r="B49" s="131"/>
      <c r="C49" s="132"/>
      <c r="D49" s="133"/>
      <c r="E49" s="134"/>
      <c r="F49" s="134"/>
      <c r="G49" s="135"/>
      <c r="H49" s="133"/>
      <c r="I49" s="134"/>
      <c r="J49" s="134"/>
      <c r="K49" s="134"/>
      <c r="L49" s="134"/>
      <c r="M49" s="134"/>
      <c r="N49" s="134"/>
      <c r="O49" s="135"/>
      <c r="P49" s="136"/>
      <c r="Q49" s="136"/>
      <c r="R49" s="133"/>
      <c r="S49" s="134"/>
      <c r="T49" s="134"/>
      <c r="U49" s="134"/>
      <c r="V49" s="134"/>
      <c r="W49" s="134"/>
      <c r="X49" s="135"/>
      <c r="Y49" s="137"/>
      <c r="Z49" s="136">
        <f t="shared" si="1"/>
        <v>0</v>
      </c>
      <c r="AA49" s="138">
        <f t="shared" ref="AA49:AC49" si="112">AE49*$BM$5+AI49*$BN$5+AM49*$BO$5+AQ49*$BP$5+AU49*$BQ$5+AY49*$BR$5+BC49*$BS$5+BG49*$BT$5</f>
        <v>0</v>
      </c>
      <c r="AB49" s="138">
        <f t="shared" si="112"/>
        <v>0</v>
      </c>
      <c r="AC49" s="138">
        <f t="shared" si="112"/>
        <v>0</v>
      </c>
      <c r="AD49" s="138">
        <f t="shared" si="3"/>
        <v>0</v>
      </c>
      <c r="AE49" s="139"/>
      <c r="AF49" s="139"/>
      <c r="AG49" s="139"/>
      <c r="AH49" s="140">
        <f t="shared" si="4"/>
        <v>0</v>
      </c>
      <c r="AI49" s="139"/>
      <c r="AJ49" s="139"/>
      <c r="AK49" s="139"/>
      <c r="AL49" s="140">
        <f t="shared" si="5"/>
        <v>0</v>
      </c>
      <c r="AM49" s="139"/>
      <c r="AN49" s="139"/>
      <c r="AO49" s="139"/>
      <c r="AP49" s="140">
        <f t="shared" si="6"/>
        <v>0</v>
      </c>
      <c r="AQ49" s="139"/>
      <c r="AR49" s="139"/>
      <c r="AS49" s="139"/>
      <c r="AT49" s="140">
        <f t="shared" si="7"/>
        <v>0</v>
      </c>
      <c r="AU49" s="139"/>
      <c r="AV49" s="139"/>
      <c r="AW49" s="139"/>
      <c r="AX49" s="140">
        <f t="shared" si="8"/>
        <v>0</v>
      </c>
      <c r="AY49" s="139"/>
      <c r="AZ49" s="139"/>
      <c r="BA49" s="139"/>
      <c r="BB49" s="140">
        <f t="shared" si="9"/>
        <v>0</v>
      </c>
      <c r="BC49" s="139"/>
      <c r="BD49" s="139"/>
      <c r="BE49" s="139"/>
      <c r="BF49" s="140">
        <f t="shared" si="10"/>
        <v>0</v>
      </c>
      <c r="BG49" s="139"/>
      <c r="BH49" s="139"/>
      <c r="BI49" s="139"/>
      <c r="BJ49" s="140">
        <f t="shared" si="11"/>
        <v>0</v>
      </c>
      <c r="BK49" s="141">
        <f t="shared" si="12"/>
        <v>0</v>
      </c>
      <c r="BL49" s="142" t="str">
        <f t="shared" si="13"/>
        <v/>
      </c>
      <c r="BM49" s="145">
        <f t="shared" ref="BM49:BT49" si="113">IF(AND(BL49&lt;$CG49,$CF49&lt;&gt;$Z49,BX49=$CG49),BX49+$Z49-$CF49,BX49)</f>
        <v>0</v>
      </c>
      <c r="BN49" s="145">
        <f t="shared" si="113"/>
        <v>0</v>
      </c>
      <c r="BO49" s="145">
        <f t="shared" si="113"/>
        <v>0</v>
      </c>
      <c r="BP49" s="145">
        <f t="shared" si="113"/>
        <v>0</v>
      </c>
      <c r="BQ49" s="145">
        <f t="shared" si="113"/>
        <v>0</v>
      </c>
      <c r="BR49" s="145">
        <f t="shared" si="113"/>
        <v>0</v>
      </c>
      <c r="BS49" s="145">
        <f t="shared" si="113"/>
        <v>0</v>
      </c>
      <c r="BT49" s="145">
        <f t="shared" si="113"/>
        <v>0</v>
      </c>
      <c r="BU49" s="144">
        <f t="shared" si="15"/>
        <v>0</v>
      </c>
      <c r="BV49" s="81"/>
      <c r="BW49" s="81"/>
      <c r="BX49" s="145">
        <f t="shared" si="16"/>
        <v>0</v>
      </c>
      <c r="BY49" s="145">
        <f t="shared" si="17"/>
        <v>0</v>
      </c>
      <c r="BZ49" s="145">
        <f t="shared" si="18"/>
        <v>0</v>
      </c>
      <c r="CA49" s="145">
        <f t="shared" si="19"/>
        <v>0</v>
      </c>
      <c r="CB49" s="145">
        <f t="shared" si="20"/>
        <v>0</v>
      </c>
      <c r="CC49" s="145">
        <f t="shared" si="21"/>
        <v>0</v>
      </c>
      <c r="CD49" s="145">
        <f t="shared" si="22"/>
        <v>0</v>
      </c>
      <c r="CE49" s="145">
        <f t="shared" si="23"/>
        <v>0</v>
      </c>
      <c r="CF49" s="146">
        <f t="shared" si="24"/>
        <v>0</v>
      </c>
      <c r="CG49" s="147">
        <f t="shared" si="25"/>
        <v>0</v>
      </c>
      <c r="CH49" s="81"/>
      <c r="CI49" s="108">
        <f t="shared" si="26"/>
        <v>0</v>
      </c>
      <c r="CJ49" s="108">
        <f t="shared" si="27"/>
        <v>0</v>
      </c>
      <c r="CK49" s="108">
        <f t="shared" si="28"/>
        <v>0</v>
      </c>
      <c r="CL49" s="108">
        <f t="shared" si="29"/>
        <v>0</v>
      </c>
      <c r="CM49" s="108">
        <f t="shared" si="30"/>
        <v>0</v>
      </c>
      <c r="CN49" s="108">
        <f t="shared" si="31"/>
        <v>0</v>
      </c>
      <c r="CO49" s="108">
        <f t="shared" si="32"/>
        <v>0</v>
      </c>
      <c r="CP49" s="108">
        <f t="shared" si="33"/>
        <v>0</v>
      </c>
      <c r="CQ49" s="148">
        <f t="shared" si="34"/>
        <v>0</v>
      </c>
      <c r="CR49" s="108">
        <f t="shared" si="35"/>
        <v>0</v>
      </c>
      <c r="CS49" s="108">
        <f t="shared" si="36"/>
        <v>0</v>
      </c>
      <c r="CT49" s="105">
        <f t="shared" si="37"/>
        <v>0</v>
      </c>
      <c r="CU49" s="108">
        <f t="shared" si="38"/>
        <v>0</v>
      </c>
      <c r="CV49" s="108">
        <f t="shared" si="39"/>
        <v>0</v>
      </c>
      <c r="CW49" s="108">
        <f t="shared" si="40"/>
        <v>0</v>
      </c>
      <c r="CX49" s="108">
        <f t="shared" si="41"/>
        <v>0</v>
      </c>
      <c r="CY49" s="108">
        <f t="shared" si="42"/>
        <v>0</v>
      </c>
      <c r="CZ49" s="149">
        <f t="shared" si="43"/>
        <v>0</v>
      </c>
      <c r="DA49" s="81"/>
      <c r="DB49" s="81"/>
      <c r="DC49" s="81"/>
      <c r="DD49" s="150">
        <f t="shared" si="44"/>
        <v>0</v>
      </c>
      <c r="DF49" s="152">
        <f t="shared" si="47"/>
        <v>30</v>
      </c>
      <c r="DW49" s="81"/>
      <c r="DX49" s="81"/>
      <c r="DY49" s="81"/>
      <c r="DZ49" s="81"/>
      <c r="EA49" s="81"/>
      <c r="EB49" s="81"/>
    </row>
    <row r="50" spans="1:132" ht="12.75" hidden="1" customHeight="1">
      <c r="A50" s="130" t="str">
        <f t="shared" si="0"/>
        <v>1.1.30</v>
      </c>
      <c r="B50" s="131"/>
      <c r="C50" s="132"/>
      <c r="D50" s="133"/>
      <c r="E50" s="134"/>
      <c r="F50" s="134"/>
      <c r="G50" s="135"/>
      <c r="H50" s="133"/>
      <c r="I50" s="134"/>
      <c r="J50" s="134"/>
      <c r="K50" s="134"/>
      <c r="L50" s="134"/>
      <c r="M50" s="134"/>
      <c r="N50" s="134"/>
      <c r="O50" s="135"/>
      <c r="P50" s="136"/>
      <c r="Q50" s="136"/>
      <c r="R50" s="133"/>
      <c r="S50" s="134"/>
      <c r="T50" s="134"/>
      <c r="U50" s="134"/>
      <c r="V50" s="134"/>
      <c r="W50" s="134"/>
      <c r="X50" s="135"/>
      <c r="Y50" s="137"/>
      <c r="Z50" s="136">
        <f t="shared" si="1"/>
        <v>0</v>
      </c>
      <c r="AA50" s="138">
        <f t="shared" ref="AA50:AC50" si="114">AE50*$BM$5+AI50*$BN$5+AM50*$BO$5+AQ50*$BP$5+AU50*$BQ$5+AY50*$BR$5+BC50*$BS$5+BG50*$BT$5</f>
        <v>0</v>
      </c>
      <c r="AB50" s="138">
        <f t="shared" si="114"/>
        <v>0</v>
      </c>
      <c r="AC50" s="138">
        <f t="shared" si="114"/>
        <v>0</v>
      </c>
      <c r="AD50" s="138">
        <f t="shared" si="3"/>
        <v>0</v>
      </c>
      <c r="AE50" s="139"/>
      <c r="AF50" s="139"/>
      <c r="AG50" s="139"/>
      <c r="AH50" s="140">
        <f t="shared" si="4"/>
        <v>0</v>
      </c>
      <c r="AI50" s="139"/>
      <c r="AJ50" s="139"/>
      <c r="AK50" s="139"/>
      <c r="AL50" s="140">
        <f t="shared" si="5"/>
        <v>0</v>
      </c>
      <c r="AM50" s="139"/>
      <c r="AN50" s="139"/>
      <c r="AO50" s="139"/>
      <c r="AP50" s="140">
        <f t="shared" si="6"/>
        <v>0</v>
      </c>
      <c r="AQ50" s="139"/>
      <c r="AR50" s="139"/>
      <c r="AS50" s="139"/>
      <c r="AT50" s="140">
        <f t="shared" si="7"/>
        <v>0</v>
      </c>
      <c r="AU50" s="139"/>
      <c r="AV50" s="139"/>
      <c r="AW50" s="139"/>
      <c r="AX50" s="140">
        <f t="shared" si="8"/>
        <v>0</v>
      </c>
      <c r="AY50" s="139"/>
      <c r="AZ50" s="139"/>
      <c r="BA50" s="139"/>
      <c r="BB50" s="140">
        <f t="shared" si="9"/>
        <v>0</v>
      </c>
      <c r="BC50" s="139"/>
      <c r="BD50" s="139"/>
      <c r="BE50" s="139"/>
      <c r="BF50" s="140">
        <f t="shared" si="10"/>
        <v>0</v>
      </c>
      <c r="BG50" s="139"/>
      <c r="BH50" s="139"/>
      <c r="BI50" s="139"/>
      <c r="BJ50" s="140">
        <f t="shared" si="11"/>
        <v>0</v>
      </c>
      <c r="BK50" s="141">
        <f t="shared" si="12"/>
        <v>0</v>
      </c>
      <c r="BL50" s="142" t="str">
        <f t="shared" si="13"/>
        <v/>
      </c>
      <c r="BM50" s="145">
        <f t="shared" ref="BM50:BT50" si="115">IF(AND(BL50&lt;$CG50,$CF50&lt;&gt;$Z50,BX50=$CG50),BX50+$Z50-$CF50,BX50)</f>
        <v>0</v>
      </c>
      <c r="BN50" s="145">
        <f t="shared" si="115"/>
        <v>0</v>
      </c>
      <c r="BO50" s="145">
        <f t="shared" si="115"/>
        <v>0</v>
      </c>
      <c r="BP50" s="145">
        <f t="shared" si="115"/>
        <v>0</v>
      </c>
      <c r="BQ50" s="145">
        <f t="shared" si="115"/>
        <v>0</v>
      </c>
      <c r="BR50" s="145">
        <f t="shared" si="115"/>
        <v>0</v>
      </c>
      <c r="BS50" s="145">
        <f t="shared" si="115"/>
        <v>0</v>
      </c>
      <c r="BT50" s="145">
        <f t="shared" si="115"/>
        <v>0</v>
      </c>
      <c r="BU50" s="144">
        <f t="shared" si="15"/>
        <v>0</v>
      </c>
      <c r="BV50" s="81"/>
      <c r="BW50" s="81"/>
      <c r="BX50" s="145">
        <f t="shared" si="16"/>
        <v>0</v>
      </c>
      <c r="BY50" s="145">
        <f t="shared" si="17"/>
        <v>0</v>
      </c>
      <c r="BZ50" s="145">
        <f t="shared" si="18"/>
        <v>0</v>
      </c>
      <c r="CA50" s="145">
        <f t="shared" si="19"/>
        <v>0</v>
      </c>
      <c r="CB50" s="145">
        <f t="shared" si="20"/>
        <v>0</v>
      </c>
      <c r="CC50" s="145">
        <f t="shared" si="21"/>
        <v>0</v>
      </c>
      <c r="CD50" s="145">
        <f t="shared" si="22"/>
        <v>0</v>
      </c>
      <c r="CE50" s="145">
        <f t="shared" si="23"/>
        <v>0</v>
      </c>
      <c r="CF50" s="146">
        <f t="shared" si="24"/>
        <v>0</v>
      </c>
      <c r="CG50" s="147">
        <f t="shared" si="25"/>
        <v>0</v>
      </c>
      <c r="CH50" s="81"/>
      <c r="CI50" s="108">
        <f t="shared" si="26"/>
        <v>0</v>
      </c>
      <c r="CJ50" s="108">
        <f t="shared" si="27"/>
        <v>0</v>
      </c>
      <c r="CK50" s="108">
        <f t="shared" si="28"/>
        <v>0</v>
      </c>
      <c r="CL50" s="108">
        <f t="shared" si="29"/>
        <v>0</v>
      </c>
      <c r="CM50" s="108">
        <f t="shared" si="30"/>
        <v>0</v>
      </c>
      <c r="CN50" s="108">
        <f t="shared" si="31"/>
        <v>0</v>
      </c>
      <c r="CO50" s="108">
        <f t="shared" si="32"/>
        <v>0</v>
      </c>
      <c r="CP50" s="108">
        <f t="shared" si="33"/>
        <v>0</v>
      </c>
      <c r="CQ50" s="148">
        <f t="shared" si="34"/>
        <v>0</v>
      </c>
      <c r="CR50" s="108">
        <f t="shared" si="35"/>
        <v>0</v>
      </c>
      <c r="CS50" s="108">
        <f t="shared" si="36"/>
        <v>0</v>
      </c>
      <c r="CT50" s="105">
        <f t="shared" si="37"/>
        <v>0</v>
      </c>
      <c r="CU50" s="108">
        <f t="shared" si="38"/>
        <v>0</v>
      </c>
      <c r="CV50" s="108">
        <f t="shared" si="39"/>
        <v>0</v>
      </c>
      <c r="CW50" s="108">
        <f t="shared" si="40"/>
        <v>0</v>
      </c>
      <c r="CX50" s="108">
        <f t="shared" si="41"/>
        <v>0</v>
      </c>
      <c r="CY50" s="108">
        <f t="shared" si="42"/>
        <v>0</v>
      </c>
      <c r="CZ50" s="149">
        <f t="shared" si="43"/>
        <v>0</v>
      </c>
      <c r="DA50" s="81"/>
      <c r="DB50" s="81"/>
      <c r="DC50" s="81"/>
      <c r="DD50" s="150">
        <f t="shared" si="44"/>
        <v>0</v>
      </c>
      <c r="DF50" s="152">
        <f t="shared" si="47"/>
        <v>30</v>
      </c>
      <c r="DW50" s="81"/>
      <c r="DX50" s="81"/>
      <c r="DY50" s="81"/>
      <c r="DZ50" s="81"/>
      <c r="EA50" s="81"/>
      <c r="EB50" s="81"/>
    </row>
    <row r="51" spans="1:132" ht="12.75" hidden="1" customHeight="1">
      <c r="A51" s="130" t="str">
        <f t="shared" si="0"/>
        <v>1.1.30</v>
      </c>
      <c r="B51" s="131"/>
      <c r="C51" s="132"/>
      <c r="D51" s="133"/>
      <c r="E51" s="134"/>
      <c r="F51" s="134"/>
      <c r="G51" s="135"/>
      <c r="H51" s="133"/>
      <c r="I51" s="134"/>
      <c r="J51" s="134"/>
      <c r="K51" s="134"/>
      <c r="L51" s="134"/>
      <c r="M51" s="134"/>
      <c r="N51" s="134"/>
      <c r="O51" s="135"/>
      <c r="P51" s="136"/>
      <c r="Q51" s="136"/>
      <c r="R51" s="133"/>
      <c r="S51" s="134"/>
      <c r="T51" s="134"/>
      <c r="U51" s="134"/>
      <c r="V51" s="134"/>
      <c r="W51" s="134"/>
      <c r="X51" s="135"/>
      <c r="Y51" s="137"/>
      <c r="Z51" s="136">
        <f t="shared" si="1"/>
        <v>0</v>
      </c>
      <c r="AA51" s="138">
        <f t="shared" ref="AA51:AC51" si="116">AE51*$BM$5+AI51*$BN$5+AM51*$BO$5+AQ51*$BP$5+AU51*$BQ$5+AY51*$BR$5+BC51*$BS$5+BG51*$BT$5</f>
        <v>0</v>
      </c>
      <c r="AB51" s="138">
        <f t="shared" si="116"/>
        <v>0</v>
      </c>
      <c r="AC51" s="138">
        <f t="shared" si="116"/>
        <v>0</v>
      </c>
      <c r="AD51" s="138">
        <f t="shared" si="3"/>
        <v>0</v>
      </c>
      <c r="AE51" s="139"/>
      <c r="AF51" s="139"/>
      <c r="AG51" s="139"/>
      <c r="AH51" s="140">
        <f t="shared" si="4"/>
        <v>0</v>
      </c>
      <c r="AI51" s="139"/>
      <c r="AJ51" s="139"/>
      <c r="AK51" s="139"/>
      <c r="AL51" s="140">
        <f t="shared" si="5"/>
        <v>0</v>
      </c>
      <c r="AM51" s="139"/>
      <c r="AN51" s="139"/>
      <c r="AO51" s="139"/>
      <c r="AP51" s="140">
        <f t="shared" si="6"/>
        <v>0</v>
      </c>
      <c r="AQ51" s="139"/>
      <c r="AR51" s="139"/>
      <c r="AS51" s="139"/>
      <c r="AT51" s="140">
        <f t="shared" si="7"/>
        <v>0</v>
      </c>
      <c r="AU51" s="139"/>
      <c r="AV51" s="139"/>
      <c r="AW51" s="139"/>
      <c r="AX51" s="140">
        <f t="shared" si="8"/>
        <v>0</v>
      </c>
      <c r="AY51" s="139"/>
      <c r="AZ51" s="139"/>
      <c r="BA51" s="139"/>
      <c r="BB51" s="140">
        <f t="shared" si="9"/>
        <v>0</v>
      </c>
      <c r="BC51" s="139"/>
      <c r="BD51" s="139"/>
      <c r="BE51" s="139"/>
      <c r="BF51" s="140">
        <f t="shared" si="10"/>
        <v>0</v>
      </c>
      <c r="BG51" s="139"/>
      <c r="BH51" s="139"/>
      <c r="BI51" s="139"/>
      <c r="BJ51" s="140">
        <f t="shared" si="11"/>
        <v>0</v>
      </c>
      <c r="BK51" s="141">
        <f t="shared" si="12"/>
        <v>0</v>
      </c>
      <c r="BL51" s="142" t="str">
        <f t="shared" si="13"/>
        <v/>
      </c>
      <c r="BM51" s="145">
        <f t="shared" ref="BM51:BT51" si="117">IF(AND(BL51&lt;$CG51,$CF51&lt;&gt;$Z51,BX51=$CG51),BX51+$Z51-$CF51,BX51)</f>
        <v>0</v>
      </c>
      <c r="BN51" s="145">
        <f t="shared" si="117"/>
        <v>0</v>
      </c>
      <c r="BO51" s="145">
        <f t="shared" si="117"/>
        <v>0</v>
      </c>
      <c r="BP51" s="145">
        <f t="shared" si="117"/>
        <v>0</v>
      </c>
      <c r="BQ51" s="145">
        <f t="shared" si="117"/>
        <v>0</v>
      </c>
      <c r="BR51" s="145">
        <f t="shared" si="117"/>
        <v>0</v>
      </c>
      <c r="BS51" s="145">
        <f t="shared" si="117"/>
        <v>0</v>
      </c>
      <c r="BT51" s="145">
        <f t="shared" si="117"/>
        <v>0</v>
      </c>
      <c r="BU51" s="144">
        <f t="shared" si="15"/>
        <v>0</v>
      </c>
      <c r="BV51" s="81"/>
      <c r="BW51" s="81"/>
      <c r="BX51" s="145">
        <f t="shared" si="16"/>
        <v>0</v>
      </c>
      <c r="BY51" s="145">
        <f t="shared" si="17"/>
        <v>0</v>
      </c>
      <c r="BZ51" s="145">
        <f t="shared" si="18"/>
        <v>0</v>
      </c>
      <c r="CA51" s="145">
        <f t="shared" si="19"/>
        <v>0</v>
      </c>
      <c r="CB51" s="145">
        <f t="shared" si="20"/>
        <v>0</v>
      </c>
      <c r="CC51" s="145">
        <f t="shared" si="21"/>
        <v>0</v>
      </c>
      <c r="CD51" s="145">
        <f t="shared" si="22"/>
        <v>0</v>
      </c>
      <c r="CE51" s="145">
        <f t="shared" si="23"/>
        <v>0</v>
      </c>
      <c r="CF51" s="146">
        <f t="shared" si="24"/>
        <v>0</v>
      </c>
      <c r="CG51" s="147">
        <f t="shared" si="25"/>
        <v>0</v>
      </c>
      <c r="CH51" s="81"/>
      <c r="CI51" s="108">
        <f t="shared" si="26"/>
        <v>0</v>
      </c>
      <c r="CJ51" s="108">
        <f t="shared" si="27"/>
        <v>0</v>
      </c>
      <c r="CK51" s="108">
        <f t="shared" si="28"/>
        <v>0</v>
      </c>
      <c r="CL51" s="108">
        <f t="shared" si="29"/>
        <v>0</v>
      </c>
      <c r="CM51" s="108">
        <f t="shared" si="30"/>
        <v>0</v>
      </c>
      <c r="CN51" s="108">
        <f t="shared" si="31"/>
        <v>0</v>
      </c>
      <c r="CO51" s="108">
        <f t="shared" si="32"/>
        <v>0</v>
      </c>
      <c r="CP51" s="108">
        <f t="shared" si="33"/>
        <v>0</v>
      </c>
      <c r="CQ51" s="148">
        <f t="shared" si="34"/>
        <v>0</v>
      </c>
      <c r="CR51" s="108">
        <f t="shared" si="35"/>
        <v>0</v>
      </c>
      <c r="CS51" s="108">
        <f t="shared" si="36"/>
        <v>0</v>
      </c>
      <c r="CT51" s="105">
        <f t="shared" si="37"/>
        <v>0</v>
      </c>
      <c r="CU51" s="108">
        <f t="shared" si="38"/>
        <v>0</v>
      </c>
      <c r="CV51" s="108">
        <f t="shared" si="39"/>
        <v>0</v>
      </c>
      <c r="CW51" s="108">
        <f t="shared" si="40"/>
        <v>0</v>
      </c>
      <c r="CX51" s="108">
        <f t="shared" si="41"/>
        <v>0</v>
      </c>
      <c r="CY51" s="108">
        <f t="shared" si="42"/>
        <v>0</v>
      </c>
      <c r="CZ51" s="149">
        <f t="shared" si="43"/>
        <v>0</v>
      </c>
      <c r="DA51" s="81"/>
      <c r="DB51" s="81"/>
      <c r="DC51" s="81"/>
      <c r="DD51" s="150">
        <f t="shared" si="44"/>
        <v>0</v>
      </c>
      <c r="DF51" s="152">
        <f t="shared" si="47"/>
        <v>30</v>
      </c>
      <c r="DW51" s="81"/>
      <c r="DX51" s="81"/>
      <c r="DY51" s="81"/>
      <c r="DZ51" s="81"/>
      <c r="EA51" s="81"/>
      <c r="EB51" s="81"/>
    </row>
    <row r="52" spans="1:132" ht="12.75" hidden="1" customHeight="1">
      <c r="A52" s="130" t="str">
        <f t="shared" si="0"/>
        <v>1.1.30</v>
      </c>
      <c r="B52" s="131"/>
      <c r="C52" s="132"/>
      <c r="D52" s="133"/>
      <c r="E52" s="134"/>
      <c r="F52" s="134"/>
      <c r="G52" s="135"/>
      <c r="H52" s="133"/>
      <c r="I52" s="134"/>
      <c r="J52" s="134"/>
      <c r="K52" s="134"/>
      <c r="L52" s="134"/>
      <c r="M52" s="134"/>
      <c r="N52" s="134"/>
      <c r="O52" s="135"/>
      <c r="P52" s="136"/>
      <c r="Q52" s="136"/>
      <c r="R52" s="133"/>
      <c r="S52" s="134"/>
      <c r="T52" s="134"/>
      <c r="U52" s="134"/>
      <c r="V52" s="134"/>
      <c r="W52" s="134"/>
      <c r="X52" s="135"/>
      <c r="Y52" s="137"/>
      <c r="Z52" s="136">
        <f t="shared" si="1"/>
        <v>0</v>
      </c>
      <c r="AA52" s="138">
        <f t="shared" ref="AA52:AC52" si="118">AE52*$BM$5+AI52*$BN$5+AM52*$BO$5+AQ52*$BP$5+AU52*$BQ$5+AY52*$BR$5+BC52*$BS$5+BG52*$BT$5</f>
        <v>0</v>
      </c>
      <c r="AB52" s="138">
        <f t="shared" si="118"/>
        <v>0</v>
      </c>
      <c r="AC52" s="138">
        <f t="shared" si="118"/>
        <v>0</v>
      </c>
      <c r="AD52" s="138">
        <f t="shared" si="3"/>
        <v>0</v>
      </c>
      <c r="AE52" s="139"/>
      <c r="AF52" s="139"/>
      <c r="AG52" s="139"/>
      <c r="AH52" s="140">
        <f t="shared" si="4"/>
        <v>0</v>
      </c>
      <c r="AI52" s="139"/>
      <c r="AJ52" s="139"/>
      <c r="AK52" s="139"/>
      <c r="AL52" s="140">
        <f t="shared" si="5"/>
        <v>0</v>
      </c>
      <c r="AM52" s="139"/>
      <c r="AN52" s="139"/>
      <c r="AO52" s="139"/>
      <c r="AP52" s="140">
        <f t="shared" si="6"/>
        <v>0</v>
      </c>
      <c r="AQ52" s="139"/>
      <c r="AR52" s="139"/>
      <c r="AS52" s="139"/>
      <c r="AT52" s="140">
        <f t="shared" si="7"/>
        <v>0</v>
      </c>
      <c r="AU52" s="139"/>
      <c r="AV52" s="139"/>
      <c r="AW52" s="139"/>
      <c r="AX52" s="140">
        <f t="shared" si="8"/>
        <v>0</v>
      </c>
      <c r="AY52" s="139"/>
      <c r="AZ52" s="139"/>
      <c r="BA52" s="139"/>
      <c r="BB52" s="140">
        <f t="shared" si="9"/>
        <v>0</v>
      </c>
      <c r="BC52" s="139"/>
      <c r="BD52" s="139"/>
      <c r="BE52" s="139"/>
      <c r="BF52" s="140">
        <f t="shared" si="10"/>
        <v>0</v>
      </c>
      <c r="BG52" s="139"/>
      <c r="BH52" s="139"/>
      <c r="BI52" s="139"/>
      <c r="BJ52" s="140">
        <f t="shared" si="11"/>
        <v>0</v>
      </c>
      <c r="BK52" s="141">
        <f t="shared" si="12"/>
        <v>0</v>
      </c>
      <c r="BL52" s="142" t="str">
        <f t="shared" si="13"/>
        <v/>
      </c>
      <c r="BM52" s="145">
        <f t="shared" ref="BM52:BT52" si="119">IF(AND(BL52&lt;$CG52,$CF52&lt;&gt;$Z52,BX52=$CG52),BX52+$Z52-$CF52,BX52)</f>
        <v>0</v>
      </c>
      <c r="BN52" s="145">
        <f t="shared" si="119"/>
        <v>0</v>
      </c>
      <c r="BO52" s="145">
        <f t="shared" si="119"/>
        <v>0</v>
      </c>
      <c r="BP52" s="145">
        <f t="shared" si="119"/>
        <v>0</v>
      </c>
      <c r="BQ52" s="145">
        <f t="shared" si="119"/>
        <v>0</v>
      </c>
      <c r="BR52" s="145">
        <f t="shared" si="119"/>
        <v>0</v>
      </c>
      <c r="BS52" s="145">
        <f t="shared" si="119"/>
        <v>0</v>
      </c>
      <c r="BT52" s="145">
        <f t="shared" si="119"/>
        <v>0</v>
      </c>
      <c r="BU52" s="144">
        <f t="shared" si="15"/>
        <v>0</v>
      </c>
      <c r="BV52" s="81"/>
      <c r="BW52" s="81"/>
      <c r="BX52" s="145">
        <f t="shared" si="16"/>
        <v>0</v>
      </c>
      <c r="BY52" s="145">
        <f t="shared" si="17"/>
        <v>0</v>
      </c>
      <c r="BZ52" s="145">
        <f t="shared" si="18"/>
        <v>0</v>
      </c>
      <c r="CA52" s="145">
        <f t="shared" si="19"/>
        <v>0</v>
      </c>
      <c r="CB52" s="145">
        <f t="shared" si="20"/>
        <v>0</v>
      </c>
      <c r="CC52" s="145">
        <f t="shared" si="21"/>
        <v>0</v>
      </c>
      <c r="CD52" s="145">
        <f t="shared" si="22"/>
        <v>0</v>
      </c>
      <c r="CE52" s="145">
        <f t="shared" si="23"/>
        <v>0</v>
      </c>
      <c r="CF52" s="146">
        <f t="shared" si="24"/>
        <v>0</v>
      </c>
      <c r="CG52" s="147">
        <f t="shared" si="25"/>
        <v>0</v>
      </c>
      <c r="CH52" s="81"/>
      <c r="CI52" s="108">
        <f t="shared" si="26"/>
        <v>0</v>
      </c>
      <c r="CJ52" s="108">
        <f t="shared" si="27"/>
        <v>0</v>
      </c>
      <c r="CK52" s="108">
        <f t="shared" si="28"/>
        <v>0</v>
      </c>
      <c r="CL52" s="108">
        <f t="shared" si="29"/>
        <v>0</v>
      </c>
      <c r="CM52" s="108">
        <f t="shared" si="30"/>
        <v>0</v>
      </c>
      <c r="CN52" s="108">
        <f t="shared" si="31"/>
        <v>0</v>
      </c>
      <c r="CO52" s="108">
        <f t="shared" si="32"/>
        <v>0</v>
      </c>
      <c r="CP52" s="108">
        <f t="shared" si="33"/>
        <v>0</v>
      </c>
      <c r="CQ52" s="148">
        <f t="shared" si="34"/>
        <v>0</v>
      </c>
      <c r="CR52" s="108">
        <f t="shared" si="35"/>
        <v>0</v>
      </c>
      <c r="CS52" s="108">
        <f t="shared" si="36"/>
        <v>0</v>
      </c>
      <c r="CT52" s="105">
        <f t="shared" si="37"/>
        <v>0</v>
      </c>
      <c r="CU52" s="108">
        <f t="shared" si="38"/>
        <v>0</v>
      </c>
      <c r="CV52" s="108">
        <f t="shared" si="39"/>
        <v>0</v>
      </c>
      <c r="CW52" s="108">
        <f t="shared" si="40"/>
        <v>0</v>
      </c>
      <c r="CX52" s="108">
        <f t="shared" si="41"/>
        <v>0</v>
      </c>
      <c r="CY52" s="108">
        <f t="shared" si="42"/>
        <v>0</v>
      </c>
      <c r="CZ52" s="149">
        <f t="shared" si="43"/>
        <v>0</v>
      </c>
      <c r="DA52" s="81"/>
      <c r="DB52" s="81"/>
      <c r="DC52" s="81"/>
      <c r="DD52" s="150">
        <f t="shared" si="44"/>
        <v>0</v>
      </c>
      <c r="DF52" s="152">
        <f t="shared" si="47"/>
        <v>30</v>
      </c>
      <c r="DW52" s="81"/>
      <c r="DX52" s="81"/>
      <c r="DY52" s="81"/>
      <c r="DZ52" s="81"/>
      <c r="EA52" s="81"/>
      <c r="EB52" s="81"/>
    </row>
    <row r="53" spans="1:132" ht="12.75" hidden="1" customHeight="1">
      <c r="A53" s="130" t="str">
        <f t="shared" si="0"/>
        <v>1.1.30</v>
      </c>
      <c r="B53" s="131"/>
      <c r="C53" s="132"/>
      <c r="D53" s="133"/>
      <c r="E53" s="134"/>
      <c r="F53" s="134"/>
      <c r="G53" s="135"/>
      <c r="H53" s="133"/>
      <c r="I53" s="134"/>
      <c r="J53" s="134"/>
      <c r="K53" s="134"/>
      <c r="L53" s="134"/>
      <c r="M53" s="134"/>
      <c r="N53" s="134"/>
      <c r="O53" s="135"/>
      <c r="P53" s="136"/>
      <c r="Q53" s="136"/>
      <c r="R53" s="133"/>
      <c r="S53" s="134"/>
      <c r="T53" s="134"/>
      <c r="U53" s="134"/>
      <c r="V53" s="134"/>
      <c r="W53" s="134"/>
      <c r="X53" s="135"/>
      <c r="Y53" s="137"/>
      <c r="Z53" s="136">
        <f t="shared" si="1"/>
        <v>0</v>
      </c>
      <c r="AA53" s="138">
        <f t="shared" ref="AA53:AC53" si="120">AE53*$BM$5+AI53*$BN$5+AM53*$BO$5+AQ53*$BP$5+AU53*$BQ$5+AY53*$BR$5+BC53*$BS$5+BG53*$BT$5</f>
        <v>0</v>
      </c>
      <c r="AB53" s="138">
        <f t="shared" si="120"/>
        <v>0</v>
      </c>
      <c r="AC53" s="138">
        <f t="shared" si="120"/>
        <v>0</v>
      </c>
      <c r="AD53" s="138">
        <f t="shared" si="3"/>
        <v>0</v>
      </c>
      <c r="AE53" s="139"/>
      <c r="AF53" s="139"/>
      <c r="AG53" s="139"/>
      <c r="AH53" s="140">
        <f t="shared" si="4"/>
        <v>0</v>
      </c>
      <c r="AI53" s="139"/>
      <c r="AJ53" s="139"/>
      <c r="AK53" s="139"/>
      <c r="AL53" s="140">
        <f t="shared" si="5"/>
        <v>0</v>
      </c>
      <c r="AM53" s="139"/>
      <c r="AN53" s="139"/>
      <c r="AO53" s="139"/>
      <c r="AP53" s="140">
        <f t="shared" si="6"/>
        <v>0</v>
      </c>
      <c r="AQ53" s="139"/>
      <c r="AR53" s="139"/>
      <c r="AS53" s="139"/>
      <c r="AT53" s="140">
        <f t="shared" si="7"/>
        <v>0</v>
      </c>
      <c r="AU53" s="139"/>
      <c r="AV53" s="139"/>
      <c r="AW53" s="139"/>
      <c r="AX53" s="140">
        <f t="shared" si="8"/>
        <v>0</v>
      </c>
      <c r="AY53" s="139"/>
      <c r="AZ53" s="139"/>
      <c r="BA53" s="139"/>
      <c r="BB53" s="140">
        <f t="shared" si="9"/>
        <v>0</v>
      </c>
      <c r="BC53" s="139"/>
      <c r="BD53" s="139"/>
      <c r="BE53" s="139"/>
      <c r="BF53" s="140">
        <f t="shared" si="10"/>
        <v>0</v>
      </c>
      <c r="BG53" s="139"/>
      <c r="BH53" s="139"/>
      <c r="BI53" s="139"/>
      <c r="BJ53" s="140">
        <f t="shared" si="11"/>
        <v>0</v>
      </c>
      <c r="BK53" s="141">
        <f t="shared" si="12"/>
        <v>0</v>
      </c>
      <c r="BL53" s="142" t="str">
        <f t="shared" si="13"/>
        <v/>
      </c>
      <c r="BM53" s="145">
        <f t="shared" ref="BM53:BT53" si="121">IF(AND(BL53&lt;$CG53,$CF53&lt;&gt;$Z53,BX53=$CG53),BX53+$Z53-$CF53,BX53)</f>
        <v>0</v>
      </c>
      <c r="BN53" s="145">
        <f t="shared" si="121"/>
        <v>0</v>
      </c>
      <c r="BO53" s="145">
        <f t="shared" si="121"/>
        <v>0</v>
      </c>
      <c r="BP53" s="145">
        <f t="shared" si="121"/>
        <v>0</v>
      </c>
      <c r="BQ53" s="145">
        <f t="shared" si="121"/>
        <v>0</v>
      </c>
      <c r="BR53" s="145">
        <f t="shared" si="121"/>
        <v>0</v>
      </c>
      <c r="BS53" s="145">
        <f t="shared" si="121"/>
        <v>0</v>
      </c>
      <c r="BT53" s="145">
        <f t="shared" si="121"/>
        <v>0</v>
      </c>
      <c r="BU53" s="144">
        <f t="shared" si="15"/>
        <v>0</v>
      </c>
      <c r="BV53" s="81"/>
      <c r="BW53" s="81"/>
      <c r="BX53" s="145">
        <f t="shared" si="16"/>
        <v>0</v>
      </c>
      <c r="BY53" s="145">
        <f t="shared" si="17"/>
        <v>0</v>
      </c>
      <c r="BZ53" s="145">
        <f t="shared" si="18"/>
        <v>0</v>
      </c>
      <c r="CA53" s="145">
        <f t="shared" si="19"/>
        <v>0</v>
      </c>
      <c r="CB53" s="145">
        <f t="shared" si="20"/>
        <v>0</v>
      </c>
      <c r="CC53" s="145">
        <f t="shared" si="21"/>
        <v>0</v>
      </c>
      <c r="CD53" s="145">
        <f t="shared" si="22"/>
        <v>0</v>
      </c>
      <c r="CE53" s="145">
        <f t="shared" si="23"/>
        <v>0</v>
      </c>
      <c r="CF53" s="146">
        <f t="shared" si="24"/>
        <v>0</v>
      </c>
      <c r="CG53" s="147">
        <f t="shared" si="25"/>
        <v>0</v>
      </c>
      <c r="CH53" s="81"/>
      <c r="CI53" s="108">
        <f t="shared" si="26"/>
        <v>0</v>
      </c>
      <c r="CJ53" s="108">
        <f t="shared" si="27"/>
        <v>0</v>
      </c>
      <c r="CK53" s="108">
        <f t="shared" si="28"/>
        <v>0</v>
      </c>
      <c r="CL53" s="108">
        <f t="shared" si="29"/>
        <v>0</v>
      </c>
      <c r="CM53" s="108">
        <f t="shared" si="30"/>
        <v>0</v>
      </c>
      <c r="CN53" s="108">
        <f t="shared" si="31"/>
        <v>0</v>
      </c>
      <c r="CO53" s="108">
        <f t="shared" si="32"/>
        <v>0</v>
      </c>
      <c r="CP53" s="108">
        <f t="shared" si="33"/>
        <v>0</v>
      </c>
      <c r="CQ53" s="148">
        <f t="shared" si="34"/>
        <v>0</v>
      </c>
      <c r="CR53" s="108">
        <f t="shared" si="35"/>
        <v>0</v>
      </c>
      <c r="CS53" s="108">
        <f t="shared" si="36"/>
        <v>0</v>
      </c>
      <c r="CT53" s="105">
        <f t="shared" si="37"/>
        <v>0</v>
      </c>
      <c r="CU53" s="108">
        <f t="shared" si="38"/>
        <v>0</v>
      </c>
      <c r="CV53" s="108">
        <f t="shared" si="39"/>
        <v>0</v>
      </c>
      <c r="CW53" s="108">
        <f t="shared" si="40"/>
        <v>0</v>
      </c>
      <c r="CX53" s="108">
        <f t="shared" si="41"/>
        <v>0</v>
      </c>
      <c r="CY53" s="108">
        <f t="shared" si="42"/>
        <v>0</v>
      </c>
      <c r="CZ53" s="149">
        <f t="shared" si="43"/>
        <v>0</v>
      </c>
      <c r="DA53" s="81"/>
      <c r="DB53" s="81"/>
      <c r="DC53" s="81"/>
      <c r="DD53" s="150">
        <f t="shared" si="44"/>
        <v>0</v>
      </c>
      <c r="DF53" s="152">
        <f t="shared" si="47"/>
        <v>30</v>
      </c>
      <c r="DW53" s="81"/>
      <c r="DX53" s="81"/>
      <c r="DY53" s="81"/>
      <c r="DZ53" s="81"/>
      <c r="EA53" s="81"/>
      <c r="EB53" s="81"/>
    </row>
    <row r="54" spans="1:132" ht="12.75" hidden="1" customHeight="1">
      <c r="A54" s="130" t="str">
        <f t="shared" si="0"/>
        <v>1.1.30</v>
      </c>
      <c r="B54" s="131"/>
      <c r="C54" s="132"/>
      <c r="D54" s="133"/>
      <c r="E54" s="134"/>
      <c r="F54" s="134"/>
      <c r="G54" s="135"/>
      <c r="H54" s="133"/>
      <c r="I54" s="134"/>
      <c r="J54" s="134"/>
      <c r="K54" s="134"/>
      <c r="L54" s="134"/>
      <c r="M54" s="134"/>
      <c r="N54" s="134"/>
      <c r="O54" s="135"/>
      <c r="P54" s="136"/>
      <c r="Q54" s="136"/>
      <c r="R54" s="133"/>
      <c r="S54" s="134"/>
      <c r="T54" s="134"/>
      <c r="U54" s="134"/>
      <c r="V54" s="134"/>
      <c r="W54" s="134"/>
      <c r="X54" s="135"/>
      <c r="Y54" s="137"/>
      <c r="Z54" s="136">
        <f t="shared" si="1"/>
        <v>0</v>
      </c>
      <c r="AA54" s="138">
        <f t="shared" ref="AA54:AC54" si="122">AE54*$BM$5+AI54*$BN$5+AM54*$BO$5+AQ54*$BP$5+AU54*$BQ$5+AY54*$BR$5+BC54*$BS$5+BG54*$BT$5</f>
        <v>0</v>
      </c>
      <c r="AB54" s="138">
        <f t="shared" si="122"/>
        <v>0</v>
      </c>
      <c r="AC54" s="138">
        <f t="shared" si="122"/>
        <v>0</v>
      </c>
      <c r="AD54" s="138">
        <f t="shared" si="3"/>
        <v>0</v>
      </c>
      <c r="AE54" s="139"/>
      <c r="AF54" s="139"/>
      <c r="AG54" s="139"/>
      <c r="AH54" s="140">
        <f t="shared" si="4"/>
        <v>0</v>
      </c>
      <c r="AI54" s="139"/>
      <c r="AJ54" s="139"/>
      <c r="AK54" s="139"/>
      <c r="AL54" s="140">
        <f t="shared" si="5"/>
        <v>0</v>
      </c>
      <c r="AM54" s="139"/>
      <c r="AN54" s="139"/>
      <c r="AO54" s="139"/>
      <c r="AP54" s="140">
        <f t="shared" si="6"/>
        <v>0</v>
      </c>
      <c r="AQ54" s="139"/>
      <c r="AR54" s="139"/>
      <c r="AS54" s="139"/>
      <c r="AT54" s="140">
        <f t="shared" si="7"/>
        <v>0</v>
      </c>
      <c r="AU54" s="139"/>
      <c r="AV54" s="139"/>
      <c r="AW54" s="139"/>
      <c r="AX54" s="140">
        <f t="shared" si="8"/>
        <v>0</v>
      </c>
      <c r="AY54" s="139"/>
      <c r="AZ54" s="139"/>
      <c r="BA54" s="139"/>
      <c r="BB54" s="140">
        <f t="shared" si="9"/>
        <v>0</v>
      </c>
      <c r="BC54" s="139"/>
      <c r="BD54" s="139"/>
      <c r="BE54" s="139"/>
      <c r="BF54" s="140">
        <f t="shared" si="10"/>
        <v>0</v>
      </c>
      <c r="BG54" s="139"/>
      <c r="BH54" s="139"/>
      <c r="BI54" s="139"/>
      <c r="BJ54" s="140">
        <f t="shared" si="11"/>
        <v>0</v>
      </c>
      <c r="BK54" s="141">
        <f t="shared" si="12"/>
        <v>0</v>
      </c>
      <c r="BL54" s="142" t="str">
        <f t="shared" si="13"/>
        <v/>
      </c>
      <c r="BM54" s="145">
        <f t="shared" ref="BM54:BT54" si="123">IF(AND(BL54&lt;$CG54,$CF54&lt;&gt;$Z54,BX54=$CG54),BX54+$Z54-$CF54,BX54)</f>
        <v>0</v>
      </c>
      <c r="BN54" s="145">
        <f t="shared" si="123"/>
        <v>0</v>
      </c>
      <c r="BO54" s="145">
        <f t="shared" si="123"/>
        <v>0</v>
      </c>
      <c r="BP54" s="145">
        <f t="shared" si="123"/>
        <v>0</v>
      </c>
      <c r="BQ54" s="145">
        <f t="shared" si="123"/>
        <v>0</v>
      </c>
      <c r="BR54" s="145">
        <f t="shared" si="123"/>
        <v>0</v>
      </c>
      <c r="BS54" s="145">
        <f t="shared" si="123"/>
        <v>0</v>
      </c>
      <c r="BT54" s="145">
        <f t="shared" si="123"/>
        <v>0</v>
      </c>
      <c r="BU54" s="144">
        <f t="shared" si="15"/>
        <v>0</v>
      </c>
      <c r="BV54" s="81"/>
      <c r="BW54" s="81"/>
      <c r="BX54" s="145">
        <f t="shared" si="16"/>
        <v>0</v>
      </c>
      <c r="BY54" s="145">
        <f t="shared" si="17"/>
        <v>0</v>
      </c>
      <c r="BZ54" s="145">
        <f t="shared" si="18"/>
        <v>0</v>
      </c>
      <c r="CA54" s="145">
        <f t="shared" si="19"/>
        <v>0</v>
      </c>
      <c r="CB54" s="145">
        <f t="shared" si="20"/>
        <v>0</v>
      </c>
      <c r="CC54" s="145">
        <f t="shared" si="21"/>
        <v>0</v>
      </c>
      <c r="CD54" s="145">
        <f t="shared" si="22"/>
        <v>0</v>
      </c>
      <c r="CE54" s="145">
        <f t="shared" si="23"/>
        <v>0</v>
      </c>
      <c r="CF54" s="146">
        <f t="shared" si="24"/>
        <v>0</v>
      </c>
      <c r="CG54" s="147">
        <f t="shared" si="25"/>
        <v>0</v>
      </c>
      <c r="CH54" s="81"/>
      <c r="CI54" s="108">
        <f t="shared" si="26"/>
        <v>0</v>
      </c>
      <c r="CJ54" s="108">
        <f t="shared" si="27"/>
        <v>0</v>
      </c>
      <c r="CK54" s="108">
        <f t="shared" si="28"/>
        <v>0</v>
      </c>
      <c r="CL54" s="108">
        <f t="shared" si="29"/>
        <v>0</v>
      </c>
      <c r="CM54" s="108">
        <f t="shared" si="30"/>
        <v>0</v>
      </c>
      <c r="CN54" s="108">
        <f t="shared" si="31"/>
        <v>0</v>
      </c>
      <c r="CO54" s="108">
        <f t="shared" si="32"/>
        <v>0</v>
      </c>
      <c r="CP54" s="108">
        <f t="shared" si="33"/>
        <v>0</v>
      </c>
      <c r="CQ54" s="148">
        <f t="shared" si="34"/>
        <v>0</v>
      </c>
      <c r="CR54" s="108">
        <f t="shared" si="35"/>
        <v>0</v>
      </c>
      <c r="CS54" s="108">
        <f t="shared" si="36"/>
        <v>0</v>
      </c>
      <c r="CT54" s="105">
        <f t="shared" si="37"/>
        <v>0</v>
      </c>
      <c r="CU54" s="108">
        <f t="shared" si="38"/>
        <v>0</v>
      </c>
      <c r="CV54" s="108">
        <f t="shared" si="39"/>
        <v>0</v>
      </c>
      <c r="CW54" s="108">
        <f t="shared" si="40"/>
        <v>0</v>
      </c>
      <c r="CX54" s="108">
        <f t="shared" si="41"/>
        <v>0</v>
      </c>
      <c r="CY54" s="108">
        <f t="shared" si="42"/>
        <v>0</v>
      </c>
      <c r="CZ54" s="149">
        <f t="shared" si="43"/>
        <v>0</v>
      </c>
      <c r="DA54" s="81"/>
      <c r="DB54" s="81"/>
      <c r="DC54" s="81"/>
      <c r="DD54" s="150">
        <f t="shared" si="44"/>
        <v>0</v>
      </c>
      <c r="DF54" s="152">
        <f t="shared" si="47"/>
        <v>30</v>
      </c>
      <c r="DW54" s="81"/>
      <c r="DX54" s="81"/>
      <c r="DY54" s="81"/>
      <c r="DZ54" s="81"/>
      <c r="EA54" s="81"/>
      <c r="EB54" s="81"/>
    </row>
    <row r="55" spans="1:132" ht="12.75" hidden="1" customHeight="1">
      <c r="A55" s="130" t="str">
        <f t="shared" si="0"/>
        <v>1.1.30</v>
      </c>
      <c r="B55" s="131"/>
      <c r="C55" s="132"/>
      <c r="D55" s="133"/>
      <c r="E55" s="134"/>
      <c r="F55" s="134"/>
      <c r="G55" s="135"/>
      <c r="H55" s="133"/>
      <c r="I55" s="134"/>
      <c r="J55" s="134"/>
      <c r="K55" s="134"/>
      <c r="L55" s="134"/>
      <c r="M55" s="134"/>
      <c r="N55" s="134"/>
      <c r="O55" s="135"/>
      <c r="P55" s="136"/>
      <c r="Q55" s="136"/>
      <c r="R55" s="133"/>
      <c r="S55" s="134"/>
      <c r="T55" s="134"/>
      <c r="U55" s="134"/>
      <c r="V55" s="134"/>
      <c r="W55" s="134"/>
      <c r="X55" s="135"/>
      <c r="Y55" s="137"/>
      <c r="Z55" s="136">
        <f t="shared" si="1"/>
        <v>0</v>
      </c>
      <c r="AA55" s="138">
        <f t="shared" ref="AA55:AC55" si="124">AE55*$BM$5+AI55*$BN$5+AM55*$BO$5+AQ55*$BP$5+AU55*$BQ$5+AY55*$BR$5+BC55*$BS$5+BG55*$BT$5</f>
        <v>0</v>
      </c>
      <c r="AB55" s="138">
        <f t="shared" si="124"/>
        <v>0</v>
      </c>
      <c r="AC55" s="138">
        <f t="shared" si="124"/>
        <v>0</v>
      </c>
      <c r="AD55" s="138">
        <f t="shared" si="3"/>
        <v>0</v>
      </c>
      <c r="AE55" s="139"/>
      <c r="AF55" s="139"/>
      <c r="AG55" s="139"/>
      <c r="AH55" s="140">
        <f t="shared" si="4"/>
        <v>0</v>
      </c>
      <c r="AI55" s="139"/>
      <c r="AJ55" s="139"/>
      <c r="AK55" s="139"/>
      <c r="AL55" s="140">
        <f t="shared" si="5"/>
        <v>0</v>
      </c>
      <c r="AM55" s="139"/>
      <c r="AN55" s="139"/>
      <c r="AO55" s="139"/>
      <c r="AP55" s="140">
        <f t="shared" si="6"/>
        <v>0</v>
      </c>
      <c r="AQ55" s="139"/>
      <c r="AR55" s="139"/>
      <c r="AS55" s="139"/>
      <c r="AT55" s="140">
        <f t="shared" si="7"/>
        <v>0</v>
      </c>
      <c r="AU55" s="139"/>
      <c r="AV55" s="139"/>
      <c r="AW55" s="139"/>
      <c r="AX55" s="140">
        <f t="shared" si="8"/>
        <v>0</v>
      </c>
      <c r="AY55" s="139"/>
      <c r="AZ55" s="139"/>
      <c r="BA55" s="139"/>
      <c r="BB55" s="140">
        <f t="shared" si="9"/>
        <v>0</v>
      </c>
      <c r="BC55" s="139"/>
      <c r="BD55" s="139"/>
      <c r="BE55" s="139"/>
      <c r="BF55" s="140">
        <f t="shared" si="10"/>
        <v>0</v>
      </c>
      <c r="BG55" s="139"/>
      <c r="BH55" s="139"/>
      <c r="BI55" s="139"/>
      <c r="BJ55" s="140">
        <f t="shared" si="11"/>
        <v>0</v>
      </c>
      <c r="BK55" s="141">
        <f t="shared" si="12"/>
        <v>0</v>
      </c>
      <c r="BL55" s="142" t="str">
        <f t="shared" si="13"/>
        <v/>
      </c>
      <c r="BM55" s="145">
        <f t="shared" ref="BM55:BT55" si="125">IF(AND(BL55&lt;$CG55,$CF55&lt;&gt;$Z55,BX55=$CG55),BX55+$Z55-$CF55,BX55)</f>
        <v>0</v>
      </c>
      <c r="BN55" s="145">
        <f t="shared" si="125"/>
        <v>0</v>
      </c>
      <c r="BO55" s="145">
        <f t="shared" si="125"/>
        <v>0</v>
      </c>
      <c r="BP55" s="145">
        <f t="shared" si="125"/>
        <v>0</v>
      </c>
      <c r="BQ55" s="145">
        <f t="shared" si="125"/>
        <v>0</v>
      </c>
      <c r="BR55" s="145">
        <f t="shared" si="125"/>
        <v>0</v>
      </c>
      <c r="BS55" s="145">
        <f t="shared" si="125"/>
        <v>0</v>
      </c>
      <c r="BT55" s="145">
        <f t="shared" si="125"/>
        <v>0</v>
      </c>
      <c r="BU55" s="144">
        <f t="shared" si="15"/>
        <v>0</v>
      </c>
      <c r="BV55" s="81"/>
      <c r="BW55" s="81"/>
      <c r="BX55" s="145">
        <f t="shared" si="16"/>
        <v>0</v>
      </c>
      <c r="BY55" s="145">
        <f t="shared" si="17"/>
        <v>0</v>
      </c>
      <c r="BZ55" s="145">
        <f t="shared" si="18"/>
        <v>0</v>
      </c>
      <c r="CA55" s="145">
        <f t="shared" si="19"/>
        <v>0</v>
      </c>
      <c r="CB55" s="145">
        <f t="shared" si="20"/>
        <v>0</v>
      </c>
      <c r="CC55" s="145">
        <f t="shared" si="21"/>
        <v>0</v>
      </c>
      <c r="CD55" s="145">
        <f t="shared" si="22"/>
        <v>0</v>
      </c>
      <c r="CE55" s="145">
        <f t="shared" si="23"/>
        <v>0</v>
      </c>
      <c r="CF55" s="146">
        <f t="shared" si="24"/>
        <v>0</v>
      </c>
      <c r="CG55" s="147">
        <f t="shared" si="25"/>
        <v>0</v>
      </c>
      <c r="CH55" s="81"/>
      <c r="CI55" s="108">
        <f t="shared" si="26"/>
        <v>0</v>
      </c>
      <c r="CJ55" s="108">
        <f t="shared" si="27"/>
        <v>0</v>
      </c>
      <c r="CK55" s="108">
        <f t="shared" si="28"/>
        <v>0</v>
      </c>
      <c r="CL55" s="108">
        <f t="shared" si="29"/>
        <v>0</v>
      </c>
      <c r="CM55" s="108">
        <f t="shared" si="30"/>
        <v>0</v>
      </c>
      <c r="CN55" s="108">
        <f t="shared" si="31"/>
        <v>0</v>
      </c>
      <c r="CO55" s="108">
        <f t="shared" si="32"/>
        <v>0</v>
      </c>
      <c r="CP55" s="108">
        <f t="shared" si="33"/>
        <v>0</v>
      </c>
      <c r="CQ55" s="148">
        <f t="shared" si="34"/>
        <v>0</v>
      </c>
      <c r="CR55" s="108">
        <f t="shared" si="35"/>
        <v>0</v>
      </c>
      <c r="CS55" s="108">
        <f t="shared" si="36"/>
        <v>0</v>
      </c>
      <c r="CT55" s="105">
        <f t="shared" si="37"/>
        <v>0</v>
      </c>
      <c r="CU55" s="108">
        <f t="shared" si="38"/>
        <v>0</v>
      </c>
      <c r="CV55" s="108">
        <f t="shared" si="39"/>
        <v>0</v>
      </c>
      <c r="CW55" s="108">
        <f t="shared" si="40"/>
        <v>0</v>
      </c>
      <c r="CX55" s="108">
        <f t="shared" si="41"/>
        <v>0</v>
      </c>
      <c r="CY55" s="108">
        <f t="shared" si="42"/>
        <v>0</v>
      </c>
      <c r="CZ55" s="149">
        <f t="shared" si="43"/>
        <v>0</v>
      </c>
      <c r="DA55" s="81"/>
      <c r="DB55" s="81"/>
      <c r="DC55" s="81"/>
      <c r="DD55" s="150">
        <f t="shared" si="44"/>
        <v>0</v>
      </c>
      <c r="DF55" s="152">
        <f t="shared" si="47"/>
        <v>30</v>
      </c>
      <c r="DW55" s="81"/>
      <c r="DX55" s="81"/>
      <c r="DY55" s="81"/>
      <c r="DZ55" s="81"/>
      <c r="EA55" s="81"/>
      <c r="EB55" s="81"/>
    </row>
    <row r="56" spans="1:132" ht="12.75" hidden="1" customHeight="1">
      <c r="A56" s="130" t="str">
        <f t="shared" si="0"/>
        <v>1.1.30</v>
      </c>
      <c r="B56" s="131"/>
      <c r="C56" s="132"/>
      <c r="D56" s="133"/>
      <c r="E56" s="134"/>
      <c r="F56" s="134"/>
      <c r="G56" s="135"/>
      <c r="H56" s="133"/>
      <c r="I56" s="134"/>
      <c r="J56" s="134"/>
      <c r="K56" s="134"/>
      <c r="L56" s="134"/>
      <c r="M56" s="134"/>
      <c r="N56" s="134"/>
      <c r="O56" s="135"/>
      <c r="P56" s="136"/>
      <c r="Q56" s="136"/>
      <c r="R56" s="133"/>
      <c r="S56" s="134"/>
      <c r="T56" s="134"/>
      <c r="U56" s="134"/>
      <c r="V56" s="134"/>
      <c r="W56" s="134"/>
      <c r="X56" s="135"/>
      <c r="Y56" s="137"/>
      <c r="Z56" s="136">
        <f t="shared" si="1"/>
        <v>0</v>
      </c>
      <c r="AA56" s="138">
        <f t="shared" ref="AA56:AC56" si="126">AE56*$BM$5+AI56*$BN$5+AM56*$BO$5+AQ56*$BP$5+AU56*$BQ$5+AY56*$BR$5+BC56*$BS$5+BG56*$BT$5</f>
        <v>0</v>
      </c>
      <c r="AB56" s="138">
        <f t="shared" si="126"/>
        <v>0</v>
      </c>
      <c r="AC56" s="138">
        <f t="shared" si="126"/>
        <v>0</v>
      </c>
      <c r="AD56" s="138">
        <f t="shared" si="3"/>
        <v>0</v>
      </c>
      <c r="AE56" s="139"/>
      <c r="AF56" s="139"/>
      <c r="AG56" s="139"/>
      <c r="AH56" s="140">
        <f t="shared" si="4"/>
        <v>0</v>
      </c>
      <c r="AI56" s="139"/>
      <c r="AJ56" s="139"/>
      <c r="AK56" s="139"/>
      <c r="AL56" s="140">
        <f t="shared" si="5"/>
        <v>0</v>
      </c>
      <c r="AM56" s="139"/>
      <c r="AN56" s="139"/>
      <c r="AO56" s="139"/>
      <c r="AP56" s="140">
        <f t="shared" si="6"/>
        <v>0</v>
      </c>
      <c r="AQ56" s="139"/>
      <c r="AR56" s="139"/>
      <c r="AS56" s="139"/>
      <c r="AT56" s="140">
        <f t="shared" si="7"/>
        <v>0</v>
      </c>
      <c r="AU56" s="139"/>
      <c r="AV56" s="139"/>
      <c r="AW56" s="139"/>
      <c r="AX56" s="140">
        <f t="shared" si="8"/>
        <v>0</v>
      </c>
      <c r="AY56" s="139"/>
      <c r="AZ56" s="139"/>
      <c r="BA56" s="139"/>
      <c r="BB56" s="140">
        <f t="shared" si="9"/>
        <v>0</v>
      </c>
      <c r="BC56" s="139"/>
      <c r="BD56" s="139"/>
      <c r="BE56" s="139"/>
      <c r="BF56" s="140">
        <f t="shared" si="10"/>
        <v>0</v>
      </c>
      <c r="BG56" s="139"/>
      <c r="BH56" s="139"/>
      <c r="BI56" s="139"/>
      <c r="BJ56" s="140">
        <f t="shared" si="11"/>
        <v>0</v>
      </c>
      <c r="BK56" s="141">
        <f t="shared" si="12"/>
        <v>0</v>
      </c>
      <c r="BL56" s="142" t="str">
        <f t="shared" si="13"/>
        <v/>
      </c>
      <c r="BM56" s="145">
        <f t="shared" ref="BM56:BT56" si="127">IF(AND(BL56&lt;$CG56,$CF56&lt;&gt;$Z56,BX56=$CG56),BX56+$Z56-$CF56,BX56)</f>
        <v>0</v>
      </c>
      <c r="BN56" s="145">
        <f t="shared" si="127"/>
        <v>0</v>
      </c>
      <c r="BO56" s="145">
        <f t="shared" si="127"/>
        <v>0</v>
      </c>
      <c r="BP56" s="145">
        <f t="shared" si="127"/>
        <v>0</v>
      </c>
      <c r="BQ56" s="145">
        <f t="shared" si="127"/>
        <v>0</v>
      </c>
      <c r="BR56" s="145">
        <f t="shared" si="127"/>
        <v>0</v>
      </c>
      <c r="BS56" s="145">
        <f t="shared" si="127"/>
        <v>0</v>
      </c>
      <c r="BT56" s="145">
        <f t="shared" si="127"/>
        <v>0</v>
      </c>
      <c r="BU56" s="144">
        <f t="shared" si="15"/>
        <v>0</v>
      </c>
      <c r="BV56" s="81"/>
      <c r="BW56" s="81"/>
      <c r="BX56" s="145">
        <f t="shared" si="16"/>
        <v>0</v>
      </c>
      <c r="BY56" s="145">
        <f t="shared" si="17"/>
        <v>0</v>
      </c>
      <c r="BZ56" s="145">
        <f t="shared" si="18"/>
        <v>0</v>
      </c>
      <c r="CA56" s="145">
        <f t="shared" si="19"/>
        <v>0</v>
      </c>
      <c r="CB56" s="145">
        <f t="shared" si="20"/>
        <v>0</v>
      </c>
      <c r="CC56" s="145">
        <f t="shared" si="21"/>
        <v>0</v>
      </c>
      <c r="CD56" s="145">
        <f t="shared" si="22"/>
        <v>0</v>
      </c>
      <c r="CE56" s="145">
        <f t="shared" si="23"/>
        <v>0</v>
      </c>
      <c r="CF56" s="146">
        <f t="shared" si="24"/>
        <v>0</v>
      </c>
      <c r="CG56" s="147">
        <f t="shared" si="25"/>
        <v>0</v>
      </c>
      <c r="CH56" s="81"/>
      <c r="CI56" s="108">
        <f t="shared" si="26"/>
        <v>0</v>
      </c>
      <c r="CJ56" s="108">
        <f t="shared" si="27"/>
        <v>0</v>
      </c>
      <c r="CK56" s="108">
        <f t="shared" si="28"/>
        <v>0</v>
      </c>
      <c r="CL56" s="108">
        <f t="shared" si="29"/>
        <v>0</v>
      </c>
      <c r="CM56" s="108">
        <f t="shared" si="30"/>
        <v>0</v>
      </c>
      <c r="CN56" s="108">
        <f t="shared" si="31"/>
        <v>0</v>
      </c>
      <c r="CO56" s="108">
        <f t="shared" si="32"/>
        <v>0</v>
      </c>
      <c r="CP56" s="108">
        <f t="shared" si="33"/>
        <v>0</v>
      </c>
      <c r="CQ56" s="148">
        <f t="shared" si="34"/>
        <v>0</v>
      </c>
      <c r="CR56" s="108">
        <f t="shared" si="35"/>
        <v>0</v>
      </c>
      <c r="CS56" s="108">
        <f t="shared" si="36"/>
        <v>0</v>
      </c>
      <c r="CT56" s="105">
        <f t="shared" si="37"/>
        <v>0</v>
      </c>
      <c r="CU56" s="108">
        <f t="shared" si="38"/>
        <v>0</v>
      </c>
      <c r="CV56" s="108">
        <f t="shared" si="39"/>
        <v>0</v>
      </c>
      <c r="CW56" s="108">
        <f t="shared" si="40"/>
        <v>0</v>
      </c>
      <c r="CX56" s="108">
        <f t="shared" si="41"/>
        <v>0</v>
      </c>
      <c r="CY56" s="108">
        <f t="shared" si="42"/>
        <v>0</v>
      </c>
      <c r="CZ56" s="149">
        <f t="shared" si="43"/>
        <v>0</v>
      </c>
      <c r="DA56" s="81"/>
      <c r="DB56" s="81"/>
      <c r="DC56" s="81"/>
      <c r="DD56" s="150">
        <f t="shared" si="44"/>
        <v>0</v>
      </c>
      <c r="DF56" s="152">
        <f t="shared" si="47"/>
        <v>30</v>
      </c>
      <c r="DW56" s="81"/>
      <c r="DX56" s="81"/>
      <c r="DY56" s="81"/>
      <c r="DZ56" s="81"/>
      <c r="EA56" s="81"/>
      <c r="EB56" s="81"/>
    </row>
    <row r="57" spans="1:132" ht="12.75" hidden="1" customHeight="1">
      <c r="A57" s="130" t="str">
        <f t="shared" si="0"/>
        <v>1.1.30</v>
      </c>
      <c r="B57" s="131"/>
      <c r="C57" s="132"/>
      <c r="D57" s="133"/>
      <c r="E57" s="134"/>
      <c r="F57" s="134"/>
      <c r="G57" s="135"/>
      <c r="H57" s="133"/>
      <c r="I57" s="134"/>
      <c r="J57" s="134"/>
      <c r="K57" s="134"/>
      <c r="L57" s="134"/>
      <c r="M57" s="134"/>
      <c r="N57" s="134"/>
      <c r="O57" s="135"/>
      <c r="P57" s="136"/>
      <c r="Q57" s="136"/>
      <c r="R57" s="133"/>
      <c r="S57" s="134"/>
      <c r="T57" s="134"/>
      <c r="U57" s="134"/>
      <c r="V57" s="134"/>
      <c r="W57" s="134"/>
      <c r="X57" s="135"/>
      <c r="Y57" s="137"/>
      <c r="Z57" s="136">
        <f t="shared" si="1"/>
        <v>0</v>
      </c>
      <c r="AA57" s="138">
        <f t="shared" ref="AA57:AC57" si="128">AE57*$BM$5+AI57*$BN$5+AM57*$BO$5+AQ57*$BP$5+AU57*$BQ$5+AY57*$BR$5+BC57*$BS$5+BG57*$BT$5</f>
        <v>0</v>
      </c>
      <c r="AB57" s="138">
        <f t="shared" si="128"/>
        <v>0</v>
      </c>
      <c r="AC57" s="138">
        <f t="shared" si="128"/>
        <v>0</v>
      </c>
      <c r="AD57" s="138">
        <f t="shared" si="3"/>
        <v>0</v>
      </c>
      <c r="AE57" s="139"/>
      <c r="AF57" s="139"/>
      <c r="AG57" s="139"/>
      <c r="AH57" s="140">
        <f t="shared" si="4"/>
        <v>0</v>
      </c>
      <c r="AI57" s="139"/>
      <c r="AJ57" s="139"/>
      <c r="AK57" s="139"/>
      <c r="AL57" s="140">
        <f t="shared" si="5"/>
        <v>0</v>
      </c>
      <c r="AM57" s="139"/>
      <c r="AN57" s="139"/>
      <c r="AO57" s="139"/>
      <c r="AP57" s="140">
        <f t="shared" si="6"/>
        <v>0</v>
      </c>
      <c r="AQ57" s="139"/>
      <c r="AR57" s="139"/>
      <c r="AS57" s="139"/>
      <c r="AT57" s="140">
        <f t="shared" si="7"/>
        <v>0</v>
      </c>
      <c r="AU57" s="139"/>
      <c r="AV57" s="139"/>
      <c r="AW57" s="139"/>
      <c r="AX57" s="140">
        <f t="shared" si="8"/>
        <v>0</v>
      </c>
      <c r="AY57" s="139"/>
      <c r="AZ57" s="139"/>
      <c r="BA57" s="139"/>
      <c r="BB57" s="140">
        <f t="shared" si="9"/>
        <v>0</v>
      </c>
      <c r="BC57" s="139"/>
      <c r="BD57" s="139"/>
      <c r="BE57" s="139"/>
      <c r="BF57" s="140">
        <f t="shared" si="10"/>
        <v>0</v>
      </c>
      <c r="BG57" s="139"/>
      <c r="BH57" s="139"/>
      <c r="BI57" s="139"/>
      <c r="BJ57" s="140">
        <f t="shared" si="11"/>
        <v>0</v>
      </c>
      <c r="BK57" s="141">
        <f t="shared" si="12"/>
        <v>0</v>
      </c>
      <c r="BL57" s="142" t="str">
        <f t="shared" si="13"/>
        <v/>
      </c>
      <c r="BM57" s="145">
        <f t="shared" ref="BM57:BT57" si="129">IF(AND(BL57&lt;$CG57,$CF57&lt;&gt;$Z57,BX57=$CG57),BX57+$Z57-$CF57,BX57)</f>
        <v>0</v>
      </c>
      <c r="BN57" s="145">
        <f t="shared" si="129"/>
        <v>0</v>
      </c>
      <c r="BO57" s="145">
        <f t="shared" si="129"/>
        <v>0</v>
      </c>
      <c r="BP57" s="145">
        <f t="shared" si="129"/>
        <v>0</v>
      </c>
      <c r="BQ57" s="145">
        <f t="shared" si="129"/>
        <v>0</v>
      </c>
      <c r="BR57" s="145">
        <f t="shared" si="129"/>
        <v>0</v>
      </c>
      <c r="BS57" s="145">
        <f t="shared" si="129"/>
        <v>0</v>
      </c>
      <c r="BT57" s="145">
        <f t="shared" si="129"/>
        <v>0</v>
      </c>
      <c r="BU57" s="144">
        <f t="shared" si="15"/>
        <v>0</v>
      </c>
      <c r="BV57" s="81"/>
      <c r="BW57" s="81"/>
      <c r="BX57" s="145">
        <f t="shared" si="16"/>
        <v>0</v>
      </c>
      <c r="BY57" s="145">
        <f t="shared" si="17"/>
        <v>0</v>
      </c>
      <c r="BZ57" s="145">
        <f t="shared" si="18"/>
        <v>0</v>
      </c>
      <c r="CA57" s="145">
        <f t="shared" si="19"/>
        <v>0</v>
      </c>
      <c r="CB57" s="145">
        <f t="shared" si="20"/>
        <v>0</v>
      </c>
      <c r="CC57" s="145">
        <f t="shared" si="21"/>
        <v>0</v>
      </c>
      <c r="CD57" s="145">
        <f t="shared" si="22"/>
        <v>0</v>
      </c>
      <c r="CE57" s="145">
        <f t="shared" si="23"/>
        <v>0</v>
      </c>
      <c r="CF57" s="146">
        <f t="shared" si="24"/>
        <v>0</v>
      </c>
      <c r="CG57" s="147">
        <f t="shared" si="25"/>
        <v>0</v>
      </c>
      <c r="CH57" s="81"/>
      <c r="CI57" s="108">
        <f t="shared" si="26"/>
        <v>0</v>
      </c>
      <c r="CJ57" s="108">
        <f t="shared" si="27"/>
        <v>0</v>
      </c>
      <c r="CK57" s="108">
        <f t="shared" si="28"/>
        <v>0</v>
      </c>
      <c r="CL57" s="108">
        <f t="shared" si="29"/>
        <v>0</v>
      </c>
      <c r="CM57" s="108">
        <f t="shared" si="30"/>
        <v>0</v>
      </c>
      <c r="CN57" s="108">
        <f t="shared" si="31"/>
        <v>0</v>
      </c>
      <c r="CO57" s="108">
        <f t="shared" si="32"/>
        <v>0</v>
      </c>
      <c r="CP57" s="108">
        <f t="shared" si="33"/>
        <v>0</v>
      </c>
      <c r="CQ57" s="148">
        <f t="shared" si="34"/>
        <v>0</v>
      </c>
      <c r="CR57" s="108">
        <f t="shared" si="35"/>
        <v>0</v>
      </c>
      <c r="CS57" s="108">
        <f t="shared" si="36"/>
        <v>0</v>
      </c>
      <c r="CT57" s="105">
        <f t="shared" si="37"/>
        <v>0</v>
      </c>
      <c r="CU57" s="108">
        <f t="shared" si="38"/>
        <v>0</v>
      </c>
      <c r="CV57" s="108">
        <f t="shared" si="39"/>
        <v>0</v>
      </c>
      <c r="CW57" s="108">
        <f t="shared" si="40"/>
        <v>0</v>
      </c>
      <c r="CX57" s="108">
        <f t="shared" si="41"/>
        <v>0</v>
      </c>
      <c r="CY57" s="108">
        <f t="shared" si="42"/>
        <v>0</v>
      </c>
      <c r="CZ57" s="149">
        <f t="shared" si="43"/>
        <v>0</v>
      </c>
      <c r="DA57" s="81"/>
      <c r="DB57" s="81"/>
      <c r="DC57" s="81"/>
      <c r="DD57" s="150">
        <f t="shared" si="44"/>
        <v>0</v>
      </c>
      <c r="DF57" s="152">
        <f t="shared" si="47"/>
        <v>30</v>
      </c>
      <c r="DW57" s="81"/>
      <c r="DX57" s="81"/>
      <c r="DY57" s="81"/>
      <c r="DZ57" s="81"/>
      <c r="EA57" s="81"/>
      <c r="EB57" s="81"/>
    </row>
    <row r="58" spans="1:132" ht="12.75" hidden="1" customHeight="1">
      <c r="A58" s="130" t="str">
        <f t="shared" si="0"/>
        <v>1.1.30</v>
      </c>
      <c r="B58" s="131"/>
      <c r="C58" s="132"/>
      <c r="D58" s="133"/>
      <c r="E58" s="134"/>
      <c r="F58" s="134"/>
      <c r="G58" s="135"/>
      <c r="H58" s="133"/>
      <c r="I58" s="134"/>
      <c r="J58" s="134"/>
      <c r="K58" s="134"/>
      <c r="L58" s="134"/>
      <c r="M58" s="134"/>
      <c r="N58" s="134"/>
      <c r="O58" s="135"/>
      <c r="P58" s="136"/>
      <c r="Q58" s="136"/>
      <c r="R58" s="133"/>
      <c r="S58" s="134"/>
      <c r="T58" s="134"/>
      <c r="U58" s="134"/>
      <c r="V58" s="134"/>
      <c r="W58" s="134"/>
      <c r="X58" s="135"/>
      <c r="Y58" s="137"/>
      <c r="Z58" s="136">
        <f t="shared" si="1"/>
        <v>0</v>
      </c>
      <c r="AA58" s="138">
        <f t="shared" ref="AA58:AC58" si="130">AE58*$BM$5+AI58*$BN$5+AM58*$BO$5+AQ58*$BP$5+AU58*$BQ$5+AY58*$BR$5+BC58*$BS$5+BG58*$BT$5</f>
        <v>0</v>
      </c>
      <c r="AB58" s="138">
        <f t="shared" si="130"/>
        <v>0</v>
      </c>
      <c r="AC58" s="138">
        <f t="shared" si="130"/>
        <v>0</v>
      </c>
      <c r="AD58" s="138">
        <f t="shared" si="3"/>
        <v>0</v>
      </c>
      <c r="AE58" s="139"/>
      <c r="AF58" s="139"/>
      <c r="AG58" s="139"/>
      <c r="AH58" s="140">
        <f t="shared" si="4"/>
        <v>0</v>
      </c>
      <c r="AI58" s="139"/>
      <c r="AJ58" s="139"/>
      <c r="AK58" s="139"/>
      <c r="AL58" s="140">
        <f t="shared" si="5"/>
        <v>0</v>
      </c>
      <c r="AM58" s="139"/>
      <c r="AN58" s="139"/>
      <c r="AO58" s="139"/>
      <c r="AP58" s="140">
        <f t="shared" si="6"/>
        <v>0</v>
      </c>
      <c r="AQ58" s="139"/>
      <c r="AR58" s="139"/>
      <c r="AS58" s="139"/>
      <c r="AT58" s="140">
        <f t="shared" si="7"/>
        <v>0</v>
      </c>
      <c r="AU58" s="139"/>
      <c r="AV58" s="139"/>
      <c r="AW58" s="139"/>
      <c r="AX58" s="140">
        <f t="shared" si="8"/>
        <v>0</v>
      </c>
      <c r="AY58" s="139"/>
      <c r="AZ58" s="139"/>
      <c r="BA58" s="139"/>
      <c r="BB58" s="140">
        <f t="shared" si="9"/>
        <v>0</v>
      </c>
      <c r="BC58" s="139"/>
      <c r="BD58" s="139"/>
      <c r="BE58" s="139"/>
      <c r="BF58" s="140">
        <f t="shared" si="10"/>
        <v>0</v>
      </c>
      <c r="BG58" s="139"/>
      <c r="BH58" s="139"/>
      <c r="BI58" s="139"/>
      <c r="BJ58" s="140">
        <f t="shared" si="11"/>
        <v>0</v>
      </c>
      <c r="BK58" s="141">
        <f t="shared" si="12"/>
        <v>0</v>
      </c>
      <c r="BL58" s="142" t="str">
        <f t="shared" si="13"/>
        <v/>
      </c>
      <c r="BM58" s="145">
        <f t="shared" ref="BM58:BT58" si="131">IF(AND(BL58&lt;$CG58,$CF58&lt;&gt;$Z58,BX58=$CG58),BX58+$Z58-$CF58,BX58)</f>
        <v>0</v>
      </c>
      <c r="BN58" s="145">
        <f t="shared" si="131"/>
        <v>0</v>
      </c>
      <c r="BO58" s="145">
        <f t="shared" si="131"/>
        <v>0</v>
      </c>
      <c r="BP58" s="145">
        <f t="shared" si="131"/>
        <v>0</v>
      </c>
      <c r="BQ58" s="145">
        <f t="shared" si="131"/>
        <v>0</v>
      </c>
      <c r="BR58" s="145">
        <f t="shared" si="131"/>
        <v>0</v>
      </c>
      <c r="BS58" s="145">
        <f t="shared" si="131"/>
        <v>0</v>
      </c>
      <c r="BT58" s="145">
        <f t="shared" si="131"/>
        <v>0</v>
      </c>
      <c r="BU58" s="144">
        <f t="shared" si="15"/>
        <v>0</v>
      </c>
      <c r="BV58" s="81"/>
      <c r="BW58" s="81"/>
      <c r="BX58" s="145">
        <f t="shared" si="16"/>
        <v>0</v>
      </c>
      <c r="BY58" s="145">
        <f t="shared" si="17"/>
        <v>0</v>
      </c>
      <c r="BZ58" s="145">
        <f t="shared" si="18"/>
        <v>0</v>
      </c>
      <c r="CA58" s="145">
        <f t="shared" si="19"/>
        <v>0</v>
      </c>
      <c r="CB58" s="145">
        <f t="shared" si="20"/>
        <v>0</v>
      </c>
      <c r="CC58" s="145">
        <f t="shared" si="21"/>
        <v>0</v>
      </c>
      <c r="CD58" s="145">
        <f t="shared" si="22"/>
        <v>0</v>
      </c>
      <c r="CE58" s="145">
        <f t="shared" si="23"/>
        <v>0</v>
      </c>
      <c r="CF58" s="146">
        <f t="shared" si="24"/>
        <v>0</v>
      </c>
      <c r="CG58" s="147">
        <f t="shared" si="25"/>
        <v>0</v>
      </c>
      <c r="CH58" s="81"/>
      <c r="CI58" s="108">
        <f t="shared" si="26"/>
        <v>0</v>
      </c>
      <c r="CJ58" s="108">
        <f t="shared" si="27"/>
        <v>0</v>
      </c>
      <c r="CK58" s="108">
        <f t="shared" si="28"/>
        <v>0</v>
      </c>
      <c r="CL58" s="108">
        <f t="shared" si="29"/>
        <v>0</v>
      </c>
      <c r="CM58" s="108">
        <f t="shared" si="30"/>
        <v>0</v>
      </c>
      <c r="CN58" s="108">
        <f t="shared" si="31"/>
        <v>0</v>
      </c>
      <c r="CO58" s="108">
        <f t="shared" si="32"/>
        <v>0</v>
      </c>
      <c r="CP58" s="108">
        <f t="shared" si="33"/>
        <v>0</v>
      </c>
      <c r="CQ58" s="148">
        <f t="shared" si="34"/>
        <v>0</v>
      </c>
      <c r="CR58" s="108">
        <f t="shared" si="35"/>
        <v>0</v>
      </c>
      <c r="CS58" s="108">
        <f t="shared" si="36"/>
        <v>0</v>
      </c>
      <c r="CT58" s="105">
        <f t="shared" si="37"/>
        <v>0</v>
      </c>
      <c r="CU58" s="108">
        <f t="shared" si="38"/>
        <v>0</v>
      </c>
      <c r="CV58" s="108">
        <f t="shared" si="39"/>
        <v>0</v>
      </c>
      <c r="CW58" s="108">
        <f t="shared" si="40"/>
        <v>0</v>
      </c>
      <c r="CX58" s="108">
        <f t="shared" si="41"/>
        <v>0</v>
      </c>
      <c r="CY58" s="108">
        <f t="shared" si="42"/>
        <v>0</v>
      </c>
      <c r="CZ58" s="149">
        <f t="shared" si="43"/>
        <v>0</v>
      </c>
      <c r="DA58" s="81"/>
      <c r="DB58" s="81"/>
      <c r="DC58" s="81"/>
      <c r="DD58" s="150">
        <f t="shared" si="44"/>
        <v>0</v>
      </c>
      <c r="DF58" s="152">
        <f t="shared" si="47"/>
        <v>30</v>
      </c>
      <c r="DW58" s="81"/>
      <c r="DX58" s="81"/>
      <c r="DY58" s="81"/>
      <c r="DZ58" s="81"/>
      <c r="EA58" s="81"/>
      <c r="EB58" s="81"/>
    </row>
    <row r="59" spans="1:132" ht="12.75" hidden="1" customHeight="1">
      <c r="A59" s="130" t="str">
        <f t="shared" si="0"/>
        <v>1.1.30</v>
      </c>
      <c r="B59" s="131"/>
      <c r="C59" s="132"/>
      <c r="D59" s="133"/>
      <c r="E59" s="134"/>
      <c r="F59" s="134"/>
      <c r="G59" s="135"/>
      <c r="H59" s="133"/>
      <c r="I59" s="134"/>
      <c r="J59" s="134"/>
      <c r="K59" s="134"/>
      <c r="L59" s="134"/>
      <c r="M59" s="134"/>
      <c r="N59" s="134"/>
      <c r="O59" s="135"/>
      <c r="P59" s="136"/>
      <c r="Q59" s="136"/>
      <c r="R59" s="133"/>
      <c r="S59" s="134"/>
      <c r="T59" s="134"/>
      <c r="U59" s="134"/>
      <c r="V59" s="134"/>
      <c r="W59" s="134"/>
      <c r="X59" s="135"/>
      <c r="Y59" s="137"/>
      <c r="Z59" s="136">
        <f t="shared" si="1"/>
        <v>0</v>
      </c>
      <c r="AA59" s="138">
        <f t="shared" ref="AA59:AC59" si="132">AE59*$BM$5+AI59*$BN$5+AM59*$BO$5+AQ59*$BP$5+AU59*$BQ$5+AY59*$BR$5+BC59*$BS$5+BG59*$BT$5</f>
        <v>0</v>
      </c>
      <c r="AB59" s="138">
        <f t="shared" si="132"/>
        <v>0</v>
      </c>
      <c r="AC59" s="138">
        <f t="shared" si="132"/>
        <v>0</v>
      </c>
      <c r="AD59" s="138">
        <f t="shared" si="3"/>
        <v>0</v>
      </c>
      <c r="AE59" s="139"/>
      <c r="AF59" s="139"/>
      <c r="AG59" s="139"/>
      <c r="AH59" s="140">
        <f t="shared" si="4"/>
        <v>0</v>
      </c>
      <c r="AI59" s="139"/>
      <c r="AJ59" s="139"/>
      <c r="AK59" s="139"/>
      <c r="AL59" s="140">
        <f t="shared" si="5"/>
        <v>0</v>
      </c>
      <c r="AM59" s="139"/>
      <c r="AN59" s="139"/>
      <c r="AO59" s="139"/>
      <c r="AP59" s="140">
        <f t="shared" si="6"/>
        <v>0</v>
      </c>
      <c r="AQ59" s="139"/>
      <c r="AR59" s="139"/>
      <c r="AS59" s="139"/>
      <c r="AT59" s="140">
        <f t="shared" si="7"/>
        <v>0</v>
      </c>
      <c r="AU59" s="139"/>
      <c r="AV59" s="139"/>
      <c r="AW59" s="139"/>
      <c r="AX59" s="140">
        <f t="shared" si="8"/>
        <v>0</v>
      </c>
      <c r="AY59" s="139"/>
      <c r="AZ59" s="139"/>
      <c r="BA59" s="139"/>
      <c r="BB59" s="140">
        <f t="shared" si="9"/>
        <v>0</v>
      </c>
      <c r="BC59" s="139"/>
      <c r="BD59" s="139"/>
      <c r="BE59" s="139"/>
      <c r="BF59" s="140">
        <f t="shared" si="10"/>
        <v>0</v>
      </c>
      <c r="BG59" s="139"/>
      <c r="BH59" s="139"/>
      <c r="BI59" s="139"/>
      <c r="BJ59" s="140">
        <f t="shared" si="11"/>
        <v>0</v>
      </c>
      <c r="BK59" s="141">
        <f t="shared" si="12"/>
        <v>0</v>
      </c>
      <c r="BL59" s="142" t="str">
        <f t="shared" si="13"/>
        <v/>
      </c>
      <c r="BM59" s="145">
        <f t="shared" ref="BM59:BT59" si="133">IF(AND(BL59&lt;$CG59,$CF59&lt;&gt;$Z59,BX59=$CG59),BX59+$Z59-$CF59,BX59)</f>
        <v>0</v>
      </c>
      <c r="BN59" s="145">
        <f t="shared" si="133"/>
        <v>0</v>
      </c>
      <c r="BO59" s="145">
        <f t="shared" si="133"/>
        <v>0</v>
      </c>
      <c r="BP59" s="145">
        <f t="shared" si="133"/>
        <v>0</v>
      </c>
      <c r="BQ59" s="145">
        <f t="shared" si="133"/>
        <v>0</v>
      </c>
      <c r="BR59" s="145">
        <f t="shared" si="133"/>
        <v>0</v>
      </c>
      <c r="BS59" s="145">
        <f t="shared" si="133"/>
        <v>0</v>
      </c>
      <c r="BT59" s="145">
        <f t="shared" si="133"/>
        <v>0</v>
      </c>
      <c r="BU59" s="144">
        <f t="shared" si="15"/>
        <v>0</v>
      </c>
      <c r="BV59" s="81"/>
      <c r="BW59" s="81"/>
      <c r="BX59" s="145">
        <f t="shared" si="16"/>
        <v>0</v>
      </c>
      <c r="BY59" s="145">
        <f t="shared" si="17"/>
        <v>0</v>
      </c>
      <c r="BZ59" s="145">
        <f t="shared" si="18"/>
        <v>0</v>
      </c>
      <c r="CA59" s="145">
        <f t="shared" si="19"/>
        <v>0</v>
      </c>
      <c r="CB59" s="145">
        <f t="shared" si="20"/>
        <v>0</v>
      </c>
      <c r="CC59" s="145">
        <f t="shared" si="21"/>
        <v>0</v>
      </c>
      <c r="CD59" s="145">
        <f t="shared" si="22"/>
        <v>0</v>
      </c>
      <c r="CE59" s="145">
        <f t="shared" si="23"/>
        <v>0</v>
      </c>
      <c r="CF59" s="146">
        <f t="shared" si="24"/>
        <v>0</v>
      </c>
      <c r="CG59" s="147">
        <f t="shared" si="25"/>
        <v>0</v>
      </c>
      <c r="CH59" s="81"/>
      <c r="CI59" s="108">
        <f t="shared" si="26"/>
        <v>0</v>
      </c>
      <c r="CJ59" s="108">
        <f t="shared" si="27"/>
        <v>0</v>
      </c>
      <c r="CK59" s="108">
        <f t="shared" si="28"/>
        <v>0</v>
      </c>
      <c r="CL59" s="108">
        <f t="shared" si="29"/>
        <v>0</v>
      </c>
      <c r="CM59" s="108">
        <f t="shared" si="30"/>
        <v>0</v>
      </c>
      <c r="CN59" s="108">
        <f t="shared" si="31"/>
        <v>0</v>
      </c>
      <c r="CO59" s="108">
        <f t="shared" si="32"/>
        <v>0</v>
      </c>
      <c r="CP59" s="108">
        <f t="shared" si="33"/>
        <v>0</v>
      </c>
      <c r="CQ59" s="148">
        <f t="shared" si="34"/>
        <v>0</v>
      </c>
      <c r="CR59" s="108">
        <f t="shared" si="35"/>
        <v>0</v>
      </c>
      <c r="CS59" s="108">
        <f t="shared" si="36"/>
        <v>0</v>
      </c>
      <c r="CT59" s="105">
        <f t="shared" si="37"/>
        <v>0</v>
      </c>
      <c r="CU59" s="108">
        <f t="shared" si="38"/>
        <v>0</v>
      </c>
      <c r="CV59" s="108">
        <f t="shared" si="39"/>
        <v>0</v>
      </c>
      <c r="CW59" s="108">
        <f t="shared" si="40"/>
        <v>0</v>
      </c>
      <c r="CX59" s="108">
        <f t="shared" si="41"/>
        <v>0</v>
      </c>
      <c r="CY59" s="108">
        <f t="shared" si="42"/>
        <v>0</v>
      </c>
      <c r="CZ59" s="149">
        <f t="shared" si="43"/>
        <v>0</v>
      </c>
      <c r="DA59" s="81"/>
      <c r="DB59" s="81"/>
      <c r="DC59" s="81"/>
      <c r="DD59" s="150">
        <f t="shared" si="44"/>
        <v>0</v>
      </c>
      <c r="DF59" s="152">
        <f t="shared" si="47"/>
        <v>30</v>
      </c>
      <c r="DW59" s="81"/>
      <c r="DX59" s="81"/>
      <c r="DY59" s="81"/>
      <c r="DZ59" s="81"/>
      <c r="EA59" s="81"/>
      <c r="EB59" s="81"/>
    </row>
    <row r="60" spans="1:132" ht="12.75" hidden="1" customHeight="1">
      <c r="A60" s="130" t="str">
        <f t="shared" si="0"/>
        <v>1.1.30</v>
      </c>
      <c r="B60" s="131"/>
      <c r="C60" s="132"/>
      <c r="D60" s="133"/>
      <c r="E60" s="134"/>
      <c r="F60" s="134"/>
      <c r="G60" s="135"/>
      <c r="H60" s="133"/>
      <c r="I60" s="134"/>
      <c r="J60" s="134"/>
      <c r="K60" s="134"/>
      <c r="L60" s="134"/>
      <c r="M60" s="134"/>
      <c r="N60" s="134"/>
      <c r="O60" s="135"/>
      <c r="P60" s="136"/>
      <c r="Q60" s="136"/>
      <c r="R60" s="133"/>
      <c r="S60" s="134"/>
      <c r="T60" s="134"/>
      <c r="U60" s="134"/>
      <c r="V60" s="134"/>
      <c r="W60" s="134"/>
      <c r="X60" s="135"/>
      <c r="Y60" s="137"/>
      <c r="Z60" s="136">
        <f t="shared" si="1"/>
        <v>0</v>
      </c>
      <c r="AA60" s="138">
        <f t="shared" ref="AA60:AC60" si="134">AE60*$BM$5+AI60*$BN$5+AM60*$BO$5+AQ60*$BP$5+AU60*$BQ$5+AY60*$BR$5+BC60*$BS$5+BG60*$BT$5</f>
        <v>0</v>
      </c>
      <c r="AB60" s="138">
        <f t="shared" si="134"/>
        <v>0</v>
      </c>
      <c r="AC60" s="138">
        <f t="shared" si="134"/>
        <v>0</v>
      </c>
      <c r="AD60" s="138">
        <f t="shared" si="3"/>
        <v>0</v>
      </c>
      <c r="AE60" s="139"/>
      <c r="AF60" s="139"/>
      <c r="AG60" s="139"/>
      <c r="AH60" s="140">
        <f t="shared" si="4"/>
        <v>0</v>
      </c>
      <c r="AI60" s="139"/>
      <c r="AJ60" s="139"/>
      <c r="AK60" s="139"/>
      <c r="AL60" s="140">
        <f t="shared" si="5"/>
        <v>0</v>
      </c>
      <c r="AM60" s="139"/>
      <c r="AN60" s="139"/>
      <c r="AO60" s="139"/>
      <c r="AP60" s="140">
        <f t="shared" si="6"/>
        <v>0</v>
      </c>
      <c r="AQ60" s="139"/>
      <c r="AR60" s="139"/>
      <c r="AS60" s="139"/>
      <c r="AT60" s="140">
        <f t="shared" si="7"/>
        <v>0</v>
      </c>
      <c r="AU60" s="139"/>
      <c r="AV60" s="139"/>
      <c r="AW60" s="139"/>
      <c r="AX60" s="140">
        <f t="shared" si="8"/>
        <v>0</v>
      </c>
      <c r="AY60" s="139"/>
      <c r="AZ60" s="139"/>
      <c r="BA60" s="139"/>
      <c r="BB60" s="140">
        <f t="shared" si="9"/>
        <v>0</v>
      </c>
      <c r="BC60" s="139"/>
      <c r="BD60" s="139"/>
      <c r="BE60" s="139"/>
      <c r="BF60" s="140">
        <f t="shared" si="10"/>
        <v>0</v>
      </c>
      <c r="BG60" s="139"/>
      <c r="BH60" s="139"/>
      <c r="BI60" s="139"/>
      <c r="BJ60" s="140">
        <f t="shared" si="11"/>
        <v>0</v>
      </c>
      <c r="BK60" s="141">
        <f t="shared" si="12"/>
        <v>0</v>
      </c>
      <c r="BL60" s="142" t="str">
        <f t="shared" si="13"/>
        <v/>
      </c>
      <c r="BM60" s="145">
        <f t="shared" ref="BM60:BT60" si="135">IF(AND(BL60&lt;$CG60,$CF60&lt;&gt;$Z60,BX60=$CG60),BX60+$Z60-$CF60,BX60)</f>
        <v>0</v>
      </c>
      <c r="BN60" s="145">
        <f t="shared" si="135"/>
        <v>0</v>
      </c>
      <c r="BO60" s="145">
        <f t="shared" si="135"/>
        <v>0</v>
      </c>
      <c r="BP60" s="145">
        <f t="shared" si="135"/>
        <v>0</v>
      </c>
      <c r="BQ60" s="145">
        <f t="shared" si="135"/>
        <v>0</v>
      </c>
      <c r="BR60" s="145">
        <f t="shared" si="135"/>
        <v>0</v>
      </c>
      <c r="BS60" s="145">
        <f t="shared" si="135"/>
        <v>0</v>
      </c>
      <c r="BT60" s="145">
        <f t="shared" si="135"/>
        <v>0</v>
      </c>
      <c r="BU60" s="144">
        <f t="shared" si="15"/>
        <v>0</v>
      </c>
      <c r="BV60" s="81"/>
      <c r="BW60" s="81"/>
      <c r="BX60" s="145">
        <f t="shared" si="16"/>
        <v>0</v>
      </c>
      <c r="BY60" s="145">
        <f t="shared" si="17"/>
        <v>0</v>
      </c>
      <c r="BZ60" s="145">
        <f t="shared" si="18"/>
        <v>0</v>
      </c>
      <c r="CA60" s="145">
        <f t="shared" si="19"/>
        <v>0</v>
      </c>
      <c r="CB60" s="145">
        <f t="shared" si="20"/>
        <v>0</v>
      </c>
      <c r="CC60" s="145">
        <f t="shared" si="21"/>
        <v>0</v>
      </c>
      <c r="CD60" s="145">
        <f t="shared" si="22"/>
        <v>0</v>
      </c>
      <c r="CE60" s="145">
        <f t="shared" si="23"/>
        <v>0</v>
      </c>
      <c r="CF60" s="146">
        <f t="shared" si="24"/>
        <v>0</v>
      </c>
      <c r="CG60" s="147">
        <f t="shared" si="25"/>
        <v>0</v>
      </c>
      <c r="CH60" s="81"/>
      <c r="CI60" s="108">
        <f t="shared" si="26"/>
        <v>0</v>
      </c>
      <c r="CJ60" s="108">
        <f t="shared" si="27"/>
        <v>0</v>
      </c>
      <c r="CK60" s="108">
        <f t="shared" si="28"/>
        <v>0</v>
      </c>
      <c r="CL60" s="108">
        <f t="shared" si="29"/>
        <v>0</v>
      </c>
      <c r="CM60" s="108">
        <f t="shared" si="30"/>
        <v>0</v>
      </c>
      <c r="CN60" s="108">
        <f t="shared" si="31"/>
        <v>0</v>
      </c>
      <c r="CO60" s="108">
        <f t="shared" si="32"/>
        <v>0</v>
      </c>
      <c r="CP60" s="108">
        <f t="shared" si="33"/>
        <v>0</v>
      </c>
      <c r="CQ60" s="148">
        <f t="shared" si="34"/>
        <v>0</v>
      </c>
      <c r="CR60" s="108">
        <f t="shared" si="35"/>
        <v>0</v>
      </c>
      <c r="CS60" s="108">
        <f t="shared" si="36"/>
        <v>0</v>
      </c>
      <c r="CT60" s="105">
        <f t="shared" si="37"/>
        <v>0</v>
      </c>
      <c r="CU60" s="108">
        <f t="shared" si="38"/>
        <v>0</v>
      </c>
      <c r="CV60" s="108">
        <f t="shared" si="39"/>
        <v>0</v>
      </c>
      <c r="CW60" s="108">
        <f t="shared" si="40"/>
        <v>0</v>
      </c>
      <c r="CX60" s="108">
        <f t="shared" si="41"/>
        <v>0</v>
      </c>
      <c r="CY60" s="108">
        <f t="shared" si="42"/>
        <v>0</v>
      </c>
      <c r="CZ60" s="149">
        <f t="shared" si="43"/>
        <v>0</v>
      </c>
      <c r="DA60" s="81"/>
      <c r="DB60" s="81"/>
      <c r="DC60" s="81"/>
      <c r="DD60" s="150">
        <f t="shared" si="44"/>
        <v>0</v>
      </c>
      <c r="DF60" s="152">
        <f t="shared" si="47"/>
        <v>30</v>
      </c>
      <c r="DW60" s="81"/>
      <c r="DX60" s="81"/>
      <c r="DY60" s="81"/>
      <c r="DZ60" s="81"/>
      <c r="EA60" s="81"/>
      <c r="EB60" s="81"/>
    </row>
    <row r="61" spans="1:132" ht="12.75" hidden="1" customHeight="1">
      <c r="A61" s="130" t="str">
        <f t="shared" si="0"/>
        <v>1.1.30</v>
      </c>
      <c r="B61" s="131"/>
      <c r="C61" s="132"/>
      <c r="D61" s="133"/>
      <c r="E61" s="134"/>
      <c r="F61" s="134"/>
      <c r="G61" s="135"/>
      <c r="H61" s="133"/>
      <c r="I61" s="134"/>
      <c r="J61" s="134"/>
      <c r="K61" s="134"/>
      <c r="L61" s="134"/>
      <c r="M61" s="134"/>
      <c r="N61" s="134"/>
      <c r="O61" s="135"/>
      <c r="P61" s="136"/>
      <c r="Q61" s="136"/>
      <c r="R61" s="133"/>
      <c r="S61" s="134"/>
      <c r="T61" s="134"/>
      <c r="U61" s="134"/>
      <c r="V61" s="134"/>
      <c r="W61" s="134"/>
      <c r="X61" s="135"/>
      <c r="Y61" s="137"/>
      <c r="Z61" s="136">
        <f t="shared" si="1"/>
        <v>0</v>
      </c>
      <c r="AA61" s="138">
        <f t="shared" ref="AA61:AC61" si="136">AE61*$BM$5+AI61*$BN$5+AM61*$BO$5+AQ61*$BP$5+AU61*$BQ$5+AY61*$BR$5+BC61*$BS$5+BG61*$BT$5</f>
        <v>0</v>
      </c>
      <c r="AB61" s="138">
        <f t="shared" si="136"/>
        <v>0</v>
      </c>
      <c r="AC61" s="138">
        <f t="shared" si="136"/>
        <v>0</v>
      </c>
      <c r="AD61" s="138">
        <f t="shared" si="3"/>
        <v>0</v>
      </c>
      <c r="AE61" s="139"/>
      <c r="AF61" s="139"/>
      <c r="AG61" s="139"/>
      <c r="AH61" s="140">
        <f t="shared" si="4"/>
        <v>0</v>
      </c>
      <c r="AI61" s="139"/>
      <c r="AJ61" s="139"/>
      <c r="AK61" s="139"/>
      <c r="AL61" s="140">
        <f t="shared" si="5"/>
        <v>0</v>
      </c>
      <c r="AM61" s="139"/>
      <c r="AN61" s="139"/>
      <c r="AO61" s="139"/>
      <c r="AP61" s="140">
        <f t="shared" si="6"/>
        <v>0</v>
      </c>
      <c r="AQ61" s="139"/>
      <c r="AR61" s="139"/>
      <c r="AS61" s="139"/>
      <c r="AT61" s="140">
        <f t="shared" si="7"/>
        <v>0</v>
      </c>
      <c r="AU61" s="139"/>
      <c r="AV61" s="139"/>
      <c r="AW61" s="139"/>
      <c r="AX61" s="140">
        <f t="shared" si="8"/>
        <v>0</v>
      </c>
      <c r="AY61" s="139"/>
      <c r="AZ61" s="139"/>
      <c r="BA61" s="139"/>
      <c r="BB61" s="140">
        <f t="shared" si="9"/>
        <v>0</v>
      </c>
      <c r="BC61" s="139"/>
      <c r="BD61" s="139"/>
      <c r="BE61" s="139"/>
      <c r="BF61" s="140">
        <f t="shared" si="10"/>
        <v>0</v>
      </c>
      <c r="BG61" s="139"/>
      <c r="BH61" s="139"/>
      <c r="BI61" s="139"/>
      <c r="BJ61" s="140">
        <f t="shared" si="11"/>
        <v>0</v>
      </c>
      <c r="BK61" s="141">
        <f t="shared" si="12"/>
        <v>0</v>
      </c>
      <c r="BL61" s="142" t="str">
        <f t="shared" si="13"/>
        <v/>
      </c>
      <c r="BM61" s="145">
        <f t="shared" ref="BM61:BT61" si="137">IF(AND(BL61&lt;$CG61,$CF61&lt;&gt;$Z61,BX61=$CG61),BX61+$Z61-$CF61,BX61)</f>
        <v>0</v>
      </c>
      <c r="BN61" s="145">
        <f t="shared" si="137"/>
        <v>0</v>
      </c>
      <c r="BO61" s="145">
        <f t="shared" si="137"/>
        <v>0</v>
      </c>
      <c r="BP61" s="145">
        <f t="shared" si="137"/>
        <v>0</v>
      </c>
      <c r="BQ61" s="145">
        <f t="shared" si="137"/>
        <v>0</v>
      </c>
      <c r="BR61" s="145">
        <f t="shared" si="137"/>
        <v>0</v>
      </c>
      <c r="BS61" s="145">
        <f t="shared" si="137"/>
        <v>0</v>
      </c>
      <c r="BT61" s="145">
        <f t="shared" si="137"/>
        <v>0</v>
      </c>
      <c r="BU61" s="144">
        <f t="shared" si="15"/>
        <v>0</v>
      </c>
      <c r="BV61" s="81"/>
      <c r="BW61" s="81"/>
      <c r="BX61" s="145">
        <f t="shared" si="16"/>
        <v>0</v>
      </c>
      <c r="BY61" s="145">
        <f t="shared" si="17"/>
        <v>0</v>
      </c>
      <c r="BZ61" s="145">
        <f t="shared" si="18"/>
        <v>0</v>
      </c>
      <c r="CA61" s="145">
        <f t="shared" si="19"/>
        <v>0</v>
      </c>
      <c r="CB61" s="145">
        <f t="shared" si="20"/>
        <v>0</v>
      </c>
      <c r="CC61" s="145">
        <f t="shared" si="21"/>
        <v>0</v>
      </c>
      <c r="CD61" s="145">
        <f t="shared" si="22"/>
        <v>0</v>
      </c>
      <c r="CE61" s="145">
        <f t="shared" si="23"/>
        <v>0</v>
      </c>
      <c r="CF61" s="146">
        <f t="shared" si="24"/>
        <v>0</v>
      </c>
      <c r="CG61" s="147">
        <f t="shared" si="25"/>
        <v>0</v>
      </c>
      <c r="CH61" s="81"/>
      <c r="CI61" s="108">
        <f t="shared" si="26"/>
        <v>0</v>
      </c>
      <c r="CJ61" s="108">
        <f t="shared" si="27"/>
        <v>0</v>
      </c>
      <c r="CK61" s="108">
        <f t="shared" si="28"/>
        <v>0</v>
      </c>
      <c r="CL61" s="108">
        <f t="shared" si="29"/>
        <v>0</v>
      </c>
      <c r="CM61" s="108">
        <f t="shared" si="30"/>
        <v>0</v>
      </c>
      <c r="CN61" s="108">
        <f t="shared" si="31"/>
        <v>0</v>
      </c>
      <c r="CO61" s="108">
        <f t="shared" si="32"/>
        <v>0</v>
      </c>
      <c r="CP61" s="108">
        <f t="shared" si="33"/>
        <v>0</v>
      </c>
      <c r="CQ61" s="148">
        <f t="shared" si="34"/>
        <v>0</v>
      </c>
      <c r="CR61" s="108">
        <f t="shared" si="35"/>
        <v>0</v>
      </c>
      <c r="CS61" s="108">
        <f t="shared" si="36"/>
        <v>0</v>
      </c>
      <c r="CT61" s="105">
        <f t="shared" si="37"/>
        <v>0</v>
      </c>
      <c r="CU61" s="108">
        <f t="shared" si="38"/>
        <v>0</v>
      </c>
      <c r="CV61" s="108">
        <f t="shared" si="39"/>
        <v>0</v>
      </c>
      <c r="CW61" s="108">
        <f t="shared" si="40"/>
        <v>0</v>
      </c>
      <c r="CX61" s="108">
        <f t="shared" si="41"/>
        <v>0</v>
      </c>
      <c r="CY61" s="108">
        <f t="shared" si="42"/>
        <v>0</v>
      </c>
      <c r="CZ61" s="149">
        <f t="shared" si="43"/>
        <v>0</v>
      </c>
      <c r="DA61" s="81"/>
      <c r="DB61" s="81"/>
      <c r="DC61" s="81"/>
      <c r="DD61" s="150">
        <f t="shared" si="44"/>
        <v>0</v>
      </c>
      <c r="DF61" s="152">
        <f t="shared" si="47"/>
        <v>30</v>
      </c>
      <c r="DW61" s="81"/>
      <c r="DX61" s="81"/>
      <c r="DY61" s="81"/>
      <c r="DZ61" s="81"/>
      <c r="EA61" s="81"/>
      <c r="EB61" s="81"/>
    </row>
    <row r="62" spans="1:132" ht="12.75" hidden="1" customHeight="1">
      <c r="A62" s="130" t="str">
        <f t="shared" si="0"/>
        <v>1.1.30</v>
      </c>
      <c r="B62" s="131"/>
      <c r="C62" s="132"/>
      <c r="D62" s="133"/>
      <c r="E62" s="134"/>
      <c r="F62" s="134"/>
      <c r="G62" s="135"/>
      <c r="H62" s="133"/>
      <c r="I62" s="134"/>
      <c r="J62" s="134"/>
      <c r="K62" s="134"/>
      <c r="L62" s="134"/>
      <c r="M62" s="134"/>
      <c r="N62" s="134"/>
      <c r="O62" s="135"/>
      <c r="P62" s="136"/>
      <c r="Q62" s="136"/>
      <c r="R62" s="133"/>
      <c r="S62" s="134"/>
      <c r="T62" s="134"/>
      <c r="U62" s="134"/>
      <c r="V62" s="134"/>
      <c r="W62" s="134"/>
      <c r="X62" s="135"/>
      <c r="Y62" s="137"/>
      <c r="Z62" s="136">
        <f t="shared" si="1"/>
        <v>0</v>
      </c>
      <c r="AA62" s="138">
        <f t="shared" ref="AA62:AC62" si="138">AE62*$BM$5+AI62*$BN$5+AM62*$BO$5+AQ62*$BP$5+AU62*$BQ$5+AY62*$BR$5+BC62*$BS$5+BG62*$BT$5</f>
        <v>0</v>
      </c>
      <c r="AB62" s="138">
        <f t="shared" si="138"/>
        <v>0</v>
      </c>
      <c r="AC62" s="138">
        <f t="shared" si="138"/>
        <v>0</v>
      </c>
      <c r="AD62" s="138">
        <f t="shared" si="3"/>
        <v>0</v>
      </c>
      <c r="AE62" s="139"/>
      <c r="AF62" s="139"/>
      <c r="AG62" s="139"/>
      <c r="AH62" s="140">
        <f t="shared" si="4"/>
        <v>0</v>
      </c>
      <c r="AI62" s="139"/>
      <c r="AJ62" s="139"/>
      <c r="AK62" s="139"/>
      <c r="AL62" s="140">
        <f t="shared" si="5"/>
        <v>0</v>
      </c>
      <c r="AM62" s="139"/>
      <c r="AN62" s="139"/>
      <c r="AO62" s="139"/>
      <c r="AP62" s="140">
        <f t="shared" si="6"/>
        <v>0</v>
      </c>
      <c r="AQ62" s="139"/>
      <c r="AR62" s="139"/>
      <c r="AS62" s="139"/>
      <c r="AT62" s="140">
        <f t="shared" si="7"/>
        <v>0</v>
      </c>
      <c r="AU62" s="139"/>
      <c r="AV62" s="139"/>
      <c r="AW62" s="139"/>
      <c r="AX62" s="140">
        <f t="shared" si="8"/>
        <v>0</v>
      </c>
      <c r="AY62" s="139"/>
      <c r="AZ62" s="139"/>
      <c r="BA62" s="139"/>
      <c r="BB62" s="140">
        <f t="shared" si="9"/>
        <v>0</v>
      </c>
      <c r="BC62" s="139"/>
      <c r="BD62" s="139"/>
      <c r="BE62" s="139"/>
      <c r="BF62" s="140">
        <f t="shared" si="10"/>
        <v>0</v>
      </c>
      <c r="BG62" s="139"/>
      <c r="BH62" s="139"/>
      <c r="BI62" s="139"/>
      <c r="BJ62" s="140">
        <f t="shared" si="11"/>
        <v>0</v>
      </c>
      <c r="BK62" s="141">
        <f t="shared" si="12"/>
        <v>0</v>
      </c>
      <c r="BL62" s="142" t="str">
        <f t="shared" si="13"/>
        <v/>
      </c>
      <c r="BM62" s="145">
        <f t="shared" ref="BM62:BT62" si="139">IF(AND(BL62&lt;$CG62,$CF62&lt;&gt;$Z62,BX62=$CG62),BX62+$Z62-$CF62,BX62)</f>
        <v>0</v>
      </c>
      <c r="BN62" s="145">
        <f t="shared" si="139"/>
        <v>0</v>
      </c>
      <c r="BO62" s="145">
        <f t="shared" si="139"/>
        <v>0</v>
      </c>
      <c r="BP62" s="145">
        <f t="shared" si="139"/>
        <v>0</v>
      </c>
      <c r="BQ62" s="145">
        <f t="shared" si="139"/>
        <v>0</v>
      </c>
      <c r="BR62" s="145">
        <f t="shared" si="139"/>
        <v>0</v>
      </c>
      <c r="BS62" s="145">
        <f t="shared" si="139"/>
        <v>0</v>
      </c>
      <c r="BT62" s="145">
        <f t="shared" si="139"/>
        <v>0</v>
      </c>
      <c r="BU62" s="144">
        <f t="shared" si="15"/>
        <v>0</v>
      </c>
      <c r="BV62" s="81"/>
      <c r="BW62" s="81"/>
      <c r="BX62" s="145">
        <f t="shared" si="16"/>
        <v>0</v>
      </c>
      <c r="BY62" s="145">
        <f t="shared" si="17"/>
        <v>0</v>
      </c>
      <c r="BZ62" s="145">
        <f t="shared" si="18"/>
        <v>0</v>
      </c>
      <c r="CA62" s="145">
        <f t="shared" si="19"/>
        <v>0</v>
      </c>
      <c r="CB62" s="145">
        <f t="shared" si="20"/>
        <v>0</v>
      </c>
      <c r="CC62" s="145">
        <f t="shared" si="21"/>
        <v>0</v>
      </c>
      <c r="CD62" s="145">
        <f t="shared" si="22"/>
        <v>0</v>
      </c>
      <c r="CE62" s="145">
        <f t="shared" si="23"/>
        <v>0</v>
      </c>
      <c r="CF62" s="146">
        <f t="shared" si="24"/>
        <v>0</v>
      </c>
      <c r="CG62" s="147">
        <f t="shared" si="25"/>
        <v>0</v>
      </c>
      <c r="CH62" s="81"/>
      <c r="CI62" s="108">
        <f t="shared" si="26"/>
        <v>0</v>
      </c>
      <c r="CJ62" s="108">
        <f t="shared" si="27"/>
        <v>0</v>
      </c>
      <c r="CK62" s="108">
        <f t="shared" si="28"/>
        <v>0</v>
      </c>
      <c r="CL62" s="108">
        <f t="shared" si="29"/>
        <v>0</v>
      </c>
      <c r="CM62" s="108">
        <f t="shared" si="30"/>
        <v>0</v>
      </c>
      <c r="CN62" s="108">
        <f t="shared" si="31"/>
        <v>0</v>
      </c>
      <c r="CO62" s="108">
        <f t="shared" si="32"/>
        <v>0</v>
      </c>
      <c r="CP62" s="108">
        <f t="shared" si="33"/>
        <v>0</v>
      </c>
      <c r="CQ62" s="148">
        <f t="shared" si="34"/>
        <v>0</v>
      </c>
      <c r="CR62" s="108">
        <f t="shared" si="35"/>
        <v>0</v>
      </c>
      <c r="CS62" s="108">
        <f t="shared" si="36"/>
        <v>0</v>
      </c>
      <c r="CT62" s="105">
        <f t="shared" si="37"/>
        <v>0</v>
      </c>
      <c r="CU62" s="108">
        <f t="shared" si="38"/>
        <v>0</v>
      </c>
      <c r="CV62" s="108">
        <f t="shared" si="39"/>
        <v>0</v>
      </c>
      <c r="CW62" s="108">
        <f t="shared" si="40"/>
        <v>0</v>
      </c>
      <c r="CX62" s="108">
        <f t="shared" si="41"/>
        <v>0</v>
      </c>
      <c r="CY62" s="108">
        <f t="shared" si="42"/>
        <v>0</v>
      </c>
      <c r="CZ62" s="149">
        <f t="shared" si="43"/>
        <v>0</v>
      </c>
      <c r="DA62" s="81"/>
      <c r="DB62" s="81"/>
      <c r="DC62" s="81"/>
      <c r="DD62" s="150">
        <f t="shared" si="44"/>
        <v>0</v>
      </c>
      <c r="DF62" s="152">
        <f t="shared" si="47"/>
        <v>30</v>
      </c>
      <c r="DW62" s="81"/>
      <c r="DX62" s="81"/>
      <c r="DY62" s="81"/>
      <c r="DZ62" s="81"/>
      <c r="EA62" s="81"/>
      <c r="EB62" s="81"/>
    </row>
    <row r="63" spans="1:132" ht="12.75" hidden="1" customHeight="1">
      <c r="A63" s="130" t="str">
        <f t="shared" si="0"/>
        <v>1.1.30</v>
      </c>
      <c r="B63" s="131"/>
      <c r="C63" s="132"/>
      <c r="D63" s="133"/>
      <c r="E63" s="134"/>
      <c r="F63" s="134"/>
      <c r="G63" s="135"/>
      <c r="H63" s="133"/>
      <c r="I63" s="134"/>
      <c r="J63" s="134"/>
      <c r="K63" s="134"/>
      <c r="L63" s="134"/>
      <c r="M63" s="134"/>
      <c r="N63" s="134"/>
      <c r="O63" s="135"/>
      <c r="P63" s="136"/>
      <c r="Q63" s="136"/>
      <c r="R63" s="133"/>
      <c r="S63" s="134"/>
      <c r="T63" s="134"/>
      <c r="U63" s="134"/>
      <c r="V63" s="134"/>
      <c r="W63" s="134"/>
      <c r="X63" s="135"/>
      <c r="Y63" s="137"/>
      <c r="Z63" s="136">
        <f t="shared" si="1"/>
        <v>0</v>
      </c>
      <c r="AA63" s="138">
        <f t="shared" ref="AA63:AC63" si="140">AE63*$BM$5+AI63*$BN$5+AM63*$BO$5+AQ63*$BP$5+AU63*$BQ$5+AY63*$BR$5+BC63*$BS$5+BG63*$BT$5</f>
        <v>0</v>
      </c>
      <c r="AB63" s="138">
        <f t="shared" si="140"/>
        <v>0</v>
      </c>
      <c r="AC63" s="138">
        <f t="shared" si="140"/>
        <v>0</v>
      </c>
      <c r="AD63" s="138">
        <f t="shared" si="3"/>
        <v>0</v>
      </c>
      <c r="AE63" s="139"/>
      <c r="AF63" s="139"/>
      <c r="AG63" s="139"/>
      <c r="AH63" s="140">
        <f t="shared" si="4"/>
        <v>0</v>
      </c>
      <c r="AI63" s="139"/>
      <c r="AJ63" s="139"/>
      <c r="AK63" s="139"/>
      <c r="AL63" s="140">
        <f t="shared" si="5"/>
        <v>0</v>
      </c>
      <c r="AM63" s="139"/>
      <c r="AN63" s="139"/>
      <c r="AO63" s="139"/>
      <c r="AP63" s="140">
        <f t="shared" si="6"/>
        <v>0</v>
      </c>
      <c r="AQ63" s="139"/>
      <c r="AR63" s="139"/>
      <c r="AS63" s="139"/>
      <c r="AT63" s="140">
        <f t="shared" si="7"/>
        <v>0</v>
      </c>
      <c r="AU63" s="139"/>
      <c r="AV63" s="139"/>
      <c r="AW63" s="139"/>
      <c r="AX63" s="140">
        <f t="shared" si="8"/>
        <v>0</v>
      </c>
      <c r="AY63" s="139"/>
      <c r="AZ63" s="139"/>
      <c r="BA63" s="139"/>
      <c r="BB63" s="140">
        <f t="shared" si="9"/>
        <v>0</v>
      </c>
      <c r="BC63" s="139"/>
      <c r="BD63" s="139"/>
      <c r="BE63" s="139"/>
      <c r="BF63" s="140">
        <f t="shared" si="10"/>
        <v>0</v>
      </c>
      <c r="BG63" s="139"/>
      <c r="BH63" s="139"/>
      <c r="BI63" s="139"/>
      <c r="BJ63" s="140">
        <f t="shared" si="11"/>
        <v>0</v>
      </c>
      <c r="BK63" s="141">
        <f t="shared" si="12"/>
        <v>0</v>
      </c>
      <c r="BL63" s="142" t="str">
        <f t="shared" si="13"/>
        <v/>
      </c>
      <c r="BM63" s="145">
        <f t="shared" ref="BM63:BT63" si="141">IF(AND(BL63&lt;$CG63,$CF63&lt;&gt;$Z63,BX63=$CG63),BX63+$Z63-$CF63,BX63)</f>
        <v>0</v>
      </c>
      <c r="BN63" s="145">
        <f t="shared" si="141"/>
        <v>0</v>
      </c>
      <c r="BO63" s="145">
        <f t="shared" si="141"/>
        <v>0</v>
      </c>
      <c r="BP63" s="145">
        <f t="shared" si="141"/>
        <v>0</v>
      </c>
      <c r="BQ63" s="145">
        <f t="shared" si="141"/>
        <v>0</v>
      </c>
      <c r="BR63" s="145">
        <f t="shared" si="141"/>
        <v>0</v>
      </c>
      <c r="BS63" s="145">
        <f t="shared" si="141"/>
        <v>0</v>
      </c>
      <c r="BT63" s="145">
        <f t="shared" si="141"/>
        <v>0</v>
      </c>
      <c r="BU63" s="144">
        <f t="shared" si="15"/>
        <v>0</v>
      </c>
      <c r="BV63" s="81"/>
      <c r="BW63" s="81"/>
      <c r="BX63" s="145">
        <f t="shared" si="16"/>
        <v>0</v>
      </c>
      <c r="BY63" s="145">
        <f t="shared" si="17"/>
        <v>0</v>
      </c>
      <c r="BZ63" s="145">
        <f t="shared" si="18"/>
        <v>0</v>
      </c>
      <c r="CA63" s="145">
        <f t="shared" si="19"/>
        <v>0</v>
      </c>
      <c r="CB63" s="145">
        <f t="shared" si="20"/>
        <v>0</v>
      </c>
      <c r="CC63" s="145">
        <f t="shared" si="21"/>
        <v>0</v>
      </c>
      <c r="CD63" s="145">
        <f t="shared" si="22"/>
        <v>0</v>
      </c>
      <c r="CE63" s="145">
        <f t="shared" si="23"/>
        <v>0</v>
      </c>
      <c r="CF63" s="146">
        <f t="shared" si="24"/>
        <v>0</v>
      </c>
      <c r="CG63" s="147">
        <f t="shared" si="25"/>
        <v>0</v>
      </c>
      <c r="CH63" s="81"/>
      <c r="CI63" s="108">
        <f t="shared" si="26"/>
        <v>0</v>
      </c>
      <c r="CJ63" s="108">
        <f t="shared" si="27"/>
        <v>0</v>
      </c>
      <c r="CK63" s="108">
        <f t="shared" si="28"/>
        <v>0</v>
      </c>
      <c r="CL63" s="108">
        <f t="shared" si="29"/>
        <v>0</v>
      </c>
      <c r="CM63" s="108">
        <f t="shared" si="30"/>
        <v>0</v>
      </c>
      <c r="CN63" s="108">
        <f t="shared" si="31"/>
        <v>0</v>
      </c>
      <c r="CO63" s="108">
        <f t="shared" si="32"/>
        <v>0</v>
      </c>
      <c r="CP63" s="108">
        <f t="shared" si="33"/>
        <v>0</v>
      </c>
      <c r="CQ63" s="148">
        <f t="shared" si="34"/>
        <v>0</v>
      </c>
      <c r="CR63" s="108">
        <f t="shared" si="35"/>
        <v>0</v>
      </c>
      <c r="CS63" s="108">
        <f t="shared" si="36"/>
        <v>0</v>
      </c>
      <c r="CT63" s="105">
        <f t="shared" si="37"/>
        <v>0</v>
      </c>
      <c r="CU63" s="108">
        <f t="shared" si="38"/>
        <v>0</v>
      </c>
      <c r="CV63" s="108">
        <f t="shared" si="39"/>
        <v>0</v>
      </c>
      <c r="CW63" s="108">
        <f t="shared" si="40"/>
        <v>0</v>
      </c>
      <c r="CX63" s="108">
        <f t="shared" si="41"/>
        <v>0</v>
      </c>
      <c r="CY63" s="108">
        <f t="shared" si="42"/>
        <v>0</v>
      </c>
      <c r="CZ63" s="149">
        <f t="shared" si="43"/>
        <v>0</v>
      </c>
      <c r="DA63" s="81"/>
      <c r="DB63" s="81"/>
      <c r="DC63" s="81"/>
      <c r="DD63" s="150">
        <f t="shared" si="44"/>
        <v>0</v>
      </c>
      <c r="DF63" s="152">
        <f t="shared" si="47"/>
        <v>30</v>
      </c>
      <c r="DW63" s="81"/>
      <c r="DX63" s="81"/>
      <c r="DY63" s="81"/>
      <c r="DZ63" s="81"/>
      <c r="EA63" s="81"/>
      <c r="EB63" s="81"/>
    </row>
    <row r="64" spans="1:132" ht="12.75" customHeight="1">
      <c r="A64" s="130" t="str">
        <f t="shared" si="0"/>
        <v>1.1.31</v>
      </c>
      <c r="B64" s="131" t="s">
        <v>220</v>
      </c>
      <c r="C64" s="132" t="s">
        <v>121</v>
      </c>
      <c r="D64" s="133"/>
      <c r="E64" s="134"/>
      <c r="F64" s="134"/>
      <c r="G64" s="135"/>
      <c r="H64" s="133">
        <v>2</v>
      </c>
      <c r="I64" s="134">
        <v>4</v>
      </c>
      <c r="J64" s="134"/>
      <c r="K64" s="134"/>
      <c r="L64" s="134"/>
      <c r="M64" s="134"/>
      <c r="N64" s="134"/>
      <c r="O64" s="135"/>
      <c r="P64" s="136"/>
      <c r="Q64" s="136"/>
      <c r="R64" s="133"/>
      <c r="S64" s="134"/>
      <c r="T64" s="134"/>
      <c r="U64" s="134"/>
      <c r="V64" s="134"/>
      <c r="W64" s="134"/>
      <c r="X64" s="135"/>
      <c r="Y64" s="137">
        <v>120</v>
      </c>
      <c r="Z64" s="136">
        <f t="shared" si="1"/>
        <v>4</v>
      </c>
      <c r="AA64" s="138">
        <f t="shared" ref="AA64:AC64" si="142">AE64*$BM$5+AI64*$BN$5+AM64*$BO$5+AQ64*$BP$5+AU64*$BQ$5+AY64*$BR$5+BC64*$BS$5+BG64*$BT$5</f>
        <v>0</v>
      </c>
      <c r="AB64" s="138">
        <f t="shared" si="142"/>
        <v>0</v>
      </c>
      <c r="AC64" s="138">
        <f t="shared" si="142"/>
        <v>112</v>
      </c>
      <c r="AD64" s="138">
        <f t="shared" si="3"/>
        <v>8</v>
      </c>
      <c r="AE64" s="139"/>
      <c r="AF64" s="139"/>
      <c r="AG64" s="139"/>
      <c r="AH64" s="140">
        <f t="shared" si="4"/>
        <v>0</v>
      </c>
      <c r="AI64" s="139"/>
      <c r="AJ64" s="139"/>
      <c r="AK64" s="139">
        <v>56</v>
      </c>
      <c r="AL64" s="140">
        <f t="shared" si="5"/>
        <v>2</v>
      </c>
      <c r="AM64" s="139"/>
      <c r="AN64" s="139"/>
      <c r="AO64" s="139">
        <v>28</v>
      </c>
      <c r="AP64" s="140">
        <f t="shared" si="6"/>
        <v>1</v>
      </c>
      <c r="AQ64" s="139"/>
      <c r="AR64" s="139"/>
      <c r="AS64" s="139">
        <v>28</v>
      </c>
      <c r="AT64" s="140">
        <f t="shared" si="7"/>
        <v>1</v>
      </c>
      <c r="AU64" s="139"/>
      <c r="AV64" s="139"/>
      <c r="AW64" s="139"/>
      <c r="AX64" s="140">
        <f t="shared" si="8"/>
        <v>0</v>
      </c>
      <c r="AY64" s="139"/>
      <c r="AZ64" s="139"/>
      <c r="BA64" s="139"/>
      <c r="BB64" s="140">
        <f t="shared" si="9"/>
        <v>0</v>
      </c>
      <c r="BC64" s="139"/>
      <c r="BD64" s="139"/>
      <c r="BE64" s="139"/>
      <c r="BF64" s="140">
        <f t="shared" si="10"/>
        <v>0</v>
      </c>
      <c r="BG64" s="139"/>
      <c r="BH64" s="139"/>
      <c r="BI64" s="139"/>
      <c r="BJ64" s="140">
        <f t="shared" si="11"/>
        <v>0</v>
      </c>
      <c r="BK64" s="141">
        <f t="shared" si="12"/>
        <v>6.6666666666666666E-2</v>
      </c>
      <c r="BL64" s="142" t="str">
        <f t="shared" si="13"/>
        <v/>
      </c>
      <c r="BM64" s="145">
        <f t="shared" ref="BM64:BT64" si="143">IF(AND(BL64&lt;$CG64,$CF64&lt;&gt;$Z64,BX64=$CG64),BX64+$Z64-$CF64,BX64)</f>
        <v>0</v>
      </c>
      <c r="BN64" s="145">
        <f t="shared" si="143"/>
        <v>2</v>
      </c>
      <c r="BO64" s="145">
        <f t="shared" si="143"/>
        <v>1</v>
      </c>
      <c r="BP64" s="145">
        <f t="shared" si="143"/>
        <v>1</v>
      </c>
      <c r="BQ64" s="145">
        <f t="shared" si="143"/>
        <v>0</v>
      </c>
      <c r="BR64" s="145">
        <f t="shared" si="143"/>
        <v>0</v>
      </c>
      <c r="BS64" s="145">
        <f t="shared" si="143"/>
        <v>0</v>
      </c>
      <c r="BT64" s="145">
        <f t="shared" si="143"/>
        <v>0</v>
      </c>
      <c r="BU64" s="144">
        <f t="shared" si="15"/>
        <v>4</v>
      </c>
      <c r="BV64" s="81"/>
      <c r="BW64" s="81"/>
      <c r="BX64" s="145">
        <f t="shared" si="16"/>
        <v>0</v>
      </c>
      <c r="BY64" s="145">
        <f t="shared" si="17"/>
        <v>2</v>
      </c>
      <c r="BZ64" s="145">
        <f t="shared" si="18"/>
        <v>1</v>
      </c>
      <c r="CA64" s="145">
        <f t="shared" si="19"/>
        <v>1</v>
      </c>
      <c r="CB64" s="145">
        <f t="shared" si="20"/>
        <v>0</v>
      </c>
      <c r="CC64" s="145">
        <f t="shared" si="21"/>
        <v>0</v>
      </c>
      <c r="CD64" s="145">
        <f t="shared" si="22"/>
        <v>0</v>
      </c>
      <c r="CE64" s="145">
        <f t="shared" si="23"/>
        <v>0</v>
      </c>
      <c r="CF64" s="146">
        <f t="shared" si="24"/>
        <v>4</v>
      </c>
      <c r="CG64" s="147">
        <f t="shared" si="25"/>
        <v>2</v>
      </c>
      <c r="CH64" s="81"/>
      <c r="CI64" s="108">
        <f t="shared" si="26"/>
        <v>0</v>
      </c>
      <c r="CJ64" s="108">
        <f t="shared" si="27"/>
        <v>0</v>
      </c>
      <c r="CK64" s="108">
        <f t="shared" si="28"/>
        <v>0</v>
      </c>
      <c r="CL64" s="108">
        <f t="shared" si="29"/>
        <v>0</v>
      </c>
      <c r="CM64" s="108">
        <f t="shared" si="30"/>
        <v>0</v>
      </c>
      <c r="CN64" s="108">
        <f t="shared" si="31"/>
        <v>0</v>
      </c>
      <c r="CO64" s="108">
        <f t="shared" si="32"/>
        <v>0</v>
      </c>
      <c r="CP64" s="108">
        <f t="shared" si="33"/>
        <v>0</v>
      </c>
      <c r="CQ64" s="148">
        <f t="shared" si="34"/>
        <v>0</v>
      </c>
      <c r="CR64" s="108">
        <f t="shared" si="35"/>
        <v>0</v>
      </c>
      <c r="CS64" s="108">
        <f t="shared" si="36"/>
        <v>1</v>
      </c>
      <c r="CT64" s="105">
        <f t="shared" si="37"/>
        <v>0</v>
      </c>
      <c r="CU64" s="108">
        <f t="shared" si="38"/>
        <v>1</v>
      </c>
      <c r="CV64" s="108">
        <f t="shared" si="39"/>
        <v>0</v>
      </c>
      <c r="CW64" s="108">
        <f t="shared" si="40"/>
        <v>0</v>
      </c>
      <c r="CX64" s="108">
        <f t="shared" si="41"/>
        <v>0</v>
      </c>
      <c r="CY64" s="108">
        <f t="shared" si="42"/>
        <v>0</v>
      </c>
      <c r="CZ64" s="149">
        <f t="shared" si="43"/>
        <v>2</v>
      </c>
      <c r="DA64" s="81"/>
      <c r="DB64" s="81"/>
      <c r="DC64" s="81"/>
      <c r="DD64" s="150">
        <f t="shared" si="44"/>
        <v>112</v>
      </c>
      <c r="DF64" s="152">
        <f t="shared" si="47"/>
        <v>31</v>
      </c>
      <c r="DW64" s="81"/>
      <c r="DX64" s="81"/>
      <c r="DY64" s="81"/>
      <c r="DZ64" s="81"/>
      <c r="EA64" s="81"/>
      <c r="EB64" s="81"/>
    </row>
    <row r="65" spans="1:132" ht="12.75" hidden="1" customHeight="1">
      <c r="A65" s="153" t="s">
        <v>221</v>
      </c>
      <c r="B65" s="131"/>
      <c r="C65" s="132" t="s">
        <v>121</v>
      </c>
      <c r="D65" s="133"/>
      <c r="E65" s="134"/>
      <c r="F65" s="134"/>
      <c r="G65" s="135"/>
      <c r="H65" s="133"/>
      <c r="I65" s="134"/>
      <c r="J65" s="134"/>
      <c r="K65" s="134"/>
      <c r="L65" s="134"/>
      <c r="M65" s="134"/>
      <c r="N65" s="134"/>
      <c r="O65" s="135"/>
      <c r="P65" s="136"/>
      <c r="Q65" s="136"/>
      <c r="R65" s="133"/>
      <c r="S65" s="134"/>
      <c r="T65" s="134"/>
      <c r="U65" s="134"/>
      <c r="V65" s="134"/>
      <c r="W65" s="134"/>
      <c r="X65" s="135"/>
      <c r="Y65" s="137"/>
      <c r="Z65" s="137"/>
      <c r="AA65" s="137"/>
      <c r="AB65" s="137"/>
      <c r="AC65" s="137"/>
      <c r="AD65" s="137"/>
      <c r="AE65" s="139"/>
      <c r="AF65" s="139"/>
      <c r="AG65" s="139"/>
      <c r="AH65" s="154"/>
      <c r="AI65" s="139"/>
      <c r="AJ65" s="139"/>
      <c r="AK65" s="139"/>
      <c r="AL65" s="154"/>
      <c r="AM65" s="139"/>
      <c r="AN65" s="139"/>
      <c r="AO65" s="139"/>
      <c r="AP65" s="154"/>
      <c r="AQ65" s="139"/>
      <c r="AR65" s="139"/>
      <c r="AS65" s="139"/>
      <c r="AT65" s="154"/>
      <c r="AU65" s="139"/>
      <c r="AV65" s="139"/>
      <c r="AW65" s="139"/>
      <c r="AX65" s="154"/>
      <c r="AY65" s="139"/>
      <c r="AZ65" s="139"/>
      <c r="BA65" s="139"/>
      <c r="BB65" s="154"/>
      <c r="BC65" s="139"/>
      <c r="BD65" s="139"/>
      <c r="BE65" s="139"/>
      <c r="BF65" s="154"/>
      <c r="BG65" s="139"/>
      <c r="BH65" s="139"/>
      <c r="BI65" s="139"/>
      <c r="BJ65" s="154"/>
      <c r="BK65" s="141">
        <f t="shared" si="12"/>
        <v>0</v>
      </c>
      <c r="BL65" s="142" t="str">
        <f t="shared" si="13"/>
        <v/>
      </c>
      <c r="BM65" s="155"/>
      <c r="BN65" s="155"/>
      <c r="BO65" s="155"/>
      <c r="BP65" s="155"/>
      <c r="BQ65" s="155"/>
      <c r="BR65" s="155"/>
      <c r="BS65" s="155"/>
      <c r="BT65" s="155"/>
      <c r="BU65" s="156"/>
      <c r="BV65" s="81"/>
      <c r="BW65" s="81"/>
      <c r="BX65" s="155"/>
      <c r="BY65" s="155"/>
      <c r="BZ65" s="155"/>
      <c r="CA65" s="155"/>
      <c r="CB65" s="155"/>
      <c r="CC65" s="155"/>
      <c r="CD65" s="155"/>
      <c r="CE65" s="155"/>
      <c r="CF65" s="146"/>
      <c r="CG65" s="147">
        <f t="shared" si="25"/>
        <v>0</v>
      </c>
      <c r="CH65" s="81"/>
      <c r="CI65" s="108"/>
      <c r="CJ65" s="108"/>
      <c r="CK65" s="108"/>
      <c r="CL65" s="108"/>
      <c r="CM65" s="108"/>
      <c r="CN65" s="108"/>
      <c r="CO65" s="108"/>
      <c r="CP65" s="108"/>
      <c r="CQ65" s="81"/>
      <c r="CR65" s="108"/>
      <c r="CS65" s="108"/>
      <c r="CT65" s="105"/>
      <c r="CU65" s="108"/>
      <c r="CV65" s="108"/>
      <c r="CW65" s="108"/>
      <c r="CX65" s="108"/>
      <c r="CY65" s="108"/>
      <c r="CZ65" s="81"/>
      <c r="DA65" s="81"/>
      <c r="DB65" s="81"/>
      <c r="DC65" s="81"/>
      <c r="DD65" s="150">
        <f t="shared" si="44"/>
        <v>0</v>
      </c>
      <c r="DW65" s="81"/>
      <c r="DX65" s="81"/>
      <c r="DY65" s="81"/>
      <c r="DZ65" s="81"/>
      <c r="EA65" s="81"/>
      <c r="EB65" s="81"/>
    </row>
    <row r="66" spans="1:132" ht="12.75" hidden="1" customHeight="1">
      <c r="A66" s="153" t="s">
        <v>221</v>
      </c>
      <c r="B66" s="131"/>
      <c r="C66" s="132"/>
      <c r="D66" s="133"/>
      <c r="E66" s="134"/>
      <c r="F66" s="134"/>
      <c r="G66" s="135"/>
      <c r="H66" s="133"/>
      <c r="I66" s="134"/>
      <c r="J66" s="134"/>
      <c r="K66" s="134"/>
      <c r="L66" s="134"/>
      <c r="M66" s="134"/>
      <c r="N66" s="134"/>
      <c r="O66" s="135"/>
      <c r="P66" s="136"/>
      <c r="Q66" s="136"/>
      <c r="R66" s="133"/>
      <c r="S66" s="134"/>
      <c r="T66" s="134"/>
      <c r="U66" s="134"/>
      <c r="V66" s="134"/>
      <c r="W66" s="134"/>
      <c r="X66" s="135"/>
      <c r="Y66" s="137"/>
      <c r="Z66" s="137"/>
      <c r="AA66" s="137"/>
      <c r="AB66" s="137"/>
      <c r="AC66" s="137"/>
      <c r="AD66" s="137"/>
      <c r="AE66" s="139"/>
      <c r="AF66" s="139"/>
      <c r="AG66" s="139"/>
      <c r="AH66" s="154"/>
      <c r="AI66" s="139"/>
      <c r="AJ66" s="139"/>
      <c r="AK66" s="139"/>
      <c r="AL66" s="154"/>
      <c r="AM66" s="139"/>
      <c r="AN66" s="139"/>
      <c r="AO66" s="139"/>
      <c r="AP66" s="154"/>
      <c r="AQ66" s="139"/>
      <c r="AR66" s="139"/>
      <c r="AS66" s="139"/>
      <c r="AT66" s="154"/>
      <c r="AU66" s="139"/>
      <c r="AV66" s="139"/>
      <c r="AW66" s="139"/>
      <c r="AX66" s="154"/>
      <c r="AY66" s="139"/>
      <c r="AZ66" s="139"/>
      <c r="BA66" s="139"/>
      <c r="BB66" s="154"/>
      <c r="BC66" s="139"/>
      <c r="BD66" s="139"/>
      <c r="BE66" s="139"/>
      <c r="BF66" s="154"/>
      <c r="BG66" s="139"/>
      <c r="BH66" s="139"/>
      <c r="BI66" s="139"/>
      <c r="BJ66" s="154"/>
      <c r="BK66" s="141">
        <f t="shared" si="12"/>
        <v>0</v>
      </c>
      <c r="BL66" s="142" t="str">
        <f t="shared" si="13"/>
        <v/>
      </c>
      <c r="BM66" s="155"/>
      <c r="BN66" s="155"/>
      <c r="BO66" s="155"/>
      <c r="BP66" s="155"/>
      <c r="BQ66" s="155"/>
      <c r="BR66" s="155"/>
      <c r="BS66" s="155"/>
      <c r="BT66" s="155"/>
      <c r="BU66" s="156"/>
      <c r="BV66" s="81"/>
      <c r="BW66" s="81"/>
      <c r="BX66" s="155"/>
      <c r="BY66" s="155"/>
      <c r="BZ66" s="155"/>
      <c r="CA66" s="155"/>
      <c r="CB66" s="155"/>
      <c r="CC66" s="155"/>
      <c r="CD66" s="155"/>
      <c r="CE66" s="155"/>
      <c r="CF66" s="146"/>
      <c r="CG66" s="147">
        <f t="shared" si="25"/>
        <v>0</v>
      </c>
      <c r="CH66" s="81"/>
      <c r="CI66" s="108"/>
      <c r="CJ66" s="108"/>
      <c r="CK66" s="108"/>
      <c r="CL66" s="108"/>
      <c r="CM66" s="108"/>
      <c r="CN66" s="108"/>
      <c r="CO66" s="108"/>
      <c r="CP66" s="108"/>
      <c r="CQ66" s="81"/>
      <c r="CR66" s="108"/>
      <c r="CS66" s="108"/>
      <c r="CT66" s="105"/>
      <c r="CU66" s="108"/>
      <c r="CV66" s="108"/>
      <c r="CW66" s="108"/>
      <c r="CX66" s="108"/>
      <c r="CY66" s="108"/>
      <c r="CZ66" s="81"/>
      <c r="DA66" s="81"/>
      <c r="DB66" s="81"/>
      <c r="DC66" s="81"/>
      <c r="DD66" s="150">
        <f t="shared" si="44"/>
        <v>0</v>
      </c>
      <c r="DW66" s="81"/>
      <c r="DX66" s="81"/>
      <c r="DY66" s="81"/>
      <c r="DZ66" s="81"/>
      <c r="EA66" s="81"/>
      <c r="EB66" s="81"/>
    </row>
    <row r="67" spans="1:132" ht="12.75" hidden="1" customHeight="1">
      <c r="A67" s="153" t="s">
        <v>221</v>
      </c>
      <c r="B67" s="131"/>
      <c r="C67" s="132" t="s">
        <v>121</v>
      </c>
      <c r="D67" s="133"/>
      <c r="E67" s="134"/>
      <c r="F67" s="134"/>
      <c r="G67" s="135"/>
      <c r="H67" s="133"/>
      <c r="I67" s="134"/>
      <c r="J67" s="134"/>
      <c r="K67" s="134"/>
      <c r="L67" s="134"/>
      <c r="M67" s="134"/>
      <c r="N67" s="134"/>
      <c r="O67" s="135"/>
      <c r="P67" s="136"/>
      <c r="Q67" s="136"/>
      <c r="R67" s="133"/>
      <c r="S67" s="134"/>
      <c r="T67" s="134"/>
      <c r="U67" s="134"/>
      <c r="V67" s="134"/>
      <c r="W67" s="134"/>
      <c r="X67" s="135"/>
      <c r="Y67" s="137"/>
      <c r="Z67" s="137"/>
      <c r="AA67" s="137"/>
      <c r="AB67" s="137"/>
      <c r="AC67" s="137"/>
      <c r="AD67" s="137"/>
      <c r="AE67" s="139"/>
      <c r="AF67" s="139"/>
      <c r="AG67" s="139"/>
      <c r="AH67" s="154"/>
      <c r="AI67" s="139"/>
      <c r="AJ67" s="139"/>
      <c r="AK67" s="139"/>
      <c r="AL67" s="154"/>
      <c r="AM67" s="139"/>
      <c r="AN67" s="139"/>
      <c r="AO67" s="139"/>
      <c r="AP67" s="154"/>
      <c r="AQ67" s="139"/>
      <c r="AR67" s="139"/>
      <c r="AS67" s="139"/>
      <c r="AT67" s="154"/>
      <c r="AU67" s="139"/>
      <c r="AV67" s="139"/>
      <c r="AW67" s="139"/>
      <c r="AX67" s="154"/>
      <c r="AY67" s="139"/>
      <c r="AZ67" s="139"/>
      <c r="BA67" s="139"/>
      <c r="BB67" s="154"/>
      <c r="BC67" s="139"/>
      <c r="BD67" s="139"/>
      <c r="BE67" s="139"/>
      <c r="BF67" s="154"/>
      <c r="BG67" s="139"/>
      <c r="BH67" s="139"/>
      <c r="BI67" s="139"/>
      <c r="BJ67" s="154"/>
      <c r="BK67" s="141">
        <f t="shared" si="12"/>
        <v>0</v>
      </c>
      <c r="BL67" s="142" t="str">
        <f t="shared" si="13"/>
        <v/>
      </c>
      <c r="BM67" s="155"/>
      <c r="BN67" s="155"/>
      <c r="BO67" s="155"/>
      <c r="BP67" s="155"/>
      <c r="BQ67" s="155"/>
      <c r="BR67" s="155"/>
      <c r="BS67" s="155"/>
      <c r="BT67" s="155"/>
      <c r="BU67" s="156"/>
      <c r="BV67" s="81"/>
      <c r="BW67" s="81"/>
      <c r="BX67" s="155"/>
      <c r="BY67" s="155"/>
      <c r="BZ67" s="155"/>
      <c r="CA67" s="155"/>
      <c r="CB67" s="155"/>
      <c r="CC67" s="155"/>
      <c r="CD67" s="155"/>
      <c r="CE67" s="155"/>
      <c r="CF67" s="146"/>
      <c r="CG67" s="147">
        <f t="shared" si="25"/>
        <v>0</v>
      </c>
      <c r="CH67" s="81"/>
      <c r="CI67" s="108"/>
      <c r="CJ67" s="108"/>
      <c r="CK67" s="108"/>
      <c r="CL67" s="108"/>
      <c r="CM67" s="108"/>
      <c r="CN67" s="108"/>
      <c r="CO67" s="108"/>
      <c r="CP67" s="108"/>
      <c r="CQ67" s="81"/>
      <c r="CR67" s="108"/>
      <c r="CS67" s="108"/>
      <c r="CT67" s="105"/>
      <c r="CU67" s="108"/>
      <c r="CV67" s="108"/>
      <c r="CW67" s="108"/>
      <c r="CX67" s="108"/>
      <c r="CY67" s="108"/>
      <c r="CZ67" s="81"/>
      <c r="DA67" s="81"/>
      <c r="DB67" s="81"/>
      <c r="DC67" s="81"/>
      <c r="DD67" s="150">
        <f t="shared" ref="DD67:DD68" si="144">SUM($AE67)+SUM($AI67)+SUM($AM67)+SUM($AQ67)+SUM($AU67)+SUM($AY67)+SUM($BC67)+SUM($BG67)</f>
        <v>0</v>
      </c>
      <c r="DE67" s="157"/>
      <c r="DF67" s="157"/>
      <c r="DG67" s="157"/>
      <c r="DH67" s="157"/>
      <c r="DI67" s="157"/>
      <c r="DJ67" s="157"/>
      <c r="DK67" s="157"/>
      <c r="DL67" s="157"/>
      <c r="DM67" s="158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</row>
    <row r="68" spans="1:132" ht="12.75" hidden="1" customHeight="1">
      <c r="A68" s="153" t="s">
        <v>221</v>
      </c>
      <c r="B68" s="131"/>
      <c r="C68" s="132" t="s">
        <v>121</v>
      </c>
      <c r="D68" s="133"/>
      <c r="E68" s="134"/>
      <c r="F68" s="134"/>
      <c r="G68" s="135"/>
      <c r="H68" s="133"/>
      <c r="I68" s="134"/>
      <c r="J68" s="134"/>
      <c r="K68" s="134"/>
      <c r="L68" s="134"/>
      <c r="M68" s="134"/>
      <c r="N68" s="134"/>
      <c r="O68" s="135"/>
      <c r="P68" s="136"/>
      <c r="Q68" s="136"/>
      <c r="R68" s="133"/>
      <c r="S68" s="134"/>
      <c r="T68" s="134"/>
      <c r="U68" s="134"/>
      <c r="V68" s="134"/>
      <c r="W68" s="134"/>
      <c r="X68" s="135"/>
      <c r="Y68" s="137"/>
      <c r="Z68" s="137"/>
      <c r="AA68" s="137"/>
      <c r="AB68" s="137"/>
      <c r="AC68" s="137"/>
      <c r="AD68" s="137"/>
      <c r="AE68" s="139"/>
      <c r="AF68" s="139"/>
      <c r="AG68" s="139"/>
      <c r="AH68" s="154"/>
      <c r="AI68" s="139"/>
      <c r="AJ68" s="139"/>
      <c r="AK68" s="139"/>
      <c r="AL68" s="154"/>
      <c r="AM68" s="139"/>
      <c r="AN68" s="139"/>
      <c r="AO68" s="139"/>
      <c r="AP68" s="154"/>
      <c r="AQ68" s="139"/>
      <c r="AR68" s="139"/>
      <c r="AS68" s="139"/>
      <c r="AT68" s="154"/>
      <c r="AU68" s="139"/>
      <c r="AV68" s="139"/>
      <c r="AW68" s="139"/>
      <c r="AX68" s="154"/>
      <c r="AY68" s="139"/>
      <c r="AZ68" s="139"/>
      <c r="BA68" s="139"/>
      <c r="BB68" s="154"/>
      <c r="BC68" s="139"/>
      <c r="BD68" s="139"/>
      <c r="BE68" s="139"/>
      <c r="BF68" s="154"/>
      <c r="BG68" s="139"/>
      <c r="BH68" s="139"/>
      <c r="BI68" s="139"/>
      <c r="BJ68" s="154"/>
      <c r="BK68" s="141">
        <f t="shared" si="12"/>
        <v>0</v>
      </c>
      <c r="BL68" s="142" t="str">
        <f t="shared" si="13"/>
        <v/>
      </c>
      <c r="BM68" s="155"/>
      <c r="BN68" s="155"/>
      <c r="BO68" s="155"/>
      <c r="BP68" s="155"/>
      <c r="BQ68" s="155"/>
      <c r="BR68" s="155"/>
      <c r="BS68" s="155"/>
      <c r="BT68" s="155"/>
      <c r="BU68" s="156"/>
      <c r="BV68" s="81"/>
      <c r="BW68" s="81"/>
      <c r="BX68" s="155"/>
      <c r="BY68" s="155"/>
      <c r="BZ68" s="155"/>
      <c r="CA68" s="155"/>
      <c r="CB68" s="155"/>
      <c r="CC68" s="155"/>
      <c r="CD68" s="155"/>
      <c r="CE68" s="155"/>
      <c r="CF68" s="146"/>
      <c r="CG68" s="147">
        <f t="shared" si="25"/>
        <v>0</v>
      </c>
      <c r="CH68" s="81"/>
      <c r="CI68" s="108"/>
      <c r="CJ68" s="108"/>
      <c r="CK68" s="108"/>
      <c r="CL68" s="108"/>
      <c r="CM68" s="108"/>
      <c r="CN68" s="108"/>
      <c r="CO68" s="108"/>
      <c r="CP68" s="108"/>
      <c r="CQ68" s="81"/>
      <c r="CR68" s="108"/>
      <c r="CS68" s="108"/>
      <c r="CT68" s="105"/>
      <c r="CU68" s="108"/>
      <c r="CV68" s="108"/>
      <c r="CW68" s="108"/>
      <c r="CX68" s="108"/>
      <c r="CY68" s="108"/>
      <c r="CZ68" s="81"/>
      <c r="DA68" s="81"/>
      <c r="DB68" s="81"/>
      <c r="DC68" s="81"/>
      <c r="DD68" s="150">
        <f t="shared" si="144"/>
        <v>0</v>
      </c>
      <c r="DE68" s="157"/>
      <c r="DF68" s="157"/>
      <c r="DG68" s="157"/>
      <c r="DH68" s="157"/>
      <c r="DI68" s="157"/>
      <c r="DJ68" s="157"/>
      <c r="DK68" s="157"/>
      <c r="DL68" s="157"/>
      <c r="DM68" s="158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</row>
    <row r="69" spans="1:132" ht="14.25" customHeight="1">
      <c r="A69" s="153" t="s">
        <v>221</v>
      </c>
      <c r="B69" s="159" t="s">
        <v>222</v>
      </c>
      <c r="C69" s="160"/>
      <c r="D69" s="161"/>
      <c r="E69" s="161"/>
      <c r="F69" s="161"/>
      <c r="G69" s="161"/>
      <c r="H69" s="161"/>
      <c r="I69" s="162"/>
      <c r="J69" s="162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2"/>
      <c r="V69" s="162"/>
      <c r="W69" s="162"/>
      <c r="X69" s="163"/>
      <c r="Y69" s="164">
        <f t="shared" ref="Y69:AD69" si="145">SUMIF($A15:$A64,"&gt;'#'",Y15:Y64)</f>
        <v>4410</v>
      </c>
      <c r="Z69" s="164">
        <f t="shared" si="145"/>
        <v>147</v>
      </c>
      <c r="AA69" s="165">
        <f t="shared" si="145"/>
        <v>586</v>
      </c>
      <c r="AB69" s="165">
        <f t="shared" si="145"/>
        <v>0</v>
      </c>
      <c r="AC69" s="165">
        <f t="shared" si="145"/>
        <v>928</v>
      </c>
      <c r="AD69" s="165">
        <f t="shared" si="145"/>
        <v>2896</v>
      </c>
      <c r="AE69" s="166">
        <f t="shared" ref="AE69:BJ69" si="146">SUM(AE15:AE64)</f>
        <v>132</v>
      </c>
      <c r="AF69" s="166">
        <f t="shared" si="146"/>
        <v>0</v>
      </c>
      <c r="AG69" s="166">
        <f t="shared" si="146"/>
        <v>126</v>
      </c>
      <c r="AH69" s="167">
        <f t="shared" si="146"/>
        <v>25</v>
      </c>
      <c r="AI69" s="166">
        <f t="shared" si="146"/>
        <v>98</v>
      </c>
      <c r="AJ69" s="166">
        <f t="shared" si="146"/>
        <v>0</v>
      </c>
      <c r="AK69" s="166">
        <f t="shared" si="146"/>
        <v>210</v>
      </c>
      <c r="AL69" s="167">
        <f t="shared" si="146"/>
        <v>29</v>
      </c>
      <c r="AM69" s="166">
        <f t="shared" si="146"/>
        <v>70</v>
      </c>
      <c r="AN69" s="166">
        <f t="shared" si="146"/>
        <v>0</v>
      </c>
      <c r="AO69" s="166">
        <f t="shared" si="146"/>
        <v>126</v>
      </c>
      <c r="AP69" s="167">
        <f t="shared" si="146"/>
        <v>20</v>
      </c>
      <c r="AQ69" s="166">
        <f t="shared" si="146"/>
        <v>42</v>
      </c>
      <c r="AR69" s="166">
        <f t="shared" si="146"/>
        <v>0</v>
      </c>
      <c r="AS69" s="166">
        <f t="shared" si="146"/>
        <v>112</v>
      </c>
      <c r="AT69" s="167">
        <f t="shared" si="146"/>
        <v>13</v>
      </c>
      <c r="AU69" s="166">
        <f t="shared" si="146"/>
        <v>84</v>
      </c>
      <c r="AV69" s="166">
        <f t="shared" si="146"/>
        <v>0</v>
      </c>
      <c r="AW69" s="166">
        <f t="shared" si="146"/>
        <v>126</v>
      </c>
      <c r="AX69" s="167">
        <f t="shared" si="146"/>
        <v>20</v>
      </c>
      <c r="AY69" s="166">
        <f t="shared" si="146"/>
        <v>56</v>
      </c>
      <c r="AZ69" s="166">
        <f t="shared" si="146"/>
        <v>0</v>
      </c>
      <c r="BA69" s="166">
        <f t="shared" si="146"/>
        <v>84</v>
      </c>
      <c r="BB69" s="167">
        <f t="shared" si="146"/>
        <v>13</v>
      </c>
      <c r="BC69" s="166">
        <f t="shared" si="146"/>
        <v>28</v>
      </c>
      <c r="BD69" s="166">
        <f t="shared" si="146"/>
        <v>0</v>
      </c>
      <c r="BE69" s="166">
        <f t="shared" si="146"/>
        <v>56</v>
      </c>
      <c r="BF69" s="167">
        <f t="shared" si="146"/>
        <v>9</v>
      </c>
      <c r="BG69" s="166">
        <f t="shared" si="146"/>
        <v>76</v>
      </c>
      <c r="BH69" s="166">
        <f t="shared" si="146"/>
        <v>0</v>
      </c>
      <c r="BI69" s="166">
        <f t="shared" si="146"/>
        <v>88</v>
      </c>
      <c r="BJ69" s="167">
        <f t="shared" si="146"/>
        <v>18</v>
      </c>
      <c r="BK69" s="168">
        <f t="shared" si="12"/>
        <v>0.65668934240362808</v>
      </c>
      <c r="BL69" s="169"/>
      <c r="BM69" s="170">
        <f t="shared" ref="BM69:BU69" si="147">SUM(BM15:BM68)</f>
        <v>25</v>
      </c>
      <c r="BN69" s="170">
        <f t="shared" si="147"/>
        <v>29</v>
      </c>
      <c r="BO69" s="170">
        <f t="shared" si="147"/>
        <v>20</v>
      </c>
      <c r="BP69" s="170">
        <f t="shared" si="147"/>
        <v>13</v>
      </c>
      <c r="BQ69" s="170">
        <f t="shared" si="147"/>
        <v>20</v>
      </c>
      <c r="BR69" s="170">
        <f t="shared" si="147"/>
        <v>13</v>
      </c>
      <c r="BS69" s="170">
        <f t="shared" si="147"/>
        <v>9</v>
      </c>
      <c r="BT69" s="170">
        <f t="shared" si="147"/>
        <v>18</v>
      </c>
      <c r="BU69" s="144">
        <f t="shared" si="147"/>
        <v>147</v>
      </c>
      <c r="BV69" s="171"/>
      <c r="BW69" s="171"/>
      <c r="BX69" s="172">
        <f t="shared" ref="BX69:CF69" si="148">SUM(BX15:BX68)</f>
        <v>25</v>
      </c>
      <c r="BY69" s="172">
        <f t="shared" si="148"/>
        <v>29</v>
      </c>
      <c r="BZ69" s="172">
        <f t="shared" si="148"/>
        <v>20</v>
      </c>
      <c r="CA69" s="172">
        <f t="shared" si="148"/>
        <v>13</v>
      </c>
      <c r="CB69" s="172">
        <f t="shared" si="148"/>
        <v>20</v>
      </c>
      <c r="CC69" s="172">
        <f t="shared" si="148"/>
        <v>13</v>
      </c>
      <c r="CD69" s="172">
        <f t="shared" si="148"/>
        <v>9</v>
      </c>
      <c r="CE69" s="172">
        <f t="shared" si="148"/>
        <v>18</v>
      </c>
      <c r="CF69" s="173">
        <f t="shared" si="148"/>
        <v>147</v>
      </c>
      <c r="CG69" s="174"/>
      <c r="CH69" s="175" t="s">
        <v>170</v>
      </c>
      <c r="CI69" s="176">
        <f t="shared" ref="CI69:CP69" si="149">SUM(CI15:CI68)</f>
        <v>3</v>
      </c>
      <c r="CJ69" s="176">
        <f t="shared" si="149"/>
        <v>4</v>
      </c>
      <c r="CK69" s="176">
        <f t="shared" si="149"/>
        <v>3</v>
      </c>
      <c r="CL69" s="176">
        <f t="shared" si="149"/>
        <v>2</v>
      </c>
      <c r="CM69" s="176">
        <f t="shared" si="149"/>
        <v>4</v>
      </c>
      <c r="CN69" s="176">
        <f t="shared" si="149"/>
        <v>2</v>
      </c>
      <c r="CO69" s="176">
        <f t="shared" si="149"/>
        <v>1</v>
      </c>
      <c r="CP69" s="176">
        <f t="shared" si="149"/>
        <v>2</v>
      </c>
      <c r="CQ69" s="177">
        <f>SUM(CQ15:CQ38)</f>
        <v>15</v>
      </c>
      <c r="CR69" s="176">
        <f t="shared" ref="CR69:CY69" si="150">SUM(CR15:CR68)</f>
        <v>3</v>
      </c>
      <c r="CS69" s="176">
        <f t="shared" si="150"/>
        <v>3</v>
      </c>
      <c r="CT69" s="176">
        <f t="shared" si="150"/>
        <v>3</v>
      </c>
      <c r="CU69" s="176">
        <f t="shared" si="150"/>
        <v>3</v>
      </c>
      <c r="CV69" s="176">
        <f t="shared" si="150"/>
        <v>1</v>
      </c>
      <c r="CW69" s="176">
        <f t="shared" si="150"/>
        <v>1</v>
      </c>
      <c r="CX69" s="176">
        <f t="shared" si="150"/>
        <v>1</v>
      </c>
      <c r="CY69" s="176">
        <f t="shared" si="150"/>
        <v>3</v>
      </c>
      <c r="CZ69" s="178">
        <f>SUM(CZ15:CZ38)</f>
        <v>16</v>
      </c>
      <c r="DA69" s="171"/>
      <c r="DB69" s="171"/>
      <c r="DC69" s="171"/>
      <c r="DD69" s="171"/>
      <c r="DE69" s="171">
        <f t="shared" ref="DE69:DV69" si="151">COUNTIF(DE15:DE38,"&gt;0")</f>
        <v>0</v>
      </c>
      <c r="DF69" s="171">
        <f t="shared" si="151"/>
        <v>24</v>
      </c>
      <c r="DG69" s="171">
        <f t="shared" si="151"/>
        <v>0</v>
      </c>
      <c r="DH69" s="171">
        <f t="shared" si="151"/>
        <v>0</v>
      </c>
      <c r="DI69" s="171">
        <f t="shared" si="151"/>
        <v>0</v>
      </c>
      <c r="DJ69" s="171">
        <f t="shared" si="151"/>
        <v>0</v>
      </c>
      <c r="DK69" s="171">
        <f t="shared" si="151"/>
        <v>0</v>
      </c>
      <c r="DL69" s="171">
        <f t="shared" si="151"/>
        <v>0</v>
      </c>
      <c r="DM69" s="179">
        <f t="shared" si="151"/>
        <v>0</v>
      </c>
      <c r="DN69" s="171">
        <f t="shared" si="151"/>
        <v>0</v>
      </c>
      <c r="DO69" s="171">
        <f t="shared" si="151"/>
        <v>0</v>
      </c>
      <c r="DP69" s="171">
        <f t="shared" si="151"/>
        <v>0</v>
      </c>
      <c r="DQ69" s="171">
        <f t="shared" si="151"/>
        <v>0</v>
      </c>
      <c r="DR69" s="171">
        <f t="shared" si="151"/>
        <v>0</v>
      </c>
      <c r="DS69" s="171">
        <f t="shared" si="151"/>
        <v>0</v>
      </c>
      <c r="DT69" s="171">
        <f t="shared" si="151"/>
        <v>0</v>
      </c>
      <c r="DU69" s="171">
        <f t="shared" si="151"/>
        <v>0</v>
      </c>
      <c r="DV69" s="179">
        <f t="shared" si="151"/>
        <v>0</v>
      </c>
      <c r="DW69" s="171"/>
      <c r="DX69" s="171"/>
      <c r="DY69" s="171"/>
      <c r="DZ69" s="171"/>
      <c r="EA69" s="171"/>
      <c r="EB69" s="171"/>
    </row>
    <row r="70" spans="1:132" ht="12.75" customHeight="1">
      <c r="A70" s="105"/>
      <c r="B70" s="180"/>
      <c r="C70" s="181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82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83"/>
      <c r="AE70" s="184"/>
      <c r="AF70" s="184"/>
      <c r="AG70" s="184"/>
      <c r="AH70" s="183"/>
      <c r="AI70" s="184"/>
      <c r="AJ70" s="184"/>
      <c r="AK70" s="184"/>
      <c r="AL70" s="183"/>
      <c r="AM70" s="184"/>
      <c r="AN70" s="184"/>
      <c r="AO70" s="184"/>
      <c r="AP70" s="183"/>
      <c r="AQ70" s="184"/>
      <c r="AR70" s="184"/>
      <c r="AS70" s="184"/>
      <c r="AT70" s="183"/>
      <c r="AU70" s="184"/>
      <c r="AV70" s="184"/>
      <c r="AW70" s="184"/>
      <c r="AX70" s="183"/>
      <c r="AY70" s="184"/>
      <c r="AZ70" s="184"/>
      <c r="BA70" s="184"/>
      <c r="BB70" s="183"/>
      <c r="BC70" s="184"/>
      <c r="BD70" s="184"/>
      <c r="BE70" s="184"/>
      <c r="BF70" s="183"/>
      <c r="BG70" s="184"/>
      <c r="BH70" s="184"/>
      <c r="BI70" s="184"/>
      <c r="BJ70" s="185"/>
      <c r="BK70" s="186"/>
      <c r="BL70" s="187"/>
      <c r="BM70" s="188"/>
      <c r="BN70" s="188"/>
      <c r="BO70" s="188"/>
      <c r="BP70" s="188"/>
      <c r="BQ70" s="188"/>
      <c r="BR70" s="188"/>
      <c r="BS70" s="188"/>
      <c r="BT70" s="188"/>
      <c r="BU70" s="188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5"/>
      <c r="CG70" s="86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424" t="s">
        <v>171</v>
      </c>
      <c r="DF70" s="364"/>
      <c r="DG70" s="364"/>
      <c r="DH70" s="364"/>
      <c r="DI70" s="364"/>
      <c r="DJ70" s="364"/>
      <c r="DK70" s="364"/>
      <c r="DL70" s="365"/>
      <c r="DM70" s="107" t="s">
        <v>170</v>
      </c>
      <c r="DN70" s="424" t="s">
        <v>172</v>
      </c>
      <c r="DO70" s="364"/>
      <c r="DP70" s="364"/>
      <c r="DQ70" s="364"/>
      <c r="DR70" s="364"/>
      <c r="DS70" s="364"/>
      <c r="DT70" s="364"/>
      <c r="DU70" s="365"/>
      <c r="DV70" s="107" t="s">
        <v>170</v>
      </c>
      <c r="DW70" s="81"/>
      <c r="DX70" s="81"/>
      <c r="DY70" s="81"/>
      <c r="DZ70" s="81"/>
      <c r="EA70" s="81"/>
      <c r="EB70" s="81"/>
    </row>
    <row r="71" spans="1:132" ht="13.5" customHeight="1">
      <c r="A71" s="127" t="s">
        <v>223</v>
      </c>
      <c r="B71" s="189" t="s">
        <v>224</v>
      </c>
      <c r="C71" s="190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4"/>
      <c r="AF71" s="184"/>
      <c r="AG71" s="184"/>
      <c r="AH71" s="183"/>
      <c r="AI71" s="184"/>
      <c r="AJ71" s="184"/>
      <c r="AK71" s="184"/>
      <c r="AL71" s="183"/>
      <c r="AM71" s="184"/>
      <c r="AN71" s="184"/>
      <c r="AO71" s="184"/>
      <c r="AP71" s="183"/>
      <c r="AQ71" s="184"/>
      <c r="AR71" s="184"/>
      <c r="AS71" s="184"/>
      <c r="AT71" s="183"/>
      <c r="AU71" s="184"/>
      <c r="AV71" s="184"/>
      <c r="AW71" s="184"/>
      <c r="AX71" s="183"/>
      <c r="AY71" s="184"/>
      <c r="AZ71" s="184"/>
      <c r="BA71" s="184"/>
      <c r="BB71" s="183"/>
      <c r="BC71" s="184"/>
      <c r="BD71" s="184"/>
      <c r="BE71" s="184"/>
      <c r="BF71" s="183"/>
      <c r="BG71" s="184"/>
      <c r="BH71" s="184"/>
      <c r="BI71" s="184"/>
      <c r="BJ71" s="191"/>
      <c r="BK71" s="186"/>
      <c r="BL71" s="187"/>
      <c r="BM71" s="188"/>
      <c r="BN71" s="188"/>
      <c r="BO71" s="188"/>
      <c r="BP71" s="188"/>
      <c r="BQ71" s="188"/>
      <c r="BR71" s="188"/>
      <c r="BS71" s="188"/>
      <c r="BT71" s="188"/>
      <c r="BU71" s="188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5"/>
      <c r="CG71" s="86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113">
        <v>1</v>
      </c>
      <c r="DF71" s="113">
        <v>2</v>
      </c>
      <c r="DG71" s="113">
        <v>3</v>
      </c>
      <c r="DH71" s="113">
        <v>4</v>
      </c>
      <c r="DI71" s="113">
        <v>5</v>
      </c>
      <c r="DJ71" s="113">
        <v>6</v>
      </c>
      <c r="DK71" s="113">
        <v>7</v>
      </c>
      <c r="DL71" s="113">
        <v>8</v>
      </c>
      <c r="DM71" s="117" t="s">
        <v>127</v>
      </c>
      <c r="DN71" s="113">
        <v>1</v>
      </c>
      <c r="DO71" s="113">
        <v>2</v>
      </c>
      <c r="DP71" s="113">
        <v>3</v>
      </c>
      <c r="DQ71" s="113">
        <v>4</v>
      </c>
      <c r="DR71" s="113">
        <v>5</v>
      </c>
      <c r="DS71" s="113">
        <v>6</v>
      </c>
      <c r="DT71" s="113">
        <v>7</v>
      </c>
      <c r="DU71" s="113">
        <v>8</v>
      </c>
      <c r="DV71" s="117" t="s">
        <v>152</v>
      </c>
      <c r="DW71" s="81"/>
      <c r="DX71" s="81"/>
      <c r="DY71" s="81"/>
      <c r="DZ71" s="81"/>
      <c r="EA71" s="81"/>
      <c r="EB71" s="81"/>
    </row>
    <row r="72" spans="1:132" ht="12.75" customHeight="1">
      <c r="A72" s="192" t="s">
        <v>225</v>
      </c>
      <c r="B72" s="131" t="s">
        <v>203</v>
      </c>
      <c r="C72" s="132" t="s">
        <v>202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7"/>
      <c r="Q72" s="137">
        <v>4</v>
      </c>
      <c r="R72" s="136"/>
      <c r="S72" s="136"/>
      <c r="T72" s="136"/>
      <c r="U72" s="136"/>
      <c r="V72" s="136"/>
      <c r="W72" s="136"/>
      <c r="X72" s="136"/>
      <c r="Y72" s="136">
        <f t="shared" ref="Y72:Y79" si="152">Z72*$BS$7</f>
        <v>30</v>
      </c>
      <c r="Z72" s="136">
        <f t="shared" ref="Z72:Z79" si="153">AH72+AL72+AP72+AT72+AX72+BB72+BF72+BJ72</f>
        <v>1</v>
      </c>
      <c r="AA72" s="138">
        <f t="shared" ref="AA72:AC72" si="154">AE72*$BM$5+AI72*$BN$5+AM72*$BO$5+AQ72*$BP$5+AU72*$BQ$5+AY72*$BR$5+BC72*$BS$5+BG72*$BT$5</f>
        <v>0</v>
      </c>
      <c r="AB72" s="138">
        <f t="shared" si="154"/>
        <v>0</v>
      </c>
      <c r="AC72" s="138">
        <f t="shared" si="154"/>
        <v>0</v>
      </c>
      <c r="AD72" s="138">
        <f t="shared" ref="AD72:AD79" si="155">Y72-AA72</f>
        <v>30</v>
      </c>
      <c r="AE72" s="139"/>
      <c r="AF72" s="139"/>
      <c r="AG72" s="139"/>
      <c r="AH72" s="140">
        <f t="shared" ref="AH72:AH79" si="156">DE72+DN72</f>
        <v>0</v>
      </c>
      <c r="AI72" s="139"/>
      <c r="AJ72" s="139"/>
      <c r="AK72" s="139"/>
      <c r="AL72" s="140">
        <f t="shared" ref="AL72:AL79" si="157">DF72+DO72</f>
        <v>0</v>
      </c>
      <c r="AM72" s="139"/>
      <c r="AN72" s="139"/>
      <c r="AO72" s="139"/>
      <c r="AP72" s="140">
        <f t="shared" ref="AP72:AP79" si="158">DG72+DP72</f>
        <v>0</v>
      </c>
      <c r="AQ72" s="139"/>
      <c r="AR72" s="139"/>
      <c r="AS72" s="139"/>
      <c r="AT72" s="140">
        <f t="shared" ref="AT72:AT79" si="159">DH72+DQ72</f>
        <v>1</v>
      </c>
      <c r="AU72" s="139"/>
      <c r="AV72" s="139"/>
      <c r="AW72" s="139"/>
      <c r="AX72" s="140">
        <f t="shared" ref="AX72:AX79" si="160">DI72+DR72</f>
        <v>0</v>
      </c>
      <c r="AY72" s="139"/>
      <c r="AZ72" s="139"/>
      <c r="BA72" s="139"/>
      <c r="BB72" s="140">
        <f t="shared" ref="BB72:BB79" si="161">DJ72+DS72</f>
        <v>0</v>
      </c>
      <c r="BC72" s="139"/>
      <c r="BD72" s="139"/>
      <c r="BE72" s="139"/>
      <c r="BF72" s="140">
        <f t="shared" ref="BF72:BF79" si="162">DK72+DT72</f>
        <v>0</v>
      </c>
      <c r="BG72" s="139"/>
      <c r="BH72" s="139"/>
      <c r="BI72" s="139"/>
      <c r="BJ72" s="140">
        <f t="shared" ref="BJ72:BJ79" si="163">DL72+DU72</f>
        <v>0</v>
      </c>
      <c r="BK72" s="141">
        <f t="shared" ref="BK72:BK79" si="164">IF(ISERROR(AD72/Y72),0,AD72/Y72)</f>
        <v>1</v>
      </c>
      <c r="BL72" s="142" t="str">
        <f t="shared" ref="BL72:BL79" si="165">IF(ISERROR(SEARCH("в",A72)),"",1)</f>
        <v/>
      </c>
      <c r="BM72" s="145">
        <f t="shared" ref="BM72:BM79" si="166">IF(OR(MID($D72,1,1)="1",MID($E72,1,1)="1",MID($F72,1,1)="1",MID($G72,1,1)="1",MID($H72,1,1)="1",MID($I72,1,1)="1",MID($J72,1,1)="1",MID($K72,1,1)="1",MID($M72,1,1)="1",MID($N72,1,1)="1",MID($O72,1,1)=1),$Z72/$DA72,0)</f>
        <v>0</v>
      </c>
      <c r="BN72" s="145">
        <f t="shared" ref="BN72:BN79" si="167">IF(OR(MID($D72,1,1)="2",MID($E72,1,1)="2",MID($F72,1,1)="2",MID($G72,1,1)="2",MID($H72,1,1)="2",MID($I72,1,1)="2",MID($J72,1,1)="2",MID($K72,1,1)="2",MID($M72,1,1)="2",MID($N72,1,1)="2",MID($O72,1,1)=1),$Z72/$DA72,0)</f>
        <v>0</v>
      </c>
      <c r="BO72" s="145">
        <f t="shared" ref="BO72:BO79" si="168">IF(OR(MID($D72,1,1)="3",MID($E72,1,1)="3",MID($F72,1,1)="3",MID($G72,1,1)="3",MID($H72,1,1)="3",MID($I72,1,1)="3",MID($J72,1,1)="3",MID($K72,1,1)="3",MID($M72,1,1)="3",MID($N72,1,1)="3",MID($O72,1,1)=1),$Z72/$DA72,0)</f>
        <v>0</v>
      </c>
      <c r="BP72" s="145">
        <f t="shared" ref="BP72:BP79" si="169">IF(OR(MID($D72,1,1)="4",MID($E72,1,1)="4",MID($F72,1,1)="4",MID($G72,1,1)="4",MID($H72,1,1)="4",MID($I72,1,1)="4",MID($J72,1,1)="4",MID($K72,1,1)="4",MID($M72,1,1)="4",MID($N72,1,1)="4",MID($O72,1,1)=1),$Z72/$DA72,0)</f>
        <v>0</v>
      </c>
      <c r="BQ72" s="145">
        <f t="shared" ref="BQ72:BQ79" si="170">IF(OR(MID($D72,1,1)="5",MID($E72,1,1)="5",MID($F72,1,1)="5",MID($G72,1,1)="5",MID($H72,1,1)="5",MID($I72,1,1)="5",MID($J72,1,1)="5",MID($K72,1,1)="5",MID($M72,1,1)="5",MID($N72,1,1)="5",MID($O72,1,1)=1),$Z72/$DA72,0)</f>
        <v>0</v>
      </c>
      <c r="BR72" s="145">
        <f t="shared" ref="BR72:BR79" si="171">IF(OR(MID($D72,1,1)="6",MID($E72,1,1)="6",MID($F72,1,1)="6",MID($G72,1,1)="6",MID($H72,1,1)="6",MID($I72,1,1)="6",MID($J72,1,1)="6",MID($K72,1,1)="6",MID($M72,1,1)="6",MID($N72,1,1)="6",MID($O72,1,1)=1),$Z72/$DA72,0)</f>
        <v>0</v>
      </c>
      <c r="BS72" s="145">
        <f t="shared" ref="BS72:BS79" si="172">IF(OR(MID($D72,1,1)="7",MID($E72,1,1)="7",MID($F72,1,1)="7",MID($G72,1,1)="7",MID($H72,1,1)="7",MID($I72,1,1)="7",MID($J72,1,1)="7",MID($K72,1,1)="7",MID($M72,1,1)="7",MID($N72,1,1)="7",MID($O72,1,1)=1),$Z72/$DA72,0)</f>
        <v>0</v>
      </c>
      <c r="BT72" s="145">
        <f t="shared" ref="BT72:BT79" si="173">IF(OR(MID($D72,1,1)="8",MID($E72,1,1)="8",MID($F72,1,1)="8",MID($G72,1,1)="8",MID($H72,1,1)="8",MID($I72,1,1)="8",MID($J72,1,1)="8",MID($K72,1,1)="8",MID($M72,1,1)="8",MID($N72,1,1)="8",MID($O72,1,1)=1),$Z72/$DA72,0)</f>
        <v>0</v>
      </c>
      <c r="BU72" s="144">
        <f t="shared" ref="BU72:BU79" si="174">SUM(BM72:BT72)</f>
        <v>0</v>
      </c>
      <c r="BV72" s="81"/>
      <c r="BW72" s="81"/>
      <c r="CF72" s="193"/>
      <c r="CG72" s="194"/>
      <c r="DB72" s="81"/>
      <c r="DC72" s="81"/>
      <c r="DD72" s="150">
        <f t="shared" ref="DD72:DD79" si="175">SUM($AE72)+SUM($AI72)+SUM($AM72)+SUM($AQ72)+SUM($AU72)+SUM($AY72)+SUM($BC72)+SUM($BG72)</f>
        <v>0</v>
      </c>
      <c r="DE72" s="157">
        <f t="shared" ref="DE72:DE79" si="176">IF(VALUE($P72)=1,BQ$6,0)</f>
        <v>0</v>
      </c>
      <c r="DF72" s="157">
        <f t="shared" ref="DF72:DF79" si="177">IF(VALUE($P72)=2,BQ$6,0)</f>
        <v>0</v>
      </c>
      <c r="DG72" s="157">
        <f t="shared" ref="DG72:DG79" si="178">IF(VALUE($P72)=3,BQ$6,0)</f>
        <v>0</v>
      </c>
      <c r="DH72" s="157">
        <f t="shared" ref="DH72:DH79" si="179">IF(VALUE($P72)=4,BQ$6,0)</f>
        <v>0</v>
      </c>
      <c r="DI72" s="157">
        <f t="shared" ref="DI72:DI79" si="180">IF(VALUE($P72)=5,BQ$6,0)</f>
        <v>0</v>
      </c>
      <c r="DJ72" s="157">
        <f t="shared" ref="DJ72:DJ79" si="181">IF(VALUE($P72)=6,BQ$6,0)</f>
        <v>0</v>
      </c>
      <c r="DK72" s="157">
        <f t="shared" ref="DK72:DK79" si="182">IF(VALUE($P72)=7,BQ$6,0)</f>
        <v>0</v>
      </c>
      <c r="DL72" s="157">
        <f t="shared" ref="DL72:DL79" si="183">IF(VALUE($P72)=8,BQ$6,0)</f>
        <v>0</v>
      </c>
      <c r="DM72" s="158">
        <f t="shared" ref="DM72:DM79" si="184">SUM(DE72:DL72)+DV72</f>
        <v>1</v>
      </c>
      <c r="DN72" s="157">
        <f t="shared" ref="DN72:DN79" si="185">IF(VALUE($Q72)=1,$BM$6,0)</f>
        <v>0</v>
      </c>
      <c r="DO72" s="157">
        <f t="shared" ref="DO72:DO79" si="186">IF(VALUE($Q72)=2,$BM$6,0)</f>
        <v>0</v>
      </c>
      <c r="DP72" s="157">
        <f t="shared" ref="DP72:DP79" si="187">IF(VALUE($Q72)=3,$BM$6,0)</f>
        <v>0</v>
      </c>
      <c r="DQ72" s="157">
        <f t="shared" ref="DQ72:DQ79" si="188">IF(VALUE($Q72)=4,$BM$6,0)</f>
        <v>1</v>
      </c>
      <c r="DR72" s="157">
        <f t="shared" ref="DR72:DR79" si="189">IF(VALUE($Q72)=5,$BM$6,0)</f>
        <v>0</v>
      </c>
      <c r="DS72" s="157">
        <f t="shared" ref="DS72:DS79" si="190">IF(VALUE($Q72)=6,$BM$6,0)</f>
        <v>0</v>
      </c>
      <c r="DT72" s="157">
        <f t="shared" ref="DT72:DT79" si="191">IF(VALUE($Q72)=7,$BM$6,0)</f>
        <v>0</v>
      </c>
      <c r="DU72" s="157">
        <f t="shared" ref="DU72:DU79" si="192">IF(VALUE($Q72)=8,$BM$6,0)</f>
        <v>0</v>
      </c>
      <c r="DV72" s="158">
        <f t="shared" ref="DV72:DV79" si="193">SUM(DN72:DU72)</f>
        <v>1</v>
      </c>
      <c r="DW72" s="81"/>
      <c r="DX72" s="81"/>
      <c r="DY72" s="81"/>
      <c r="DZ72" s="81"/>
      <c r="EA72" s="81"/>
      <c r="EB72" s="81"/>
    </row>
    <row r="73" spans="1:132" ht="12.75" customHeight="1">
      <c r="A73" s="192" t="s">
        <v>226</v>
      </c>
      <c r="B73" s="195" t="s">
        <v>227</v>
      </c>
      <c r="C73" s="132" t="s">
        <v>202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7"/>
      <c r="Q73" s="137">
        <v>6</v>
      </c>
      <c r="R73" s="136"/>
      <c r="S73" s="136"/>
      <c r="T73" s="136"/>
      <c r="U73" s="136"/>
      <c r="V73" s="136"/>
      <c r="W73" s="136"/>
      <c r="X73" s="136"/>
      <c r="Y73" s="136">
        <f t="shared" si="152"/>
        <v>30</v>
      </c>
      <c r="Z73" s="136">
        <f t="shared" si="153"/>
        <v>1</v>
      </c>
      <c r="AA73" s="138">
        <f t="shared" ref="AA73:AC73" si="194">AE73*$BM$5+AI73*$BN$5+AM73*$BO$5+AQ73*$BP$5+AU73*$BQ$5+AY73*$BR$5+BC73*$BS$5+BG73*$BT$5</f>
        <v>0</v>
      </c>
      <c r="AB73" s="138">
        <f t="shared" si="194"/>
        <v>0</v>
      </c>
      <c r="AC73" s="138">
        <f t="shared" si="194"/>
        <v>0</v>
      </c>
      <c r="AD73" s="138">
        <f t="shared" si="155"/>
        <v>30</v>
      </c>
      <c r="AE73" s="139"/>
      <c r="AF73" s="139"/>
      <c r="AG73" s="139"/>
      <c r="AH73" s="140">
        <f t="shared" si="156"/>
        <v>0</v>
      </c>
      <c r="AI73" s="139"/>
      <c r="AJ73" s="139"/>
      <c r="AK73" s="139"/>
      <c r="AL73" s="140">
        <f t="shared" si="157"/>
        <v>0</v>
      </c>
      <c r="AM73" s="139"/>
      <c r="AN73" s="139"/>
      <c r="AO73" s="139"/>
      <c r="AP73" s="140">
        <f t="shared" si="158"/>
        <v>0</v>
      </c>
      <c r="AQ73" s="139"/>
      <c r="AR73" s="139"/>
      <c r="AS73" s="139"/>
      <c r="AT73" s="140">
        <f t="shared" si="159"/>
        <v>0</v>
      </c>
      <c r="AU73" s="139"/>
      <c r="AV73" s="139"/>
      <c r="AW73" s="139"/>
      <c r="AX73" s="140">
        <f t="shared" si="160"/>
        <v>0</v>
      </c>
      <c r="AY73" s="139"/>
      <c r="AZ73" s="139"/>
      <c r="BA73" s="139"/>
      <c r="BB73" s="140">
        <f t="shared" si="161"/>
        <v>1</v>
      </c>
      <c r="BC73" s="139"/>
      <c r="BD73" s="139"/>
      <c r="BE73" s="139"/>
      <c r="BF73" s="140">
        <f t="shared" si="162"/>
        <v>0</v>
      </c>
      <c r="BG73" s="139"/>
      <c r="BH73" s="139"/>
      <c r="BI73" s="139"/>
      <c r="BJ73" s="140">
        <f t="shared" si="163"/>
        <v>0</v>
      </c>
      <c r="BK73" s="141">
        <f t="shared" si="164"/>
        <v>1</v>
      </c>
      <c r="BL73" s="142" t="str">
        <f t="shared" si="165"/>
        <v/>
      </c>
      <c r="BM73" s="145">
        <f t="shared" si="166"/>
        <v>0</v>
      </c>
      <c r="BN73" s="145">
        <f t="shared" si="167"/>
        <v>0</v>
      </c>
      <c r="BO73" s="145">
        <f t="shared" si="168"/>
        <v>0</v>
      </c>
      <c r="BP73" s="145">
        <f t="shared" si="169"/>
        <v>0</v>
      </c>
      <c r="BQ73" s="145">
        <f t="shared" si="170"/>
        <v>0</v>
      </c>
      <c r="BR73" s="145">
        <f t="shared" si="171"/>
        <v>0</v>
      </c>
      <c r="BS73" s="145">
        <f t="shared" si="172"/>
        <v>0</v>
      </c>
      <c r="BT73" s="145">
        <f t="shared" si="173"/>
        <v>0</v>
      </c>
      <c r="BU73" s="144">
        <f t="shared" si="174"/>
        <v>0</v>
      </c>
      <c r="BV73" s="81"/>
      <c r="BW73" s="81"/>
      <c r="CF73" s="193"/>
      <c r="CG73" s="194"/>
      <c r="DB73" s="81"/>
      <c r="DC73" s="81"/>
      <c r="DD73" s="150">
        <f t="shared" si="175"/>
        <v>0</v>
      </c>
      <c r="DE73" s="157">
        <f t="shared" si="176"/>
        <v>0</v>
      </c>
      <c r="DF73" s="157">
        <f t="shared" si="177"/>
        <v>0</v>
      </c>
      <c r="DG73" s="157">
        <f t="shared" si="178"/>
        <v>0</v>
      </c>
      <c r="DH73" s="157">
        <f t="shared" si="179"/>
        <v>0</v>
      </c>
      <c r="DI73" s="157">
        <f t="shared" si="180"/>
        <v>0</v>
      </c>
      <c r="DJ73" s="157">
        <f t="shared" si="181"/>
        <v>0</v>
      </c>
      <c r="DK73" s="157">
        <f t="shared" si="182"/>
        <v>0</v>
      </c>
      <c r="DL73" s="157">
        <f t="shared" si="183"/>
        <v>0</v>
      </c>
      <c r="DM73" s="158">
        <f t="shared" si="184"/>
        <v>1</v>
      </c>
      <c r="DN73" s="157">
        <f t="shared" si="185"/>
        <v>0</v>
      </c>
      <c r="DO73" s="157">
        <f t="shared" si="186"/>
        <v>0</v>
      </c>
      <c r="DP73" s="157">
        <f t="shared" si="187"/>
        <v>0</v>
      </c>
      <c r="DQ73" s="157">
        <f t="shared" si="188"/>
        <v>0</v>
      </c>
      <c r="DR73" s="157">
        <f t="shared" si="189"/>
        <v>0</v>
      </c>
      <c r="DS73" s="157">
        <f t="shared" si="190"/>
        <v>1</v>
      </c>
      <c r="DT73" s="157">
        <f t="shared" si="191"/>
        <v>0</v>
      </c>
      <c r="DU73" s="157">
        <f t="shared" si="192"/>
        <v>0</v>
      </c>
      <c r="DV73" s="158">
        <f t="shared" si="193"/>
        <v>1</v>
      </c>
      <c r="DW73" s="81"/>
      <c r="DX73" s="81"/>
      <c r="DY73" s="81"/>
      <c r="DZ73" s="81"/>
      <c r="EA73" s="81"/>
      <c r="EB73" s="81"/>
    </row>
    <row r="74" spans="1:132" ht="12" customHeight="1">
      <c r="A74" s="192" t="s">
        <v>228</v>
      </c>
      <c r="B74" s="131" t="s">
        <v>207</v>
      </c>
      <c r="C74" s="132" t="s">
        <v>202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Q74" s="137">
        <v>7</v>
      </c>
      <c r="R74" s="136"/>
      <c r="S74" s="136"/>
      <c r="T74" s="136"/>
      <c r="U74" s="136"/>
      <c r="V74" s="136"/>
      <c r="W74" s="136"/>
      <c r="X74" s="136"/>
      <c r="Y74" s="136">
        <f t="shared" si="152"/>
        <v>30</v>
      </c>
      <c r="Z74" s="136">
        <f t="shared" si="153"/>
        <v>1</v>
      </c>
      <c r="AA74" s="138">
        <f t="shared" ref="AA74:AC74" si="195">AE74*$BM$5+AI74*$BN$5+AM74*$BO$5+AQ74*$BP$5+AU74*$BQ$5+AY74*$BR$5+BC74*$BS$5+BG74*$BT$5</f>
        <v>0</v>
      </c>
      <c r="AB74" s="138">
        <f t="shared" si="195"/>
        <v>0</v>
      </c>
      <c r="AC74" s="138">
        <f t="shared" si="195"/>
        <v>0</v>
      </c>
      <c r="AD74" s="138">
        <f t="shared" si="155"/>
        <v>30</v>
      </c>
      <c r="AE74" s="139"/>
      <c r="AF74" s="139"/>
      <c r="AG74" s="139"/>
      <c r="AH74" s="140">
        <f t="shared" si="156"/>
        <v>0</v>
      </c>
      <c r="AI74" s="139"/>
      <c r="AJ74" s="139"/>
      <c r="AK74" s="139"/>
      <c r="AL74" s="140">
        <f t="shared" si="157"/>
        <v>0</v>
      </c>
      <c r="AM74" s="139"/>
      <c r="AN74" s="139"/>
      <c r="AO74" s="139"/>
      <c r="AP74" s="140">
        <f t="shared" si="158"/>
        <v>0</v>
      </c>
      <c r="AQ74" s="139"/>
      <c r="AR74" s="139"/>
      <c r="AS74" s="139"/>
      <c r="AT74" s="140">
        <f t="shared" si="159"/>
        <v>0</v>
      </c>
      <c r="AU74" s="139"/>
      <c r="AV74" s="139"/>
      <c r="AW74" s="139"/>
      <c r="AX74" s="140">
        <f t="shared" si="160"/>
        <v>0</v>
      </c>
      <c r="AY74" s="139"/>
      <c r="AZ74" s="139"/>
      <c r="BA74" s="139"/>
      <c r="BB74" s="140">
        <f t="shared" si="161"/>
        <v>0</v>
      </c>
      <c r="BC74" s="139"/>
      <c r="BD74" s="139"/>
      <c r="BE74" s="139"/>
      <c r="BF74" s="140">
        <f t="shared" si="162"/>
        <v>1</v>
      </c>
      <c r="BG74" s="139"/>
      <c r="BH74" s="139"/>
      <c r="BI74" s="139"/>
      <c r="BJ74" s="140">
        <f t="shared" si="163"/>
        <v>0</v>
      </c>
      <c r="BK74" s="141">
        <f t="shared" si="164"/>
        <v>1</v>
      </c>
      <c r="BL74" s="142" t="str">
        <f t="shared" si="165"/>
        <v/>
      </c>
      <c r="BM74" s="145">
        <f t="shared" si="166"/>
        <v>0</v>
      </c>
      <c r="BN74" s="145">
        <f t="shared" si="167"/>
        <v>0</v>
      </c>
      <c r="BO74" s="145">
        <f t="shared" si="168"/>
        <v>0</v>
      </c>
      <c r="BP74" s="145">
        <f t="shared" si="169"/>
        <v>0</v>
      </c>
      <c r="BQ74" s="145">
        <f t="shared" si="170"/>
        <v>0</v>
      </c>
      <c r="BR74" s="145">
        <f t="shared" si="171"/>
        <v>0</v>
      </c>
      <c r="BS74" s="145">
        <f t="shared" si="172"/>
        <v>0</v>
      </c>
      <c r="BT74" s="145">
        <f t="shared" si="173"/>
        <v>0</v>
      </c>
      <c r="BU74" s="144">
        <f t="shared" si="174"/>
        <v>0</v>
      </c>
      <c r="BV74" s="81"/>
      <c r="BW74" s="81"/>
      <c r="CF74" s="193"/>
      <c r="CG74" s="194"/>
      <c r="DB74" s="81"/>
      <c r="DC74" s="81"/>
      <c r="DD74" s="150">
        <f t="shared" si="175"/>
        <v>0</v>
      </c>
      <c r="DE74" s="157">
        <f t="shared" si="176"/>
        <v>0</v>
      </c>
      <c r="DF74" s="157">
        <f t="shared" si="177"/>
        <v>0</v>
      </c>
      <c r="DG74" s="157">
        <f t="shared" si="178"/>
        <v>0</v>
      </c>
      <c r="DH74" s="157">
        <f t="shared" si="179"/>
        <v>0</v>
      </c>
      <c r="DI74" s="157">
        <f t="shared" si="180"/>
        <v>0</v>
      </c>
      <c r="DJ74" s="157">
        <f t="shared" si="181"/>
        <v>0</v>
      </c>
      <c r="DK74" s="157">
        <f t="shared" si="182"/>
        <v>0</v>
      </c>
      <c r="DL74" s="157">
        <f t="shared" si="183"/>
        <v>0</v>
      </c>
      <c r="DM74" s="158">
        <f t="shared" si="184"/>
        <v>1</v>
      </c>
      <c r="DN74" s="157">
        <f t="shared" si="185"/>
        <v>0</v>
      </c>
      <c r="DO74" s="157">
        <f t="shared" si="186"/>
        <v>0</v>
      </c>
      <c r="DP74" s="157">
        <f t="shared" si="187"/>
        <v>0</v>
      </c>
      <c r="DQ74" s="157">
        <f t="shared" si="188"/>
        <v>0</v>
      </c>
      <c r="DR74" s="157">
        <f t="shared" si="189"/>
        <v>0</v>
      </c>
      <c r="DS74" s="157">
        <f t="shared" si="190"/>
        <v>0</v>
      </c>
      <c r="DT74" s="157">
        <f t="shared" si="191"/>
        <v>1</v>
      </c>
      <c r="DU74" s="157">
        <f t="shared" si="192"/>
        <v>0</v>
      </c>
      <c r="DV74" s="158">
        <f t="shared" si="193"/>
        <v>1</v>
      </c>
      <c r="DW74" s="81"/>
      <c r="DX74" s="81"/>
      <c r="DY74" s="81"/>
      <c r="DZ74" s="81"/>
      <c r="EA74" s="81"/>
      <c r="EB74" s="81"/>
    </row>
    <row r="75" spans="1:132" ht="3" hidden="1" customHeight="1">
      <c r="A75" s="192" t="s">
        <v>229</v>
      </c>
      <c r="B75" s="131"/>
      <c r="C75" s="132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7"/>
      <c r="Q75" s="137"/>
      <c r="R75" s="136"/>
      <c r="S75" s="136"/>
      <c r="T75" s="136"/>
      <c r="U75" s="136"/>
      <c r="V75" s="136"/>
      <c r="W75" s="136"/>
      <c r="X75" s="136"/>
      <c r="Y75" s="136">
        <f t="shared" si="152"/>
        <v>0</v>
      </c>
      <c r="Z75" s="136">
        <f t="shared" si="153"/>
        <v>0</v>
      </c>
      <c r="AA75" s="138">
        <f t="shared" ref="AA75:AC75" si="196">AE75*$BM$5+AI75*$BN$5+AM75*$BO$5+AQ75*$BP$5+AU75*$BQ$5+AY75*$BR$5+BC75*$BS$5+BG75*$BT$5</f>
        <v>0</v>
      </c>
      <c r="AB75" s="138">
        <f t="shared" si="196"/>
        <v>0</v>
      </c>
      <c r="AC75" s="138">
        <f t="shared" si="196"/>
        <v>0</v>
      </c>
      <c r="AD75" s="138">
        <f t="shared" si="155"/>
        <v>0</v>
      </c>
      <c r="AE75" s="139"/>
      <c r="AF75" s="139"/>
      <c r="AG75" s="139"/>
      <c r="AH75" s="140">
        <f t="shared" si="156"/>
        <v>0</v>
      </c>
      <c r="AI75" s="139"/>
      <c r="AJ75" s="139"/>
      <c r="AK75" s="139"/>
      <c r="AL75" s="140">
        <f t="shared" si="157"/>
        <v>0</v>
      </c>
      <c r="AM75" s="139"/>
      <c r="AN75" s="139"/>
      <c r="AO75" s="139"/>
      <c r="AP75" s="140">
        <f t="shared" si="158"/>
        <v>0</v>
      </c>
      <c r="AQ75" s="139"/>
      <c r="AR75" s="139"/>
      <c r="AS75" s="139"/>
      <c r="AT75" s="140">
        <f t="shared" si="159"/>
        <v>0</v>
      </c>
      <c r="AU75" s="139"/>
      <c r="AV75" s="139"/>
      <c r="AW75" s="139"/>
      <c r="AX75" s="140">
        <f t="shared" si="160"/>
        <v>0</v>
      </c>
      <c r="AY75" s="139"/>
      <c r="AZ75" s="139"/>
      <c r="BA75" s="139"/>
      <c r="BB75" s="140">
        <f t="shared" si="161"/>
        <v>0</v>
      </c>
      <c r="BC75" s="139"/>
      <c r="BD75" s="139"/>
      <c r="BE75" s="139"/>
      <c r="BF75" s="140">
        <f t="shared" si="162"/>
        <v>0</v>
      </c>
      <c r="BG75" s="139"/>
      <c r="BH75" s="139"/>
      <c r="BI75" s="139"/>
      <c r="BJ75" s="140">
        <f t="shared" si="163"/>
        <v>0</v>
      </c>
      <c r="BK75" s="141">
        <f t="shared" si="164"/>
        <v>0</v>
      </c>
      <c r="BL75" s="142" t="str">
        <f t="shared" si="165"/>
        <v/>
      </c>
      <c r="BM75" s="145">
        <f t="shared" si="166"/>
        <v>0</v>
      </c>
      <c r="BN75" s="145">
        <f t="shared" si="167"/>
        <v>0</v>
      </c>
      <c r="BO75" s="145">
        <f t="shared" si="168"/>
        <v>0</v>
      </c>
      <c r="BP75" s="145">
        <f t="shared" si="169"/>
        <v>0</v>
      </c>
      <c r="BQ75" s="145">
        <f t="shared" si="170"/>
        <v>0</v>
      </c>
      <c r="BR75" s="145">
        <f t="shared" si="171"/>
        <v>0</v>
      </c>
      <c r="BS75" s="145">
        <f t="shared" si="172"/>
        <v>0</v>
      </c>
      <c r="BT75" s="145">
        <f t="shared" si="173"/>
        <v>0</v>
      </c>
      <c r="BU75" s="144">
        <f t="shared" si="174"/>
        <v>0</v>
      </c>
      <c r="BV75" s="81"/>
      <c r="BW75" s="81"/>
      <c r="CF75" s="193"/>
      <c r="CG75" s="194"/>
      <c r="DB75" s="81"/>
      <c r="DC75" s="81"/>
      <c r="DD75" s="150">
        <f t="shared" si="175"/>
        <v>0</v>
      </c>
      <c r="DE75" s="157">
        <f t="shared" si="176"/>
        <v>0</v>
      </c>
      <c r="DF75" s="157">
        <f t="shared" si="177"/>
        <v>0</v>
      </c>
      <c r="DG75" s="157">
        <f t="shared" si="178"/>
        <v>0</v>
      </c>
      <c r="DH75" s="157">
        <f t="shared" si="179"/>
        <v>0</v>
      </c>
      <c r="DI75" s="157">
        <f t="shared" si="180"/>
        <v>0</v>
      </c>
      <c r="DJ75" s="157">
        <f t="shared" si="181"/>
        <v>0</v>
      </c>
      <c r="DK75" s="157">
        <f t="shared" si="182"/>
        <v>0</v>
      </c>
      <c r="DL75" s="157">
        <f t="shared" si="183"/>
        <v>0</v>
      </c>
      <c r="DM75" s="158">
        <f t="shared" si="184"/>
        <v>0</v>
      </c>
      <c r="DN75" s="157">
        <f t="shared" si="185"/>
        <v>0</v>
      </c>
      <c r="DO75" s="157">
        <f t="shared" si="186"/>
        <v>0</v>
      </c>
      <c r="DP75" s="157">
        <f t="shared" si="187"/>
        <v>0</v>
      </c>
      <c r="DQ75" s="157">
        <f t="shared" si="188"/>
        <v>0</v>
      </c>
      <c r="DR75" s="157">
        <f t="shared" si="189"/>
        <v>0</v>
      </c>
      <c r="DS75" s="157">
        <f t="shared" si="190"/>
        <v>0</v>
      </c>
      <c r="DT75" s="157">
        <f t="shared" si="191"/>
        <v>0</v>
      </c>
      <c r="DU75" s="157">
        <f t="shared" si="192"/>
        <v>0</v>
      </c>
      <c r="DV75" s="158">
        <f t="shared" si="193"/>
        <v>0</v>
      </c>
      <c r="DW75" s="81"/>
      <c r="DX75" s="81"/>
      <c r="DY75" s="81"/>
      <c r="DZ75" s="81"/>
      <c r="EA75" s="81"/>
      <c r="EB75" s="81"/>
    </row>
    <row r="76" spans="1:132" ht="12.75" hidden="1" customHeight="1">
      <c r="A76" s="192" t="s">
        <v>230</v>
      </c>
      <c r="B76" s="131"/>
      <c r="C76" s="132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7"/>
      <c r="Q76" s="137"/>
      <c r="R76" s="136"/>
      <c r="S76" s="136"/>
      <c r="T76" s="136"/>
      <c r="U76" s="136"/>
      <c r="V76" s="136"/>
      <c r="W76" s="136"/>
      <c r="X76" s="136"/>
      <c r="Y76" s="136">
        <f t="shared" si="152"/>
        <v>0</v>
      </c>
      <c r="Z76" s="136">
        <f t="shared" si="153"/>
        <v>0</v>
      </c>
      <c r="AA76" s="138">
        <f t="shared" ref="AA76:AC76" si="197">AE76*$BM$5+AI76*$BN$5+AM76*$BO$5+AQ76*$BP$5+AU76*$BQ$5+AY76*$BR$5+BC76*$BS$5+BG76*$BT$5</f>
        <v>0</v>
      </c>
      <c r="AB76" s="138">
        <f t="shared" si="197"/>
        <v>0</v>
      </c>
      <c r="AC76" s="138">
        <f t="shared" si="197"/>
        <v>0</v>
      </c>
      <c r="AD76" s="138">
        <f t="shared" si="155"/>
        <v>0</v>
      </c>
      <c r="AE76" s="139"/>
      <c r="AF76" s="139"/>
      <c r="AG76" s="139"/>
      <c r="AH76" s="140">
        <f t="shared" si="156"/>
        <v>0</v>
      </c>
      <c r="AI76" s="139"/>
      <c r="AJ76" s="139"/>
      <c r="AK76" s="139"/>
      <c r="AL76" s="140">
        <f t="shared" si="157"/>
        <v>0</v>
      </c>
      <c r="AM76" s="139"/>
      <c r="AN76" s="139"/>
      <c r="AO76" s="139"/>
      <c r="AP76" s="140">
        <f t="shared" si="158"/>
        <v>0</v>
      </c>
      <c r="AQ76" s="139"/>
      <c r="AR76" s="139"/>
      <c r="AS76" s="139"/>
      <c r="AT76" s="140">
        <f t="shared" si="159"/>
        <v>0</v>
      </c>
      <c r="AU76" s="139"/>
      <c r="AV76" s="139"/>
      <c r="AW76" s="139"/>
      <c r="AX76" s="140">
        <f t="shared" si="160"/>
        <v>0</v>
      </c>
      <c r="AY76" s="139"/>
      <c r="AZ76" s="139"/>
      <c r="BA76" s="139"/>
      <c r="BB76" s="140">
        <f t="shared" si="161"/>
        <v>0</v>
      </c>
      <c r="BC76" s="139"/>
      <c r="BD76" s="139"/>
      <c r="BE76" s="139"/>
      <c r="BF76" s="140">
        <f t="shared" si="162"/>
        <v>0</v>
      </c>
      <c r="BG76" s="139"/>
      <c r="BH76" s="139"/>
      <c r="BI76" s="139"/>
      <c r="BJ76" s="140">
        <f t="shared" si="163"/>
        <v>0</v>
      </c>
      <c r="BK76" s="141">
        <f t="shared" si="164"/>
        <v>0</v>
      </c>
      <c r="BL76" s="142" t="str">
        <f t="shared" si="165"/>
        <v/>
      </c>
      <c r="BM76" s="145">
        <f t="shared" si="166"/>
        <v>0</v>
      </c>
      <c r="BN76" s="145">
        <f t="shared" si="167"/>
        <v>0</v>
      </c>
      <c r="BO76" s="145">
        <f t="shared" si="168"/>
        <v>0</v>
      </c>
      <c r="BP76" s="145">
        <f t="shared" si="169"/>
        <v>0</v>
      </c>
      <c r="BQ76" s="145">
        <f t="shared" si="170"/>
        <v>0</v>
      </c>
      <c r="BR76" s="145">
        <f t="shared" si="171"/>
        <v>0</v>
      </c>
      <c r="BS76" s="145">
        <f t="shared" si="172"/>
        <v>0</v>
      </c>
      <c r="BT76" s="145">
        <f t="shared" si="173"/>
        <v>0</v>
      </c>
      <c r="BU76" s="144">
        <f t="shared" si="174"/>
        <v>0</v>
      </c>
      <c r="BV76" s="81"/>
      <c r="BW76" s="81"/>
      <c r="CF76" s="193"/>
      <c r="CG76" s="194"/>
      <c r="DB76" s="81"/>
      <c r="DC76" s="81"/>
      <c r="DD76" s="150">
        <f t="shared" si="175"/>
        <v>0</v>
      </c>
      <c r="DE76" s="157">
        <f t="shared" si="176"/>
        <v>0</v>
      </c>
      <c r="DF76" s="157">
        <f t="shared" si="177"/>
        <v>0</v>
      </c>
      <c r="DG76" s="157">
        <f t="shared" si="178"/>
        <v>0</v>
      </c>
      <c r="DH76" s="157">
        <f t="shared" si="179"/>
        <v>0</v>
      </c>
      <c r="DI76" s="157">
        <f t="shared" si="180"/>
        <v>0</v>
      </c>
      <c r="DJ76" s="157">
        <f t="shared" si="181"/>
        <v>0</v>
      </c>
      <c r="DK76" s="157">
        <f t="shared" si="182"/>
        <v>0</v>
      </c>
      <c r="DL76" s="157">
        <f t="shared" si="183"/>
        <v>0</v>
      </c>
      <c r="DM76" s="158">
        <f t="shared" si="184"/>
        <v>0</v>
      </c>
      <c r="DN76" s="157">
        <f t="shared" si="185"/>
        <v>0</v>
      </c>
      <c r="DO76" s="157">
        <f t="shared" si="186"/>
        <v>0</v>
      </c>
      <c r="DP76" s="157">
        <f t="shared" si="187"/>
        <v>0</v>
      </c>
      <c r="DQ76" s="157">
        <f t="shared" si="188"/>
        <v>0</v>
      </c>
      <c r="DR76" s="157">
        <f t="shared" si="189"/>
        <v>0</v>
      </c>
      <c r="DS76" s="157">
        <f t="shared" si="190"/>
        <v>0</v>
      </c>
      <c r="DT76" s="157">
        <f t="shared" si="191"/>
        <v>0</v>
      </c>
      <c r="DU76" s="157">
        <f t="shared" si="192"/>
        <v>0</v>
      </c>
      <c r="DV76" s="158">
        <f t="shared" si="193"/>
        <v>0</v>
      </c>
      <c r="DW76" s="81"/>
      <c r="DX76" s="81"/>
      <c r="DY76" s="81"/>
      <c r="DZ76" s="81"/>
      <c r="EA76" s="81"/>
      <c r="EB76" s="81"/>
    </row>
    <row r="77" spans="1:132" ht="12.75" hidden="1" customHeight="1">
      <c r="A77" s="192" t="s">
        <v>231</v>
      </c>
      <c r="B77" s="131"/>
      <c r="C77" s="132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137"/>
      <c r="R77" s="136"/>
      <c r="S77" s="136"/>
      <c r="T77" s="136"/>
      <c r="U77" s="136"/>
      <c r="V77" s="136"/>
      <c r="W77" s="136"/>
      <c r="X77" s="136"/>
      <c r="Y77" s="136">
        <f t="shared" si="152"/>
        <v>0</v>
      </c>
      <c r="Z77" s="136">
        <f t="shared" si="153"/>
        <v>0</v>
      </c>
      <c r="AA77" s="138">
        <f t="shared" ref="AA77:AC77" si="198">AE77*$BM$5+AI77*$BN$5+AM77*$BO$5+AQ77*$BP$5+AU77*$BQ$5+AY77*$BR$5+BC77*$BS$5+BG77*$BT$5</f>
        <v>0</v>
      </c>
      <c r="AB77" s="138">
        <f t="shared" si="198"/>
        <v>0</v>
      </c>
      <c r="AC77" s="138">
        <f t="shared" si="198"/>
        <v>0</v>
      </c>
      <c r="AD77" s="138">
        <f t="shared" si="155"/>
        <v>0</v>
      </c>
      <c r="AE77" s="139"/>
      <c r="AF77" s="139"/>
      <c r="AG77" s="139"/>
      <c r="AH77" s="140">
        <f t="shared" si="156"/>
        <v>0</v>
      </c>
      <c r="AI77" s="139"/>
      <c r="AJ77" s="139"/>
      <c r="AK77" s="139"/>
      <c r="AL77" s="140">
        <f t="shared" si="157"/>
        <v>0</v>
      </c>
      <c r="AM77" s="139"/>
      <c r="AN77" s="139"/>
      <c r="AO77" s="139"/>
      <c r="AP77" s="140">
        <f t="shared" si="158"/>
        <v>0</v>
      </c>
      <c r="AQ77" s="139"/>
      <c r="AR77" s="139"/>
      <c r="AS77" s="139"/>
      <c r="AT77" s="140">
        <f t="shared" si="159"/>
        <v>0</v>
      </c>
      <c r="AU77" s="139"/>
      <c r="AV77" s="139"/>
      <c r="AW77" s="139"/>
      <c r="AX77" s="140">
        <f t="shared" si="160"/>
        <v>0</v>
      </c>
      <c r="AY77" s="139"/>
      <c r="AZ77" s="139"/>
      <c r="BA77" s="139"/>
      <c r="BB77" s="140">
        <f t="shared" si="161"/>
        <v>0</v>
      </c>
      <c r="BC77" s="139"/>
      <c r="BD77" s="139"/>
      <c r="BE77" s="139"/>
      <c r="BF77" s="140">
        <f t="shared" si="162"/>
        <v>0</v>
      </c>
      <c r="BG77" s="139"/>
      <c r="BH77" s="139"/>
      <c r="BI77" s="139"/>
      <c r="BJ77" s="140">
        <f t="shared" si="163"/>
        <v>0</v>
      </c>
      <c r="BK77" s="141">
        <f t="shared" si="164"/>
        <v>0</v>
      </c>
      <c r="BL77" s="142" t="str">
        <f t="shared" si="165"/>
        <v/>
      </c>
      <c r="BM77" s="145">
        <f t="shared" si="166"/>
        <v>0</v>
      </c>
      <c r="BN77" s="145">
        <f t="shared" si="167"/>
        <v>0</v>
      </c>
      <c r="BO77" s="145">
        <f t="shared" si="168"/>
        <v>0</v>
      </c>
      <c r="BP77" s="145">
        <f t="shared" si="169"/>
        <v>0</v>
      </c>
      <c r="BQ77" s="145">
        <f t="shared" si="170"/>
        <v>0</v>
      </c>
      <c r="BR77" s="145">
        <f t="shared" si="171"/>
        <v>0</v>
      </c>
      <c r="BS77" s="145">
        <f t="shared" si="172"/>
        <v>0</v>
      </c>
      <c r="BT77" s="145">
        <f t="shared" si="173"/>
        <v>0</v>
      </c>
      <c r="BU77" s="144">
        <f t="shared" si="174"/>
        <v>0</v>
      </c>
      <c r="BV77" s="81"/>
      <c r="BW77" s="81"/>
      <c r="CF77" s="193"/>
      <c r="CG77" s="194"/>
      <c r="DB77" s="81"/>
      <c r="DC77" s="81"/>
      <c r="DD77" s="150">
        <f t="shared" si="175"/>
        <v>0</v>
      </c>
      <c r="DE77" s="157">
        <f t="shared" si="176"/>
        <v>0</v>
      </c>
      <c r="DF77" s="157">
        <f t="shared" si="177"/>
        <v>0</v>
      </c>
      <c r="DG77" s="157">
        <f t="shared" si="178"/>
        <v>0</v>
      </c>
      <c r="DH77" s="157">
        <f t="shared" si="179"/>
        <v>0</v>
      </c>
      <c r="DI77" s="157">
        <f t="shared" si="180"/>
        <v>0</v>
      </c>
      <c r="DJ77" s="157">
        <f t="shared" si="181"/>
        <v>0</v>
      </c>
      <c r="DK77" s="157">
        <f t="shared" si="182"/>
        <v>0</v>
      </c>
      <c r="DL77" s="157">
        <f t="shared" si="183"/>
        <v>0</v>
      </c>
      <c r="DM77" s="158">
        <f t="shared" si="184"/>
        <v>0</v>
      </c>
      <c r="DN77" s="157">
        <f t="shared" si="185"/>
        <v>0</v>
      </c>
      <c r="DO77" s="157">
        <f t="shared" si="186"/>
        <v>0</v>
      </c>
      <c r="DP77" s="157">
        <f t="shared" si="187"/>
        <v>0</v>
      </c>
      <c r="DQ77" s="157">
        <f t="shared" si="188"/>
        <v>0</v>
      </c>
      <c r="DR77" s="157">
        <f t="shared" si="189"/>
        <v>0</v>
      </c>
      <c r="DS77" s="157">
        <f t="shared" si="190"/>
        <v>0</v>
      </c>
      <c r="DT77" s="157">
        <f t="shared" si="191"/>
        <v>0</v>
      </c>
      <c r="DU77" s="157">
        <f t="shared" si="192"/>
        <v>0</v>
      </c>
      <c r="DV77" s="158">
        <f t="shared" si="193"/>
        <v>0</v>
      </c>
      <c r="DW77" s="81"/>
      <c r="DX77" s="81"/>
      <c r="DY77" s="81"/>
      <c r="DZ77" s="81"/>
      <c r="EA77" s="81"/>
      <c r="EB77" s="81"/>
    </row>
    <row r="78" spans="1:132" ht="12.75" hidden="1" customHeight="1">
      <c r="A78" s="192" t="s">
        <v>232</v>
      </c>
      <c r="B78" s="131"/>
      <c r="C78" s="132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7"/>
      <c r="Q78" s="137"/>
      <c r="R78" s="136"/>
      <c r="S78" s="136"/>
      <c r="T78" s="136"/>
      <c r="U78" s="136"/>
      <c r="V78" s="136"/>
      <c r="W78" s="136"/>
      <c r="X78" s="136"/>
      <c r="Y78" s="136">
        <f t="shared" si="152"/>
        <v>0</v>
      </c>
      <c r="Z78" s="136">
        <f t="shared" si="153"/>
        <v>0</v>
      </c>
      <c r="AA78" s="138">
        <f t="shared" ref="AA78:AC78" si="199">AE78*$BM$5+AI78*$BN$5+AM78*$BO$5+AQ78*$BP$5+AU78*$BQ$5+AY78*$BR$5+BC78*$BS$5+BG78*$BT$5</f>
        <v>0</v>
      </c>
      <c r="AB78" s="138">
        <f t="shared" si="199"/>
        <v>0</v>
      </c>
      <c r="AC78" s="138">
        <f t="shared" si="199"/>
        <v>0</v>
      </c>
      <c r="AD78" s="138">
        <f t="shared" si="155"/>
        <v>0</v>
      </c>
      <c r="AE78" s="139"/>
      <c r="AF78" s="139"/>
      <c r="AG78" s="139"/>
      <c r="AH78" s="140">
        <f t="shared" si="156"/>
        <v>0</v>
      </c>
      <c r="AI78" s="139"/>
      <c r="AJ78" s="139"/>
      <c r="AK78" s="139"/>
      <c r="AL78" s="140">
        <f t="shared" si="157"/>
        <v>0</v>
      </c>
      <c r="AM78" s="139"/>
      <c r="AN78" s="139"/>
      <c r="AO78" s="139"/>
      <c r="AP78" s="140">
        <f t="shared" si="158"/>
        <v>0</v>
      </c>
      <c r="AQ78" s="139"/>
      <c r="AR78" s="139"/>
      <c r="AS78" s="139"/>
      <c r="AT78" s="140">
        <f t="shared" si="159"/>
        <v>0</v>
      </c>
      <c r="AU78" s="139"/>
      <c r="AV78" s="139"/>
      <c r="AW78" s="139"/>
      <c r="AX78" s="140">
        <f t="shared" si="160"/>
        <v>0</v>
      </c>
      <c r="AY78" s="139"/>
      <c r="AZ78" s="139"/>
      <c r="BA78" s="139"/>
      <c r="BB78" s="140">
        <f t="shared" si="161"/>
        <v>0</v>
      </c>
      <c r="BC78" s="139"/>
      <c r="BD78" s="139"/>
      <c r="BE78" s="139"/>
      <c r="BF78" s="140">
        <f t="shared" si="162"/>
        <v>0</v>
      </c>
      <c r="BG78" s="139"/>
      <c r="BH78" s="139"/>
      <c r="BI78" s="139"/>
      <c r="BJ78" s="140">
        <f t="shared" si="163"/>
        <v>0</v>
      </c>
      <c r="BK78" s="141">
        <f t="shared" si="164"/>
        <v>0</v>
      </c>
      <c r="BL78" s="142" t="str">
        <f t="shared" si="165"/>
        <v/>
      </c>
      <c r="BM78" s="145">
        <f t="shared" si="166"/>
        <v>0</v>
      </c>
      <c r="BN78" s="145">
        <f t="shared" si="167"/>
        <v>0</v>
      </c>
      <c r="BO78" s="145">
        <f t="shared" si="168"/>
        <v>0</v>
      </c>
      <c r="BP78" s="145">
        <f t="shared" si="169"/>
        <v>0</v>
      </c>
      <c r="BQ78" s="145">
        <f t="shared" si="170"/>
        <v>0</v>
      </c>
      <c r="BR78" s="145">
        <f t="shared" si="171"/>
        <v>0</v>
      </c>
      <c r="BS78" s="145">
        <f t="shared" si="172"/>
        <v>0</v>
      </c>
      <c r="BT78" s="145">
        <f t="shared" si="173"/>
        <v>0</v>
      </c>
      <c r="BU78" s="144">
        <f t="shared" si="174"/>
        <v>0</v>
      </c>
      <c r="BV78" s="81"/>
      <c r="BW78" s="81"/>
      <c r="CF78" s="193"/>
      <c r="CG78" s="194"/>
      <c r="DB78" s="81"/>
      <c r="DC78" s="81"/>
      <c r="DD78" s="150">
        <f t="shared" si="175"/>
        <v>0</v>
      </c>
      <c r="DE78" s="157">
        <f t="shared" si="176"/>
        <v>0</v>
      </c>
      <c r="DF78" s="157">
        <f t="shared" si="177"/>
        <v>0</v>
      </c>
      <c r="DG78" s="157">
        <f t="shared" si="178"/>
        <v>0</v>
      </c>
      <c r="DH78" s="157">
        <f t="shared" si="179"/>
        <v>0</v>
      </c>
      <c r="DI78" s="157">
        <f t="shared" si="180"/>
        <v>0</v>
      </c>
      <c r="DJ78" s="157">
        <f t="shared" si="181"/>
        <v>0</v>
      </c>
      <c r="DK78" s="157">
        <f t="shared" si="182"/>
        <v>0</v>
      </c>
      <c r="DL78" s="157">
        <f t="shared" si="183"/>
        <v>0</v>
      </c>
      <c r="DM78" s="158">
        <f t="shared" si="184"/>
        <v>0</v>
      </c>
      <c r="DN78" s="157">
        <f t="shared" si="185"/>
        <v>0</v>
      </c>
      <c r="DO78" s="157">
        <f t="shared" si="186"/>
        <v>0</v>
      </c>
      <c r="DP78" s="157">
        <f t="shared" si="187"/>
        <v>0</v>
      </c>
      <c r="DQ78" s="157">
        <f t="shared" si="188"/>
        <v>0</v>
      </c>
      <c r="DR78" s="157">
        <f t="shared" si="189"/>
        <v>0</v>
      </c>
      <c r="DS78" s="157">
        <f t="shared" si="190"/>
        <v>0</v>
      </c>
      <c r="DT78" s="157">
        <f t="shared" si="191"/>
        <v>0</v>
      </c>
      <c r="DU78" s="157">
        <f t="shared" si="192"/>
        <v>0</v>
      </c>
      <c r="DV78" s="158">
        <f t="shared" si="193"/>
        <v>0</v>
      </c>
      <c r="DW78" s="81"/>
      <c r="DX78" s="81"/>
      <c r="DY78" s="81"/>
      <c r="DZ78" s="81"/>
      <c r="EA78" s="81"/>
      <c r="EB78" s="81"/>
    </row>
    <row r="79" spans="1:132" ht="12.75" hidden="1" customHeight="1">
      <c r="A79" s="192" t="s">
        <v>233</v>
      </c>
      <c r="B79" s="131"/>
      <c r="C79" s="132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7"/>
      <c r="Q79" s="137"/>
      <c r="R79" s="136"/>
      <c r="S79" s="136"/>
      <c r="T79" s="136"/>
      <c r="U79" s="136"/>
      <c r="V79" s="136"/>
      <c r="W79" s="136"/>
      <c r="X79" s="136"/>
      <c r="Y79" s="136">
        <f t="shared" si="152"/>
        <v>0</v>
      </c>
      <c r="Z79" s="136">
        <f t="shared" si="153"/>
        <v>0</v>
      </c>
      <c r="AA79" s="138">
        <f t="shared" ref="AA79:AC79" si="200">AE79*$BM$5+AI79*$BN$5+AM79*$BO$5+AQ79*$BP$5+AU79*$BQ$5+AY79*$BR$5+BC79*$BS$5+BG79*$BT$5</f>
        <v>0</v>
      </c>
      <c r="AB79" s="138">
        <f t="shared" si="200"/>
        <v>0</v>
      </c>
      <c r="AC79" s="138">
        <f t="shared" si="200"/>
        <v>0</v>
      </c>
      <c r="AD79" s="138">
        <f t="shared" si="155"/>
        <v>0</v>
      </c>
      <c r="AE79" s="139"/>
      <c r="AF79" s="139"/>
      <c r="AG79" s="139"/>
      <c r="AH79" s="140">
        <f t="shared" si="156"/>
        <v>0</v>
      </c>
      <c r="AI79" s="139"/>
      <c r="AJ79" s="139"/>
      <c r="AK79" s="139"/>
      <c r="AL79" s="140">
        <f t="shared" si="157"/>
        <v>0</v>
      </c>
      <c r="AM79" s="139"/>
      <c r="AN79" s="139"/>
      <c r="AO79" s="139"/>
      <c r="AP79" s="140">
        <f t="shared" si="158"/>
        <v>0</v>
      </c>
      <c r="AQ79" s="139"/>
      <c r="AR79" s="139"/>
      <c r="AS79" s="139"/>
      <c r="AT79" s="140">
        <f t="shared" si="159"/>
        <v>0</v>
      </c>
      <c r="AU79" s="139"/>
      <c r="AV79" s="139"/>
      <c r="AW79" s="139"/>
      <c r="AX79" s="140">
        <f t="shared" si="160"/>
        <v>0</v>
      </c>
      <c r="AY79" s="139"/>
      <c r="AZ79" s="139"/>
      <c r="BA79" s="139"/>
      <c r="BB79" s="140">
        <f t="shared" si="161"/>
        <v>0</v>
      </c>
      <c r="BC79" s="139"/>
      <c r="BD79" s="139"/>
      <c r="BE79" s="139"/>
      <c r="BF79" s="140">
        <f t="shared" si="162"/>
        <v>0</v>
      </c>
      <c r="BG79" s="139"/>
      <c r="BH79" s="139"/>
      <c r="BI79" s="139"/>
      <c r="BJ79" s="140">
        <f t="shared" si="163"/>
        <v>0</v>
      </c>
      <c r="BK79" s="141">
        <f t="shared" si="164"/>
        <v>0</v>
      </c>
      <c r="BL79" s="142" t="str">
        <f t="shared" si="165"/>
        <v/>
      </c>
      <c r="BM79" s="145">
        <f t="shared" si="166"/>
        <v>0</v>
      </c>
      <c r="BN79" s="145">
        <f t="shared" si="167"/>
        <v>0</v>
      </c>
      <c r="BO79" s="145">
        <f t="shared" si="168"/>
        <v>0</v>
      </c>
      <c r="BP79" s="145">
        <f t="shared" si="169"/>
        <v>0</v>
      </c>
      <c r="BQ79" s="145">
        <f t="shared" si="170"/>
        <v>0</v>
      </c>
      <c r="BR79" s="145">
        <f t="shared" si="171"/>
        <v>0</v>
      </c>
      <c r="BS79" s="145">
        <f t="shared" si="172"/>
        <v>0</v>
      </c>
      <c r="BT79" s="145">
        <f t="shared" si="173"/>
        <v>0</v>
      </c>
      <c r="BU79" s="144">
        <f t="shared" si="174"/>
        <v>0</v>
      </c>
      <c r="BV79" s="81"/>
      <c r="BW79" s="81"/>
      <c r="CF79" s="193"/>
      <c r="CG79" s="194"/>
      <c r="DB79" s="81"/>
      <c r="DC79" s="81"/>
      <c r="DD79" s="150">
        <f t="shared" si="175"/>
        <v>0</v>
      </c>
      <c r="DE79" s="157">
        <f t="shared" si="176"/>
        <v>0</v>
      </c>
      <c r="DF79" s="157">
        <f t="shared" si="177"/>
        <v>0</v>
      </c>
      <c r="DG79" s="157">
        <f t="shared" si="178"/>
        <v>0</v>
      </c>
      <c r="DH79" s="157">
        <f t="shared" si="179"/>
        <v>0</v>
      </c>
      <c r="DI79" s="157">
        <f t="shared" si="180"/>
        <v>0</v>
      </c>
      <c r="DJ79" s="157">
        <f t="shared" si="181"/>
        <v>0</v>
      </c>
      <c r="DK79" s="157">
        <f t="shared" si="182"/>
        <v>0</v>
      </c>
      <c r="DL79" s="157">
        <f t="shared" si="183"/>
        <v>0</v>
      </c>
      <c r="DM79" s="158">
        <f t="shared" si="184"/>
        <v>0</v>
      </c>
      <c r="DN79" s="157">
        <f t="shared" si="185"/>
        <v>0</v>
      </c>
      <c r="DO79" s="157">
        <f t="shared" si="186"/>
        <v>0</v>
      </c>
      <c r="DP79" s="157">
        <f t="shared" si="187"/>
        <v>0</v>
      </c>
      <c r="DQ79" s="157">
        <f t="shared" si="188"/>
        <v>0</v>
      </c>
      <c r="DR79" s="157">
        <f t="shared" si="189"/>
        <v>0</v>
      </c>
      <c r="DS79" s="157">
        <f t="shared" si="190"/>
        <v>0</v>
      </c>
      <c r="DT79" s="157">
        <f t="shared" si="191"/>
        <v>0</v>
      </c>
      <c r="DU79" s="157">
        <f t="shared" si="192"/>
        <v>0</v>
      </c>
      <c r="DV79" s="158">
        <f t="shared" si="193"/>
        <v>0</v>
      </c>
      <c r="DW79" s="81"/>
      <c r="DX79" s="81"/>
      <c r="DY79" s="81"/>
      <c r="DZ79" s="81"/>
      <c r="EA79" s="81"/>
      <c r="EB79" s="81"/>
    </row>
    <row r="80" spans="1:132" ht="25.05" customHeight="1">
      <c r="A80" s="105"/>
      <c r="B80" s="159" t="s">
        <v>234</v>
      </c>
      <c r="C80" s="190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3"/>
      <c r="Y80" s="136">
        <f t="shared" ref="Y80:AD80" si="201">SUM(Y72:Y79)</f>
        <v>90</v>
      </c>
      <c r="Z80" s="136">
        <f t="shared" si="201"/>
        <v>3</v>
      </c>
      <c r="AA80" s="136">
        <f t="shared" si="201"/>
        <v>0</v>
      </c>
      <c r="AB80" s="136">
        <f t="shared" si="201"/>
        <v>0</v>
      </c>
      <c r="AC80" s="136">
        <f t="shared" si="201"/>
        <v>0</v>
      </c>
      <c r="AD80" s="136">
        <f t="shared" si="201"/>
        <v>90</v>
      </c>
      <c r="AE80" s="196"/>
      <c r="AF80" s="196"/>
      <c r="AG80" s="196"/>
      <c r="AH80" s="140">
        <f>SUM(AH72:AH79)</f>
        <v>0</v>
      </c>
      <c r="AI80" s="196"/>
      <c r="AJ80" s="196"/>
      <c r="AK80" s="196"/>
      <c r="AL80" s="140">
        <f>SUM(AL72:AL79)</f>
        <v>0</v>
      </c>
      <c r="AM80" s="196"/>
      <c r="AN80" s="196"/>
      <c r="AO80" s="196"/>
      <c r="AP80" s="140">
        <f>SUM(AP72:AP79)</f>
        <v>0</v>
      </c>
      <c r="AQ80" s="196"/>
      <c r="AR80" s="196"/>
      <c r="AS80" s="196"/>
      <c r="AT80" s="140">
        <f>SUM(AT72:AT79)</f>
        <v>1</v>
      </c>
      <c r="AU80" s="196"/>
      <c r="AV80" s="196"/>
      <c r="AW80" s="196"/>
      <c r="AX80" s="140">
        <f>SUM(AX72:AX79)</f>
        <v>0</v>
      </c>
      <c r="AY80" s="196"/>
      <c r="AZ80" s="196"/>
      <c r="BA80" s="196"/>
      <c r="BB80" s="140">
        <f>SUM(BB72:BB79)</f>
        <v>1</v>
      </c>
      <c r="BC80" s="196"/>
      <c r="BD80" s="196"/>
      <c r="BE80" s="196"/>
      <c r="BF80" s="140">
        <f>SUM(BF72:BF79)</f>
        <v>1</v>
      </c>
      <c r="BG80" s="196"/>
      <c r="BH80" s="196"/>
      <c r="BI80" s="196"/>
      <c r="BJ80" s="140">
        <f>SUM(BJ72:BJ79)</f>
        <v>0</v>
      </c>
      <c r="BK80" s="186"/>
      <c r="BL80" s="187"/>
      <c r="BM80" s="188"/>
      <c r="BN80" s="188"/>
      <c r="BO80" s="188"/>
      <c r="BP80" s="188"/>
      <c r="BQ80" s="188"/>
      <c r="BR80" s="188"/>
      <c r="BS80" s="188"/>
      <c r="BT80" s="188"/>
      <c r="BU80" s="188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5"/>
      <c r="CG80" s="194"/>
      <c r="DB80" s="81"/>
      <c r="DC80" s="81"/>
      <c r="DD80" s="81">
        <f>SUM(DE80:DL80)</f>
        <v>0</v>
      </c>
      <c r="DE80" s="87">
        <f t="shared" ref="DE80:DL80" si="202">COUNTIF(DE72:DE79,"&gt;0")</f>
        <v>0</v>
      </c>
      <c r="DF80" s="87">
        <f t="shared" si="202"/>
        <v>0</v>
      </c>
      <c r="DG80" s="87">
        <f t="shared" si="202"/>
        <v>0</v>
      </c>
      <c r="DH80" s="87">
        <f t="shared" si="202"/>
        <v>0</v>
      </c>
      <c r="DI80" s="87">
        <f t="shared" si="202"/>
        <v>0</v>
      </c>
      <c r="DJ80" s="87">
        <f t="shared" si="202"/>
        <v>0</v>
      </c>
      <c r="DK80" s="87">
        <f t="shared" si="202"/>
        <v>0</v>
      </c>
      <c r="DL80" s="87">
        <f t="shared" si="202"/>
        <v>0</v>
      </c>
      <c r="DM80" s="81">
        <f>SUM(DN80:DU80)</f>
        <v>3</v>
      </c>
      <c r="DN80" s="87">
        <f t="shared" ref="DN80:DU80" si="203">COUNTIF(DN72:DN79,"&gt;0")</f>
        <v>0</v>
      </c>
      <c r="DO80" s="87">
        <f t="shared" si="203"/>
        <v>0</v>
      </c>
      <c r="DP80" s="87">
        <f t="shared" si="203"/>
        <v>0</v>
      </c>
      <c r="DQ80" s="87">
        <f t="shared" si="203"/>
        <v>1</v>
      </c>
      <c r="DR80" s="87">
        <f t="shared" si="203"/>
        <v>0</v>
      </c>
      <c r="DS80" s="87">
        <f t="shared" si="203"/>
        <v>1</v>
      </c>
      <c r="DT80" s="87">
        <f t="shared" si="203"/>
        <v>1</v>
      </c>
      <c r="DU80" s="87">
        <f t="shared" si="203"/>
        <v>0</v>
      </c>
      <c r="DV80" s="81">
        <f>SUM(DV72:DV79)</f>
        <v>3</v>
      </c>
      <c r="DW80" s="81"/>
      <c r="DX80" s="81"/>
      <c r="DY80" s="81"/>
      <c r="DZ80" s="81"/>
      <c r="EA80" s="81"/>
      <c r="EB80" s="81"/>
    </row>
    <row r="81" spans="1:132" ht="12.75" customHeight="1">
      <c r="A81" s="105"/>
      <c r="B81" s="180"/>
      <c r="C81" s="190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82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83"/>
      <c r="AE81" s="184"/>
      <c r="AF81" s="184"/>
      <c r="AG81" s="184"/>
      <c r="AH81" s="183"/>
      <c r="AI81" s="184"/>
      <c r="AJ81" s="184"/>
      <c r="AK81" s="184"/>
      <c r="AL81" s="183"/>
      <c r="AM81" s="184"/>
      <c r="AN81" s="184"/>
      <c r="AO81" s="184"/>
      <c r="AP81" s="183"/>
      <c r="AQ81" s="184"/>
      <c r="AR81" s="184"/>
      <c r="AS81" s="184"/>
      <c r="AT81" s="183"/>
      <c r="AU81" s="184"/>
      <c r="AV81" s="184"/>
      <c r="AW81" s="184"/>
      <c r="AX81" s="183"/>
      <c r="AY81" s="184"/>
      <c r="AZ81" s="184"/>
      <c r="BA81" s="184"/>
      <c r="BB81" s="183"/>
      <c r="BC81" s="184"/>
      <c r="BD81" s="184"/>
      <c r="BE81" s="184"/>
      <c r="BF81" s="183"/>
      <c r="BG81" s="184"/>
      <c r="BH81" s="184"/>
      <c r="BI81" s="184"/>
      <c r="BJ81" s="185"/>
      <c r="BK81" s="186"/>
      <c r="BL81" s="187"/>
      <c r="BM81" s="188"/>
      <c r="BN81" s="188"/>
      <c r="BO81" s="188"/>
      <c r="BP81" s="188"/>
      <c r="BQ81" s="188"/>
      <c r="BR81" s="188"/>
      <c r="BS81" s="188"/>
      <c r="BT81" s="188"/>
      <c r="BU81" s="188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5"/>
      <c r="CG81" s="86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</row>
    <row r="82" spans="1:132" ht="13.5" customHeight="1">
      <c r="A82" s="127" t="s">
        <v>235</v>
      </c>
      <c r="B82" s="189" t="s">
        <v>28</v>
      </c>
      <c r="C82" s="190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86"/>
      <c r="BL82" s="187"/>
      <c r="BM82" s="188"/>
      <c r="BN82" s="188"/>
      <c r="BO82" s="188"/>
      <c r="BP82" s="188"/>
      <c r="BQ82" s="188"/>
      <c r="BR82" s="188"/>
      <c r="BS82" s="188"/>
      <c r="BT82" s="188"/>
      <c r="BU82" s="188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5"/>
      <c r="CG82" s="86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</row>
    <row r="83" spans="1:132" ht="12.75" customHeight="1">
      <c r="A83" s="192" t="s">
        <v>236</v>
      </c>
      <c r="B83" s="131" t="s">
        <v>237</v>
      </c>
      <c r="C83" s="132" t="s">
        <v>202</v>
      </c>
      <c r="D83" s="133"/>
      <c r="E83" s="134"/>
      <c r="F83" s="134"/>
      <c r="G83" s="135"/>
      <c r="H83" s="114">
        <v>2</v>
      </c>
      <c r="I83" s="134"/>
      <c r="J83" s="134"/>
      <c r="K83" s="134"/>
      <c r="L83" s="134"/>
      <c r="M83" s="134"/>
      <c r="N83" s="134"/>
      <c r="O83" s="135"/>
      <c r="P83" s="136"/>
      <c r="Q83" s="136"/>
      <c r="R83" s="133"/>
      <c r="S83" s="134"/>
      <c r="T83" s="134"/>
      <c r="U83" s="134"/>
      <c r="V83" s="134"/>
      <c r="W83" s="134"/>
      <c r="X83" s="135"/>
      <c r="Y83" s="137">
        <v>180</v>
      </c>
      <c r="Z83" s="136">
        <f t="shared" ref="Z83:Z87" si="204">Y83/$BS$7</f>
        <v>6</v>
      </c>
      <c r="AA83" s="138">
        <f t="shared" ref="AA83:AC83" si="205">AE83*$BM$5+AI83*$BN$5+AM83*$BO$5+AQ83*$BP$5+AU83*$BQ$5+AY83*$BR$5+BC83*$BS$5+BG83*$BT$5</f>
        <v>0</v>
      </c>
      <c r="AB83" s="138">
        <f t="shared" si="205"/>
        <v>0</v>
      </c>
      <c r="AC83" s="138">
        <f t="shared" si="205"/>
        <v>0</v>
      </c>
      <c r="AD83" s="138">
        <f t="shared" ref="AD83:AD87" si="206">Y83-AA83</f>
        <v>180</v>
      </c>
      <c r="AE83" s="136">
        <v>0</v>
      </c>
      <c r="AF83" s="136">
        <v>0</v>
      </c>
      <c r="AG83" s="136">
        <v>0</v>
      </c>
      <c r="AH83" s="140">
        <f t="shared" ref="AH83:AH87" si="207">BM83</f>
        <v>0</v>
      </c>
      <c r="AI83" s="136">
        <v>0</v>
      </c>
      <c r="AJ83" s="136">
        <v>0</v>
      </c>
      <c r="AK83" s="136">
        <v>0</v>
      </c>
      <c r="AL83" s="140">
        <f t="shared" ref="AL83:AL87" si="208">BN83</f>
        <v>6</v>
      </c>
      <c r="AM83" s="136">
        <v>0</v>
      </c>
      <c r="AN83" s="136">
        <v>0</v>
      </c>
      <c r="AO83" s="136">
        <v>0</v>
      </c>
      <c r="AP83" s="140">
        <f t="shared" ref="AP83:AP87" si="209">BO83</f>
        <v>0</v>
      </c>
      <c r="AQ83" s="136">
        <v>0</v>
      </c>
      <c r="AR83" s="136">
        <v>0</v>
      </c>
      <c r="AS83" s="136">
        <v>0</v>
      </c>
      <c r="AT83" s="140">
        <f t="shared" ref="AT83:AT87" si="210">BP83</f>
        <v>0</v>
      </c>
      <c r="AU83" s="136">
        <v>0</v>
      </c>
      <c r="AV83" s="136">
        <v>0</v>
      </c>
      <c r="AW83" s="136">
        <v>0</v>
      </c>
      <c r="AX83" s="140">
        <f t="shared" ref="AX83:AX87" si="211">BQ83</f>
        <v>0</v>
      </c>
      <c r="AY83" s="136">
        <v>0</v>
      </c>
      <c r="AZ83" s="136">
        <v>0</v>
      </c>
      <c r="BA83" s="136">
        <v>0</v>
      </c>
      <c r="BB83" s="140">
        <f t="shared" ref="BB83:BB87" si="212">BR83</f>
        <v>0</v>
      </c>
      <c r="BC83" s="136">
        <v>0</v>
      </c>
      <c r="BD83" s="136">
        <v>0</v>
      </c>
      <c r="BE83" s="136">
        <v>0</v>
      </c>
      <c r="BF83" s="140">
        <f t="shared" ref="BF83:BF87" si="213">BS83</f>
        <v>0</v>
      </c>
      <c r="BG83" s="136">
        <v>0</v>
      </c>
      <c r="BH83" s="136">
        <v>0</v>
      </c>
      <c r="BI83" s="136">
        <v>0</v>
      </c>
      <c r="BJ83" s="140">
        <f t="shared" ref="BJ83:BJ87" si="214">BT83</f>
        <v>0</v>
      </c>
      <c r="BK83" s="141">
        <f t="shared" ref="BK83:BK88" si="215">IF(ISERROR(AD83/Y83),0,AD83/Y83)</f>
        <v>1</v>
      </c>
      <c r="BL83" s="81"/>
      <c r="BM83" s="145">
        <f t="shared" ref="BM83:BM87" si="216">IF(OR(MID($D83,1,1)="1",MID($E83,1,1)="1",MID($F83,1,1)="1",MID($G83,1,1)="1",MID($H83,1,1)="1",MID($I83,1,1)="1",MID($J83,1,1)="1",MID($K83,1,1)="1",MID($M83,1,1)="1",MID($N83,1,1)="1",MID($O83,1,1)=1),$Z83/$DA83,0)</f>
        <v>0</v>
      </c>
      <c r="BN83" s="145">
        <f t="shared" ref="BN83:BN87" si="217">IF(OR(MID($D83,1,1)="2",MID($E83,1,1)="2",MID($F83,1,1)="2",MID($G83,1,1)="2",MID($H83,1,1)="2",MID($I83,1,1)="2",MID($J83,1,1)="2",MID($K83,1,1)="2",MID($M83,1,1)="2",MID($N83,1,1)="2",MID($O83,1,1)=1),$Z83/$DA83,0)</f>
        <v>6</v>
      </c>
      <c r="BO83" s="145">
        <f t="shared" ref="BO83:BO87" si="218">IF(OR(MID($D83,1,1)="3",MID($E83,1,1)="3",MID($F83,1,1)="3",MID($G83,1,1)="3",MID($H83,1,1)="3",MID($I83,1,1)="3",MID($J83,1,1)="3",MID($K83,1,1)="3",MID($M83,1,1)="3",MID($N83,1,1)="3",MID($O83,1,1)=1),$Z83/$DA83,0)</f>
        <v>0</v>
      </c>
      <c r="BP83" s="145">
        <f t="shared" ref="BP83:BP87" si="219">IF(OR(MID($D83,1,1)="4",MID($E83,1,1)="4",MID($F83,1,1)="4",MID($G83,1,1)="4",MID($H83,1,1)="4",MID($I83,1,1)="4",MID($J83,1,1)="4",MID($K83,1,1)="4",MID($M83,1,1)="4",MID($N83,1,1)="4",MID($O83,1,1)=1),$Z83/$DA83,0)</f>
        <v>0</v>
      </c>
      <c r="BQ83" s="145">
        <f t="shared" ref="BQ83:BQ87" si="220">IF(OR(MID($D83,1,1)="5",MID($E83,1,1)="5",MID($F83,1,1)="5",MID($G83,1,1)="5",MID($H83,1,1)="5",MID($I83,1,1)="5",MID($J83,1,1)="5",MID($K83,1,1)="5",MID($M83,1,1)="5",MID($N83,1,1)="5",MID($O83,1,1)=1),$Z83/$DA83,0)</f>
        <v>0</v>
      </c>
      <c r="BR83" s="145">
        <f t="shared" ref="BR83:BR87" si="221">IF(OR(MID($D83,1,1)="6",MID($E83,1,1)="6",MID($F83,1,1)="6",MID($G83,1,1)="6",MID($H83,1,1)="6",MID($I83,1,1)="6",MID($J83,1,1)="6",MID($K83,1,1)="6",MID($M83,1,1)="6",MID($N83,1,1)="6",MID($O83,1,1)=1),$Z83/$DA83,0)</f>
        <v>0</v>
      </c>
      <c r="BS83" s="145">
        <f t="shared" ref="BS83:BS87" si="222">IF(OR(MID($D83,1,1)="7",MID($E83,1,1)="7",MID($F83,1,1)="7",MID($G83,1,1)="7",MID($H83,1,1)="7",MID($I83,1,1)="7",MID($J83,1,1)="7",MID($K83,1,1)="7",MID($M83,1,1)="7",MID($N83,1,1)="7",MID($O83,1,1)=1),$Z83/$DA83,0)</f>
        <v>0</v>
      </c>
      <c r="BT83" s="145">
        <f t="shared" ref="BT83:BT87" si="223">IF(OR(MID($D83,1,1)="8",MID($E83,1,1)="8",MID($F83,1,1)="8",MID($G83,1,1)="8",MID($H83,1,1)="8",MID($I83,1,1)="8",MID($J83,1,1)="8",MID($K83,1,1)="8",MID($M83,1,1)="8",MID($N83,1,1)="8",MID($O83,1,1)=1),$Z83/$DA83,0)</f>
        <v>0</v>
      </c>
      <c r="BU83" s="144">
        <f t="shared" ref="BU83:BU87" si="224">SUM(BM83:BT83)</f>
        <v>6</v>
      </c>
      <c r="BV83" s="81"/>
      <c r="BW83" s="81"/>
      <c r="CF83" s="193"/>
      <c r="CG83" s="147">
        <f t="shared" ref="CG83:CG88" si="225">MAX(BX83:CE83)</f>
        <v>0</v>
      </c>
      <c r="CH83" s="81"/>
      <c r="CR83" s="108">
        <f t="shared" ref="CR83:CR87" si="226">IF(MID(H83,1,1)="1",1,0)+IF(MID(I83,1,1)="1",1,0)+IF(MID(J83,1,1)="1",1,0)+IF(MID(K83,1,1)="1",1,0)+IF(MID(M83,1,1)="1",1,0)+IF(MID(N83,1,1)="1",1,0)+IF(MID(O83,1,1)="1",1,0)</f>
        <v>0</v>
      </c>
      <c r="CS83" s="108">
        <f t="shared" ref="CS83:CS87" si="227">IF(MID(H83,1,1)="2",1,0)+IF(MID(I83,1,1)="2",1,0)+IF(MID(J83,1,1)="2",1,0)+IF(MID(K83,1,1)="2",1,0)+IF(MID(M83,1,1)="2",1,0)+IF(MID(N83,1,1)="2",1,0)+IF(MID(O83,1,1)="2",1,0)</f>
        <v>1</v>
      </c>
      <c r="CT83" s="105">
        <f t="shared" ref="CT83:CT87" si="228">IF(MID(H83,1,1)="3",1,0)+IF(MID(I83,1,1)="3",1,0)+IF(MID(J83,1,1)="3",1,0)+IF(MID(K83,1,1)="3",1,0)+IF(MID(M83,1,1)="3",1,0)+IF(MID(N83,1,1)="3",1,0)+IF(MID(O83,1,1)="3",1,0)</f>
        <v>0</v>
      </c>
      <c r="CU83" s="108">
        <f t="shared" ref="CU83:CU87" si="229">IF(MID(H83,1,1)="4",1,0)+IF(MID(I83,1,1)="4",1,0)+IF(MID(J83,1,1)="4",1,0)+IF(MID(K83,1,1)="4",1,0)+IF(MID(M83,1,1)="4",1,0)+IF(MID(N83,1,1)="4",1,0)+IF(MID(O83,1,1)="4",1,0)</f>
        <v>0</v>
      </c>
      <c r="CV83" s="108">
        <f t="shared" ref="CV83:CV87" si="230">IF(MID(H83,1,1)="5",1,0)+IF(MID(I83,1,1)="5",1,0)+IF(MID(J83,1,1)="5",1,0)+IF(MID(K83,1,1)="5",1,0)+IF(MID(M83,1,1)="5",1,0)+IF(MID(N83,1,1)="5",1,0)+IF(MID(O83,1,1)="5",1,0)</f>
        <v>0</v>
      </c>
      <c r="CW83" s="108">
        <f t="shared" ref="CW83:CW87" si="231">IF(MID(H83,1,1)="6",1,0)+IF(MID(I83,1,1)="6",1,0)+IF(MID(J83,1,1)="6",1,0)+IF(MID(K83,1,1)="6",1,0)+IF(MID(M83,1,1)="6",1,0)+IF(MID(N83,1,1)="6",1,0)+IF(MID(O83,1,1)="6",1,0)</f>
        <v>0</v>
      </c>
      <c r="CX83" s="108">
        <f t="shared" ref="CX83:CX87" si="232">IF(MID(H83,1,1)="7",1,0)+IF(MID(I83,1,1)="7",1,0)+IF(MID(J83,1,1)="7",1,0)+IF(MID(K83,1,1)="7",1,0)+IF(MID(M83,1,1)="7",1,0)+IF(MID(N83,1,1)="7",1,0)+IF(MID(O83,1,1)="7",1,0)</f>
        <v>0</v>
      </c>
      <c r="CY83" s="108">
        <f t="shared" ref="CY83:CY87" si="233">IF(MID(H83,1,1)="8",1,0)+IF(MID(I83,1,1)="8",1,0)+IF(MID(J83,1,1)="8",1,0)+IF(MID(K83,1,1)="8",1,0)+IF(MID(M83,1,1)="8",1,0)+IF(MID(N83,1,1)="8",1,0)+IF(MID(O83,1,1)="8",1,0)</f>
        <v>0</v>
      </c>
      <c r="CZ83" s="149">
        <f t="shared" ref="CZ83:CZ87" si="234">SUM(CR83:CY83)</f>
        <v>1</v>
      </c>
      <c r="DA83" s="81">
        <f t="shared" ref="DA83:DA87" si="235">CQ83+CZ83</f>
        <v>1</v>
      </c>
      <c r="DB83" s="81"/>
      <c r="DC83" s="81"/>
      <c r="DW83" s="81"/>
      <c r="DX83" s="81"/>
      <c r="DY83" s="81"/>
      <c r="DZ83" s="81"/>
      <c r="EA83" s="81"/>
      <c r="EB83" s="81"/>
    </row>
    <row r="84" spans="1:132" ht="12.75" customHeight="1">
      <c r="A84" s="192" t="s">
        <v>238</v>
      </c>
      <c r="B84" s="195" t="s">
        <v>239</v>
      </c>
      <c r="C84" s="132" t="s">
        <v>202</v>
      </c>
      <c r="D84" s="133"/>
      <c r="E84" s="134"/>
      <c r="F84" s="134"/>
      <c r="G84" s="135"/>
      <c r="H84" s="133">
        <v>4</v>
      </c>
      <c r="I84" s="134"/>
      <c r="J84" s="134"/>
      <c r="K84" s="134"/>
      <c r="L84" s="134"/>
      <c r="M84" s="134"/>
      <c r="N84" s="134"/>
      <c r="O84" s="135"/>
      <c r="P84" s="136"/>
      <c r="Q84" s="136"/>
      <c r="R84" s="133"/>
      <c r="S84" s="134"/>
      <c r="T84" s="134"/>
      <c r="U84" s="134"/>
      <c r="V84" s="134"/>
      <c r="W84" s="134"/>
      <c r="X84" s="135"/>
      <c r="Y84" s="137">
        <v>180</v>
      </c>
      <c r="Z84" s="136">
        <f t="shared" si="204"/>
        <v>6</v>
      </c>
      <c r="AA84" s="138">
        <f t="shared" ref="AA84:AC84" si="236">AE84*$BM$5+AI84*$BN$5+AM84*$BO$5+AQ84*$BP$5+AU84*$BQ$5+AY84*$BR$5+BC84*$BS$5+BG84*$BT$5</f>
        <v>0</v>
      </c>
      <c r="AB84" s="138">
        <f t="shared" si="236"/>
        <v>0</v>
      </c>
      <c r="AC84" s="138">
        <f t="shared" si="236"/>
        <v>0</v>
      </c>
      <c r="AD84" s="138">
        <f t="shared" si="206"/>
        <v>180</v>
      </c>
      <c r="AE84" s="136">
        <v>0</v>
      </c>
      <c r="AF84" s="136">
        <v>0</v>
      </c>
      <c r="AG84" s="136">
        <v>0</v>
      </c>
      <c r="AH84" s="140">
        <f t="shared" si="207"/>
        <v>0</v>
      </c>
      <c r="AI84" s="136">
        <v>0</v>
      </c>
      <c r="AJ84" s="136">
        <v>0</v>
      </c>
      <c r="AK84" s="136">
        <v>0</v>
      </c>
      <c r="AL84" s="140">
        <f t="shared" si="208"/>
        <v>0</v>
      </c>
      <c r="AM84" s="136">
        <v>0</v>
      </c>
      <c r="AN84" s="136">
        <v>0</v>
      </c>
      <c r="AO84" s="136">
        <v>0</v>
      </c>
      <c r="AP84" s="140">
        <f t="shared" si="209"/>
        <v>0</v>
      </c>
      <c r="AQ84" s="136">
        <v>0</v>
      </c>
      <c r="AR84" s="136">
        <v>0</v>
      </c>
      <c r="AS84" s="136">
        <v>0</v>
      </c>
      <c r="AT84" s="140">
        <f t="shared" si="210"/>
        <v>6</v>
      </c>
      <c r="AU84" s="136">
        <v>0</v>
      </c>
      <c r="AV84" s="136">
        <v>0</v>
      </c>
      <c r="AW84" s="136">
        <v>0</v>
      </c>
      <c r="AX84" s="140">
        <f t="shared" si="211"/>
        <v>0</v>
      </c>
      <c r="AY84" s="136">
        <v>0</v>
      </c>
      <c r="AZ84" s="136">
        <v>0</v>
      </c>
      <c r="BA84" s="136">
        <v>0</v>
      </c>
      <c r="BB84" s="140">
        <f t="shared" si="212"/>
        <v>0</v>
      </c>
      <c r="BC84" s="136">
        <v>0</v>
      </c>
      <c r="BD84" s="136">
        <v>0</v>
      </c>
      <c r="BE84" s="136">
        <v>0</v>
      </c>
      <c r="BF84" s="140">
        <f t="shared" si="213"/>
        <v>0</v>
      </c>
      <c r="BG84" s="136">
        <v>0</v>
      </c>
      <c r="BH84" s="136">
        <v>0</v>
      </c>
      <c r="BI84" s="136">
        <v>0</v>
      </c>
      <c r="BJ84" s="140">
        <f t="shared" si="214"/>
        <v>0</v>
      </c>
      <c r="BK84" s="141">
        <f t="shared" si="215"/>
        <v>1</v>
      </c>
      <c r="BL84" s="81"/>
      <c r="BM84" s="145">
        <f t="shared" si="216"/>
        <v>0</v>
      </c>
      <c r="BN84" s="145">
        <f t="shared" si="217"/>
        <v>0</v>
      </c>
      <c r="BO84" s="145">
        <f t="shared" si="218"/>
        <v>0</v>
      </c>
      <c r="BP84" s="145">
        <f t="shared" si="219"/>
        <v>6</v>
      </c>
      <c r="BQ84" s="145">
        <f t="shared" si="220"/>
        <v>0</v>
      </c>
      <c r="BR84" s="145">
        <f t="shared" si="221"/>
        <v>0</v>
      </c>
      <c r="BS84" s="145">
        <f t="shared" si="222"/>
        <v>0</v>
      </c>
      <c r="BT84" s="145">
        <f t="shared" si="223"/>
        <v>0</v>
      </c>
      <c r="BU84" s="144">
        <f t="shared" si="224"/>
        <v>6</v>
      </c>
      <c r="BV84" s="81"/>
      <c r="BW84" s="81"/>
      <c r="CF84" s="193"/>
      <c r="CG84" s="147">
        <f t="shared" si="225"/>
        <v>0</v>
      </c>
      <c r="CH84" s="81"/>
      <c r="CR84" s="108">
        <f t="shared" si="226"/>
        <v>0</v>
      </c>
      <c r="CS84" s="108">
        <f t="shared" si="227"/>
        <v>0</v>
      </c>
      <c r="CT84" s="105">
        <f t="shared" si="228"/>
        <v>0</v>
      </c>
      <c r="CU84" s="108">
        <f t="shared" si="229"/>
        <v>1</v>
      </c>
      <c r="CV84" s="108">
        <f t="shared" si="230"/>
        <v>0</v>
      </c>
      <c r="CW84" s="108">
        <f t="shared" si="231"/>
        <v>0</v>
      </c>
      <c r="CX84" s="108">
        <f t="shared" si="232"/>
        <v>0</v>
      </c>
      <c r="CY84" s="108">
        <f t="shared" si="233"/>
        <v>0</v>
      </c>
      <c r="CZ84" s="149">
        <f t="shared" si="234"/>
        <v>1</v>
      </c>
      <c r="DA84" s="81">
        <f t="shared" si="235"/>
        <v>1</v>
      </c>
      <c r="DB84" s="81"/>
      <c r="DC84" s="81"/>
      <c r="DW84" s="81"/>
      <c r="DX84" s="81"/>
      <c r="DY84" s="81"/>
      <c r="DZ84" s="81"/>
      <c r="EA84" s="81"/>
      <c r="EB84" s="81"/>
    </row>
    <row r="85" spans="1:132" ht="13.5" customHeight="1">
      <c r="A85" s="192" t="s">
        <v>240</v>
      </c>
      <c r="B85" s="195" t="s">
        <v>241</v>
      </c>
      <c r="C85" s="132" t="s">
        <v>202</v>
      </c>
      <c r="D85" s="133"/>
      <c r="E85" s="134"/>
      <c r="F85" s="134"/>
      <c r="G85" s="135"/>
      <c r="H85" s="133">
        <v>6</v>
      </c>
      <c r="I85" s="134"/>
      <c r="J85" s="134"/>
      <c r="K85" s="134"/>
      <c r="L85" s="134"/>
      <c r="M85" s="134"/>
      <c r="N85" s="134"/>
      <c r="O85" s="135"/>
      <c r="P85" s="136"/>
      <c r="Q85" s="136"/>
      <c r="R85" s="133"/>
      <c r="S85" s="134"/>
      <c r="T85" s="134"/>
      <c r="U85" s="134"/>
      <c r="V85" s="134"/>
      <c r="W85" s="134"/>
      <c r="X85" s="135"/>
      <c r="Y85" s="137">
        <v>180</v>
      </c>
      <c r="Z85" s="136">
        <f t="shared" si="204"/>
        <v>6</v>
      </c>
      <c r="AA85" s="138">
        <f t="shared" ref="AA85:AC85" si="237">AE85*$BM$5+AI85*$BN$5+AM85*$BO$5+AQ85*$BP$5+AU85*$BQ$5+AY85*$BR$5+BC85*$BS$5+BG85*$BT$5</f>
        <v>0</v>
      </c>
      <c r="AB85" s="138">
        <f t="shared" si="237"/>
        <v>0</v>
      </c>
      <c r="AC85" s="138">
        <f t="shared" si="237"/>
        <v>0</v>
      </c>
      <c r="AD85" s="138">
        <f t="shared" si="206"/>
        <v>180</v>
      </c>
      <c r="AE85" s="136">
        <v>0</v>
      </c>
      <c r="AF85" s="136">
        <v>0</v>
      </c>
      <c r="AG85" s="136">
        <v>0</v>
      </c>
      <c r="AH85" s="140">
        <f t="shared" si="207"/>
        <v>0</v>
      </c>
      <c r="AI85" s="136">
        <v>0</v>
      </c>
      <c r="AJ85" s="136">
        <v>0</v>
      </c>
      <c r="AK85" s="136">
        <v>0</v>
      </c>
      <c r="AL85" s="140">
        <f t="shared" si="208"/>
        <v>0</v>
      </c>
      <c r="AM85" s="136">
        <v>0</v>
      </c>
      <c r="AN85" s="136">
        <v>0</v>
      </c>
      <c r="AO85" s="136">
        <v>0</v>
      </c>
      <c r="AP85" s="140">
        <f t="shared" si="209"/>
        <v>0</v>
      </c>
      <c r="AQ85" s="136">
        <v>0</v>
      </c>
      <c r="AR85" s="136">
        <v>0</v>
      </c>
      <c r="AS85" s="136">
        <v>0</v>
      </c>
      <c r="AT85" s="140">
        <f t="shared" si="210"/>
        <v>0</v>
      </c>
      <c r="AU85" s="136">
        <v>0</v>
      </c>
      <c r="AV85" s="136">
        <v>0</v>
      </c>
      <c r="AW85" s="136">
        <v>0</v>
      </c>
      <c r="AX85" s="140">
        <f t="shared" si="211"/>
        <v>0</v>
      </c>
      <c r="AY85" s="136">
        <v>0</v>
      </c>
      <c r="AZ85" s="136">
        <v>0</v>
      </c>
      <c r="BA85" s="136">
        <v>0</v>
      </c>
      <c r="BB85" s="140">
        <f t="shared" si="212"/>
        <v>6</v>
      </c>
      <c r="BC85" s="136">
        <v>0</v>
      </c>
      <c r="BD85" s="136">
        <v>0</v>
      </c>
      <c r="BE85" s="136">
        <v>0</v>
      </c>
      <c r="BF85" s="140">
        <f t="shared" si="213"/>
        <v>0</v>
      </c>
      <c r="BG85" s="136">
        <v>0</v>
      </c>
      <c r="BH85" s="136">
        <v>0</v>
      </c>
      <c r="BI85" s="136">
        <v>0</v>
      </c>
      <c r="BJ85" s="140">
        <f t="shared" si="214"/>
        <v>0</v>
      </c>
      <c r="BK85" s="141">
        <f t="shared" si="215"/>
        <v>1</v>
      </c>
      <c r="BL85" s="81"/>
      <c r="BM85" s="145">
        <f t="shared" si="216"/>
        <v>0</v>
      </c>
      <c r="BN85" s="145">
        <f t="shared" si="217"/>
        <v>0</v>
      </c>
      <c r="BO85" s="145">
        <f t="shared" si="218"/>
        <v>0</v>
      </c>
      <c r="BP85" s="145">
        <f t="shared" si="219"/>
        <v>0</v>
      </c>
      <c r="BQ85" s="145">
        <f t="shared" si="220"/>
        <v>0</v>
      </c>
      <c r="BR85" s="145">
        <f t="shared" si="221"/>
        <v>6</v>
      </c>
      <c r="BS85" s="145">
        <f t="shared" si="222"/>
        <v>0</v>
      </c>
      <c r="BT85" s="145">
        <f t="shared" si="223"/>
        <v>0</v>
      </c>
      <c r="BU85" s="144">
        <f t="shared" si="224"/>
        <v>6</v>
      </c>
      <c r="BV85" s="81"/>
      <c r="BW85" s="81"/>
      <c r="CF85" s="193"/>
      <c r="CG85" s="147">
        <f t="shared" si="225"/>
        <v>0</v>
      </c>
      <c r="CH85" s="81"/>
      <c r="CR85" s="108">
        <f t="shared" si="226"/>
        <v>0</v>
      </c>
      <c r="CS85" s="108">
        <f t="shared" si="227"/>
        <v>0</v>
      </c>
      <c r="CT85" s="105">
        <f t="shared" si="228"/>
        <v>0</v>
      </c>
      <c r="CU85" s="108">
        <f t="shared" si="229"/>
        <v>0</v>
      </c>
      <c r="CV85" s="108">
        <f t="shared" si="230"/>
        <v>0</v>
      </c>
      <c r="CW85" s="108">
        <f t="shared" si="231"/>
        <v>1</v>
      </c>
      <c r="CX85" s="108">
        <f t="shared" si="232"/>
        <v>0</v>
      </c>
      <c r="CY85" s="108">
        <f t="shared" si="233"/>
        <v>0</v>
      </c>
      <c r="CZ85" s="149">
        <f t="shared" si="234"/>
        <v>1</v>
      </c>
      <c r="DA85" s="81">
        <f t="shared" si="235"/>
        <v>1</v>
      </c>
      <c r="DB85" s="81"/>
      <c r="DC85" s="81"/>
      <c r="DW85" s="81"/>
      <c r="DX85" s="81"/>
      <c r="DY85" s="81"/>
      <c r="DZ85" s="81"/>
      <c r="EA85" s="81"/>
      <c r="EB85" s="81"/>
    </row>
    <row r="86" spans="1:132" ht="12" customHeight="1">
      <c r="A86" s="192" t="s">
        <v>242</v>
      </c>
      <c r="B86" s="195" t="s">
        <v>243</v>
      </c>
      <c r="C86" s="132" t="s">
        <v>202</v>
      </c>
      <c r="D86" s="133"/>
      <c r="E86" s="134"/>
      <c r="F86" s="134"/>
      <c r="G86" s="135"/>
      <c r="H86" s="133">
        <v>8</v>
      </c>
      <c r="I86" s="134"/>
      <c r="J86" s="134"/>
      <c r="K86" s="134"/>
      <c r="L86" s="134"/>
      <c r="M86" s="134"/>
      <c r="N86" s="134"/>
      <c r="O86" s="135"/>
      <c r="P86" s="136"/>
      <c r="Q86" s="136"/>
      <c r="R86" s="133"/>
      <c r="S86" s="134"/>
      <c r="T86" s="134"/>
      <c r="U86" s="134"/>
      <c r="V86" s="134"/>
      <c r="W86" s="134"/>
      <c r="X86" s="135"/>
      <c r="Y86" s="137">
        <v>180</v>
      </c>
      <c r="Z86" s="136">
        <f t="shared" si="204"/>
        <v>6</v>
      </c>
      <c r="AA86" s="138">
        <f t="shared" ref="AA86:AC86" si="238">AE86*$BM$5+AI86*$BN$5+AM86*$BO$5+AQ86*$BP$5+AU86*$BQ$5+AY86*$BR$5+BC86*$BS$5+BG86*$BT$5</f>
        <v>0</v>
      </c>
      <c r="AB86" s="138">
        <f t="shared" si="238"/>
        <v>0</v>
      </c>
      <c r="AC86" s="138">
        <f t="shared" si="238"/>
        <v>0</v>
      </c>
      <c r="AD86" s="138">
        <f t="shared" si="206"/>
        <v>180</v>
      </c>
      <c r="AE86" s="136">
        <v>0</v>
      </c>
      <c r="AF86" s="136">
        <v>0</v>
      </c>
      <c r="AG86" s="136">
        <v>0</v>
      </c>
      <c r="AH86" s="140">
        <f t="shared" si="207"/>
        <v>0</v>
      </c>
      <c r="AI86" s="136">
        <v>0</v>
      </c>
      <c r="AJ86" s="136">
        <v>0</v>
      </c>
      <c r="AK86" s="136">
        <v>0</v>
      </c>
      <c r="AL86" s="140">
        <f t="shared" si="208"/>
        <v>0</v>
      </c>
      <c r="AM86" s="136">
        <v>0</v>
      </c>
      <c r="AN86" s="136">
        <v>0</v>
      </c>
      <c r="AO86" s="136">
        <v>0</v>
      </c>
      <c r="AP86" s="140">
        <f t="shared" si="209"/>
        <v>0</v>
      </c>
      <c r="AQ86" s="136">
        <v>0</v>
      </c>
      <c r="AR86" s="136">
        <v>0</v>
      </c>
      <c r="AS86" s="136">
        <v>0</v>
      </c>
      <c r="AT86" s="140">
        <f t="shared" si="210"/>
        <v>0</v>
      </c>
      <c r="AU86" s="136">
        <v>0</v>
      </c>
      <c r="AV86" s="136">
        <v>0</v>
      </c>
      <c r="AW86" s="136">
        <v>0</v>
      </c>
      <c r="AX86" s="140">
        <f t="shared" si="211"/>
        <v>0</v>
      </c>
      <c r="AY86" s="136">
        <v>0</v>
      </c>
      <c r="AZ86" s="136">
        <v>0</v>
      </c>
      <c r="BA86" s="136">
        <v>0</v>
      </c>
      <c r="BB86" s="140">
        <f t="shared" si="212"/>
        <v>0</v>
      </c>
      <c r="BC86" s="136">
        <v>0</v>
      </c>
      <c r="BD86" s="136">
        <v>0</v>
      </c>
      <c r="BE86" s="136">
        <v>0</v>
      </c>
      <c r="BF86" s="140">
        <f t="shared" si="213"/>
        <v>0</v>
      </c>
      <c r="BG86" s="136">
        <v>0</v>
      </c>
      <c r="BH86" s="136">
        <v>0</v>
      </c>
      <c r="BI86" s="136">
        <v>0</v>
      </c>
      <c r="BJ86" s="140">
        <f t="shared" si="214"/>
        <v>6</v>
      </c>
      <c r="BK86" s="141">
        <f t="shared" si="215"/>
        <v>1</v>
      </c>
      <c r="BL86" s="81"/>
      <c r="BM86" s="145">
        <f t="shared" si="216"/>
        <v>0</v>
      </c>
      <c r="BN86" s="145">
        <f t="shared" si="217"/>
        <v>0</v>
      </c>
      <c r="BO86" s="145">
        <f t="shared" si="218"/>
        <v>0</v>
      </c>
      <c r="BP86" s="145">
        <f t="shared" si="219"/>
        <v>0</v>
      </c>
      <c r="BQ86" s="145">
        <f t="shared" si="220"/>
        <v>0</v>
      </c>
      <c r="BR86" s="145">
        <f t="shared" si="221"/>
        <v>0</v>
      </c>
      <c r="BS86" s="145">
        <f t="shared" si="222"/>
        <v>0</v>
      </c>
      <c r="BT86" s="145">
        <f t="shared" si="223"/>
        <v>6</v>
      </c>
      <c r="BU86" s="144">
        <f t="shared" si="224"/>
        <v>6</v>
      </c>
      <c r="BV86" s="81"/>
      <c r="BW86" s="81"/>
      <c r="CF86" s="193"/>
      <c r="CG86" s="147">
        <f t="shared" si="225"/>
        <v>0</v>
      </c>
      <c r="CH86" s="81"/>
      <c r="CR86" s="108">
        <f t="shared" si="226"/>
        <v>0</v>
      </c>
      <c r="CS86" s="108">
        <f t="shared" si="227"/>
        <v>0</v>
      </c>
      <c r="CT86" s="105">
        <f t="shared" si="228"/>
        <v>0</v>
      </c>
      <c r="CU86" s="108">
        <f t="shared" si="229"/>
        <v>0</v>
      </c>
      <c r="CV86" s="108">
        <f t="shared" si="230"/>
        <v>0</v>
      </c>
      <c r="CW86" s="108">
        <f t="shared" si="231"/>
        <v>0</v>
      </c>
      <c r="CX86" s="108">
        <f t="shared" si="232"/>
        <v>0</v>
      </c>
      <c r="CY86" s="108">
        <f t="shared" si="233"/>
        <v>1</v>
      </c>
      <c r="CZ86" s="149">
        <f t="shared" si="234"/>
        <v>1</v>
      </c>
      <c r="DA86" s="81">
        <f t="shared" si="235"/>
        <v>1</v>
      </c>
      <c r="DB86" s="81"/>
      <c r="DC86" s="81"/>
      <c r="DW86" s="81"/>
      <c r="DX86" s="81"/>
      <c r="DY86" s="81"/>
      <c r="DZ86" s="81"/>
      <c r="EA86" s="81"/>
      <c r="EB86" s="81"/>
    </row>
    <row r="87" spans="1:132" ht="1.5" hidden="1" customHeight="1">
      <c r="A87" s="192" t="s">
        <v>244</v>
      </c>
      <c r="B87" s="195"/>
      <c r="C87" s="132"/>
      <c r="D87" s="133"/>
      <c r="E87" s="134"/>
      <c r="F87" s="134"/>
      <c r="G87" s="135"/>
      <c r="H87" s="133"/>
      <c r="I87" s="134"/>
      <c r="J87" s="134"/>
      <c r="K87" s="134"/>
      <c r="L87" s="134"/>
      <c r="M87" s="134"/>
      <c r="N87" s="134"/>
      <c r="O87" s="135"/>
      <c r="P87" s="136"/>
      <c r="Q87" s="136"/>
      <c r="R87" s="133"/>
      <c r="S87" s="134"/>
      <c r="T87" s="134"/>
      <c r="U87" s="134"/>
      <c r="V87" s="134"/>
      <c r="W87" s="134"/>
      <c r="X87" s="135"/>
      <c r="Y87" s="137"/>
      <c r="Z87" s="136">
        <f t="shared" si="204"/>
        <v>0</v>
      </c>
      <c r="AA87" s="138">
        <f t="shared" ref="AA87:AC87" si="239">AE87*$BM$5+AI87*$BN$5+AM87*$BO$5+AQ87*$BP$5+AU87*$BQ$5+AY87*$BR$5+BC87*$BS$5+BG87*$BT$5</f>
        <v>0</v>
      </c>
      <c r="AB87" s="138">
        <f t="shared" si="239"/>
        <v>0</v>
      </c>
      <c r="AC87" s="138">
        <f t="shared" si="239"/>
        <v>0</v>
      </c>
      <c r="AD87" s="138">
        <f t="shared" si="206"/>
        <v>0</v>
      </c>
      <c r="AE87" s="136">
        <v>0</v>
      </c>
      <c r="AF87" s="136">
        <v>0</v>
      </c>
      <c r="AG87" s="136">
        <v>0</v>
      </c>
      <c r="AH87" s="140">
        <f t="shared" si="207"/>
        <v>0</v>
      </c>
      <c r="AI87" s="136">
        <v>0</v>
      </c>
      <c r="AJ87" s="136">
        <v>0</v>
      </c>
      <c r="AK87" s="136">
        <v>0</v>
      </c>
      <c r="AL87" s="140">
        <f t="shared" si="208"/>
        <v>0</v>
      </c>
      <c r="AM87" s="136">
        <v>0</v>
      </c>
      <c r="AN87" s="136">
        <v>0</v>
      </c>
      <c r="AO87" s="136">
        <v>0</v>
      </c>
      <c r="AP87" s="140">
        <f t="shared" si="209"/>
        <v>0</v>
      </c>
      <c r="AQ87" s="136">
        <v>0</v>
      </c>
      <c r="AR87" s="136">
        <v>0</v>
      </c>
      <c r="AS87" s="136">
        <v>0</v>
      </c>
      <c r="AT87" s="140">
        <f t="shared" si="210"/>
        <v>0</v>
      </c>
      <c r="AU87" s="136">
        <v>0</v>
      </c>
      <c r="AV87" s="136">
        <v>0</v>
      </c>
      <c r="AW87" s="136">
        <v>0</v>
      </c>
      <c r="AX87" s="140">
        <f t="shared" si="211"/>
        <v>0</v>
      </c>
      <c r="AY87" s="136">
        <v>0</v>
      </c>
      <c r="AZ87" s="136">
        <v>0</v>
      </c>
      <c r="BA87" s="136">
        <v>0</v>
      </c>
      <c r="BB87" s="140">
        <f t="shared" si="212"/>
        <v>0</v>
      </c>
      <c r="BC87" s="136">
        <v>0</v>
      </c>
      <c r="BD87" s="136">
        <v>0</v>
      </c>
      <c r="BE87" s="136">
        <v>0</v>
      </c>
      <c r="BF87" s="140">
        <f t="shared" si="213"/>
        <v>0</v>
      </c>
      <c r="BG87" s="136">
        <v>0</v>
      </c>
      <c r="BH87" s="136">
        <v>0</v>
      </c>
      <c r="BI87" s="136">
        <v>0</v>
      </c>
      <c r="BJ87" s="140">
        <f t="shared" si="214"/>
        <v>0</v>
      </c>
      <c r="BK87" s="141">
        <f t="shared" si="215"/>
        <v>0</v>
      </c>
      <c r="BL87" s="81"/>
      <c r="BM87" s="145">
        <f t="shared" si="216"/>
        <v>0</v>
      </c>
      <c r="BN87" s="145">
        <f t="shared" si="217"/>
        <v>0</v>
      </c>
      <c r="BO87" s="145">
        <f t="shared" si="218"/>
        <v>0</v>
      </c>
      <c r="BP87" s="145">
        <f t="shared" si="219"/>
        <v>0</v>
      </c>
      <c r="BQ87" s="145">
        <f t="shared" si="220"/>
        <v>0</v>
      </c>
      <c r="BR87" s="145">
        <f t="shared" si="221"/>
        <v>0</v>
      </c>
      <c r="BS87" s="145">
        <f t="shared" si="222"/>
        <v>0</v>
      </c>
      <c r="BT87" s="145">
        <f t="shared" si="223"/>
        <v>0</v>
      </c>
      <c r="BU87" s="144">
        <f t="shared" si="224"/>
        <v>0</v>
      </c>
      <c r="BV87" s="81"/>
      <c r="BW87" s="81"/>
      <c r="CF87" s="193"/>
      <c r="CG87" s="147">
        <f t="shared" si="225"/>
        <v>0</v>
      </c>
      <c r="CH87" s="81"/>
      <c r="CR87" s="108">
        <f t="shared" si="226"/>
        <v>0</v>
      </c>
      <c r="CS87" s="108">
        <f t="shared" si="227"/>
        <v>0</v>
      </c>
      <c r="CT87" s="105">
        <f t="shared" si="228"/>
        <v>0</v>
      </c>
      <c r="CU87" s="108">
        <f t="shared" si="229"/>
        <v>0</v>
      </c>
      <c r="CV87" s="108">
        <f t="shared" si="230"/>
        <v>0</v>
      </c>
      <c r="CW87" s="108">
        <f t="shared" si="231"/>
        <v>0</v>
      </c>
      <c r="CX87" s="108">
        <f t="shared" si="232"/>
        <v>0</v>
      </c>
      <c r="CY87" s="108">
        <f t="shared" si="233"/>
        <v>0</v>
      </c>
      <c r="CZ87" s="149">
        <f t="shared" si="234"/>
        <v>0</v>
      </c>
      <c r="DA87" s="81">
        <f t="shared" si="235"/>
        <v>0</v>
      </c>
      <c r="DB87" s="81"/>
      <c r="DC87" s="81"/>
      <c r="DW87" s="81"/>
      <c r="DX87" s="81"/>
      <c r="DY87" s="81"/>
      <c r="DZ87" s="81"/>
      <c r="EA87" s="81"/>
      <c r="EB87" s="81"/>
    </row>
    <row r="88" spans="1:132" ht="12.75" customHeight="1">
      <c r="A88" s="198" t="s">
        <v>221</v>
      </c>
      <c r="B88" s="159" t="s">
        <v>245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3"/>
      <c r="Y88" s="138">
        <f>Z88*$BS$7</f>
        <v>720</v>
      </c>
      <c r="Z88" s="136">
        <f t="shared" ref="Z88:BJ88" si="240">SUM(Z83:Z87)</f>
        <v>24</v>
      </c>
      <c r="AA88" s="138">
        <f t="shared" si="240"/>
        <v>0</v>
      </c>
      <c r="AB88" s="138">
        <f t="shared" si="240"/>
        <v>0</v>
      </c>
      <c r="AC88" s="138">
        <f t="shared" si="240"/>
        <v>0</v>
      </c>
      <c r="AD88" s="138">
        <f t="shared" si="240"/>
        <v>720</v>
      </c>
      <c r="AE88" s="196">
        <f t="shared" si="240"/>
        <v>0</v>
      </c>
      <c r="AF88" s="196">
        <f t="shared" si="240"/>
        <v>0</v>
      </c>
      <c r="AG88" s="196">
        <f t="shared" si="240"/>
        <v>0</v>
      </c>
      <c r="AH88" s="140">
        <f t="shared" si="240"/>
        <v>0</v>
      </c>
      <c r="AI88" s="196">
        <f t="shared" si="240"/>
        <v>0</v>
      </c>
      <c r="AJ88" s="196">
        <f t="shared" si="240"/>
        <v>0</v>
      </c>
      <c r="AK88" s="196">
        <f t="shared" si="240"/>
        <v>0</v>
      </c>
      <c r="AL88" s="140">
        <f t="shared" si="240"/>
        <v>6</v>
      </c>
      <c r="AM88" s="196">
        <f t="shared" si="240"/>
        <v>0</v>
      </c>
      <c r="AN88" s="196">
        <f t="shared" si="240"/>
        <v>0</v>
      </c>
      <c r="AO88" s="196">
        <f t="shared" si="240"/>
        <v>0</v>
      </c>
      <c r="AP88" s="140">
        <f t="shared" si="240"/>
        <v>0</v>
      </c>
      <c r="AQ88" s="196">
        <f t="shared" si="240"/>
        <v>0</v>
      </c>
      <c r="AR88" s="196">
        <f t="shared" si="240"/>
        <v>0</v>
      </c>
      <c r="AS88" s="196">
        <f t="shared" si="240"/>
        <v>0</v>
      </c>
      <c r="AT88" s="140">
        <f t="shared" si="240"/>
        <v>6</v>
      </c>
      <c r="AU88" s="196">
        <f t="shared" si="240"/>
        <v>0</v>
      </c>
      <c r="AV88" s="196">
        <f t="shared" si="240"/>
        <v>0</v>
      </c>
      <c r="AW88" s="196">
        <f t="shared" si="240"/>
        <v>0</v>
      </c>
      <c r="AX88" s="140">
        <f t="shared" si="240"/>
        <v>0</v>
      </c>
      <c r="AY88" s="196">
        <f t="shared" si="240"/>
        <v>0</v>
      </c>
      <c r="AZ88" s="196">
        <f t="shared" si="240"/>
        <v>0</v>
      </c>
      <c r="BA88" s="196">
        <f t="shared" si="240"/>
        <v>0</v>
      </c>
      <c r="BB88" s="140">
        <f t="shared" si="240"/>
        <v>6</v>
      </c>
      <c r="BC88" s="196">
        <f t="shared" si="240"/>
        <v>0</v>
      </c>
      <c r="BD88" s="196">
        <f t="shared" si="240"/>
        <v>0</v>
      </c>
      <c r="BE88" s="196">
        <f t="shared" si="240"/>
        <v>0</v>
      </c>
      <c r="BF88" s="140">
        <f t="shared" si="240"/>
        <v>0</v>
      </c>
      <c r="BG88" s="196">
        <f t="shared" si="240"/>
        <v>0</v>
      </c>
      <c r="BH88" s="196">
        <f t="shared" si="240"/>
        <v>0</v>
      </c>
      <c r="BI88" s="196">
        <f t="shared" si="240"/>
        <v>0</v>
      </c>
      <c r="BJ88" s="140">
        <f t="shared" si="240"/>
        <v>6</v>
      </c>
      <c r="BK88" s="141">
        <f t="shared" si="215"/>
        <v>1</v>
      </c>
      <c r="BL88" s="81"/>
      <c r="BM88" s="199">
        <f t="shared" ref="BM88:BU88" si="241">SUM(BM83:BM87)</f>
        <v>0</v>
      </c>
      <c r="BN88" s="199">
        <f t="shared" si="241"/>
        <v>6</v>
      </c>
      <c r="BO88" s="199">
        <f t="shared" si="241"/>
        <v>0</v>
      </c>
      <c r="BP88" s="199">
        <f t="shared" si="241"/>
        <v>6</v>
      </c>
      <c r="BQ88" s="199">
        <f t="shared" si="241"/>
        <v>0</v>
      </c>
      <c r="BR88" s="199">
        <f t="shared" si="241"/>
        <v>6</v>
      </c>
      <c r="BS88" s="199">
        <f t="shared" si="241"/>
        <v>0</v>
      </c>
      <c r="BT88" s="199">
        <f t="shared" si="241"/>
        <v>6</v>
      </c>
      <c r="BU88" s="199">
        <f t="shared" si="241"/>
        <v>24</v>
      </c>
      <c r="BV88" s="187"/>
      <c r="BW88" s="187"/>
      <c r="CF88" s="193"/>
      <c r="CG88" s="147">
        <f t="shared" si="225"/>
        <v>0</v>
      </c>
      <c r="CH88" s="81"/>
      <c r="CR88" s="81">
        <f t="shared" ref="CR88:CZ88" si="242">SUM(CR83:CR87)</f>
        <v>0</v>
      </c>
      <c r="CS88" s="81">
        <f t="shared" si="242"/>
        <v>1</v>
      </c>
      <c r="CT88" s="81">
        <f t="shared" si="242"/>
        <v>0</v>
      </c>
      <c r="CU88" s="81">
        <f t="shared" si="242"/>
        <v>1</v>
      </c>
      <c r="CV88" s="81">
        <f t="shared" si="242"/>
        <v>0</v>
      </c>
      <c r="CW88" s="81">
        <f t="shared" si="242"/>
        <v>1</v>
      </c>
      <c r="CX88" s="81">
        <f t="shared" si="242"/>
        <v>0</v>
      </c>
      <c r="CY88" s="81">
        <f t="shared" si="242"/>
        <v>1</v>
      </c>
      <c r="CZ88" s="200">
        <f t="shared" si="242"/>
        <v>4</v>
      </c>
      <c r="DA88" s="81"/>
      <c r="DB88" s="81"/>
      <c r="DC88" s="81"/>
      <c r="DW88" s="81"/>
      <c r="DX88" s="81"/>
      <c r="DY88" s="81"/>
      <c r="DZ88" s="81"/>
      <c r="EA88" s="81"/>
      <c r="EB88" s="81"/>
    </row>
    <row r="89" spans="1:132" ht="13.5" customHeight="1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201"/>
      <c r="BL89" s="201"/>
      <c r="BM89" s="202"/>
      <c r="BN89" s="202"/>
      <c r="BO89" s="202"/>
      <c r="BP89" s="202"/>
      <c r="BQ89" s="202"/>
      <c r="BR89" s="202"/>
      <c r="BS89" s="202"/>
      <c r="BT89" s="202"/>
      <c r="BU89" s="202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</row>
    <row r="90" spans="1:132" ht="13.5" customHeight="1">
      <c r="A90" s="127" t="s">
        <v>246</v>
      </c>
      <c r="B90" s="189" t="s">
        <v>247</v>
      </c>
      <c r="C90" s="190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86"/>
      <c r="BL90" s="187"/>
      <c r="BM90" s="188"/>
      <c r="BN90" s="188"/>
      <c r="BO90" s="188"/>
      <c r="BP90" s="188"/>
      <c r="BQ90" s="188"/>
      <c r="BR90" s="188"/>
      <c r="BS90" s="188"/>
      <c r="BT90" s="188"/>
      <c r="BU90" s="188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5"/>
      <c r="CG90" s="86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</row>
    <row r="91" spans="1:132" ht="25.5" customHeight="1">
      <c r="A91" s="192" t="s">
        <v>248</v>
      </c>
      <c r="B91" s="131" t="s">
        <v>351</v>
      </c>
      <c r="C91" s="132" t="s">
        <v>202</v>
      </c>
      <c r="D91" s="203">
        <f>IF(Y91&gt;0,8,0)</f>
        <v>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7">
        <v>180</v>
      </c>
      <c r="Z91" s="136">
        <f>Y91/$BS$7</f>
        <v>6</v>
      </c>
      <c r="AA91" s="138">
        <f t="shared" ref="AA91:AC91" si="243">AE91*$BM$5+AI91*$BN$5+AM91*$BO$5+AQ91*$BP$5+AU91*$BQ$5+AY91*$BR$5+BC91*$BS$5+BG91*$BT$5</f>
        <v>0</v>
      </c>
      <c r="AB91" s="138">
        <f t="shared" si="243"/>
        <v>0</v>
      </c>
      <c r="AC91" s="138">
        <f t="shared" si="243"/>
        <v>0</v>
      </c>
      <c r="AD91" s="138">
        <f>Y91-AA91</f>
        <v>180</v>
      </c>
      <c r="AE91" s="136">
        <v>0</v>
      </c>
      <c r="AF91" s="136">
        <v>0</v>
      </c>
      <c r="AG91" s="136">
        <v>0</v>
      </c>
      <c r="AH91" s="140">
        <f>BM91</f>
        <v>0</v>
      </c>
      <c r="AI91" s="136">
        <v>0</v>
      </c>
      <c r="AJ91" s="136">
        <v>0</v>
      </c>
      <c r="AK91" s="136">
        <v>0</v>
      </c>
      <c r="AL91" s="140">
        <f>BN91</f>
        <v>0</v>
      </c>
      <c r="AM91" s="136">
        <v>0</v>
      </c>
      <c r="AN91" s="136">
        <v>0</v>
      </c>
      <c r="AO91" s="136">
        <v>0</v>
      </c>
      <c r="AP91" s="140">
        <f>BO91</f>
        <v>0</v>
      </c>
      <c r="AQ91" s="136">
        <v>0</v>
      </c>
      <c r="AR91" s="136">
        <v>0</v>
      </c>
      <c r="AS91" s="136">
        <v>0</v>
      </c>
      <c r="AT91" s="140">
        <f>BP91</f>
        <v>0</v>
      </c>
      <c r="AU91" s="136">
        <v>0</v>
      </c>
      <c r="AV91" s="136">
        <v>0</v>
      </c>
      <c r="AW91" s="136">
        <v>0</v>
      </c>
      <c r="AX91" s="140">
        <f>BQ91</f>
        <v>0</v>
      </c>
      <c r="AY91" s="136">
        <v>0</v>
      </c>
      <c r="AZ91" s="136">
        <v>0</v>
      </c>
      <c r="BA91" s="136">
        <v>0</v>
      </c>
      <c r="BB91" s="140">
        <f>BR91</f>
        <v>0</v>
      </c>
      <c r="BC91" s="136">
        <v>0</v>
      </c>
      <c r="BD91" s="136">
        <v>0</v>
      </c>
      <c r="BE91" s="136">
        <v>0</v>
      </c>
      <c r="BF91" s="140">
        <f>BS91</f>
        <v>0</v>
      </c>
      <c r="BG91" s="136">
        <v>0</v>
      </c>
      <c r="BH91" s="136">
        <v>0</v>
      </c>
      <c r="BI91" s="136">
        <v>0</v>
      </c>
      <c r="BJ91" s="140">
        <f>IF(D91&gt;0,Z91,0)</f>
        <v>6</v>
      </c>
      <c r="BK91" s="141">
        <f>IF(ISERROR(AD91/Y91),0,AD91/Y91)</f>
        <v>1</v>
      </c>
      <c r="BL91" s="81"/>
      <c r="BM91" s="14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5">
        <f>IF(OR(MID($D91,1,1)="8",MID($E91,1,1)="8",MID($F91,1,1)="8",MID($G91,1,1)="8",MID($H91,1,1)="8",MID($I91,1,1)="8",MID($J91,1,1)="8",MID($K91,1,1)="8",MID($M91,1,1)="8",MID($N91,1,1)="8",MID($O91,1,1)=1),$Z91/$DA91,0)</f>
        <v>6</v>
      </c>
      <c r="BU91" s="144">
        <f>SUM(BM91:BT91)</f>
        <v>6</v>
      </c>
      <c r="BV91" s="81"/>
      <c r="BW91" s="81"/>
      <c r="CF91" s="193"/>
      <c r="CG91" s="147">
        <f>MAX(BX91:CE91)</f>
        <v>0</v>
      </c>
      <c r="CH91" s="81"/>
      <c r="CR91" s="108">
        <f>IF(MID(H91,1,1)="1",1,0)+IF(MID(I91,1,1)="1",1,0)+IF(MID(J91,1,1)="1",1,0)+IF(MID(K91,1,1)="1",1,0)+IF(MID(M91,1,1)="1",1,0)+IF(MID(N91,1,1)="1",1,0)+IF(MID(O91,1,1)="1",1,0)</f>
        <v>0</v>
      </c>
      <c r="CS91" s="108">
        <f>IF(MID(H91,1,1)="2",1,0)+IF(MID(I91,1,1)="2",1,0)+IF(MID(J91,1,1)="2",1,0)+IF(MID(K91,1,1)="2",1,0)+IF(MID(M91,1,1)="2",1,0)+IF(MID(N91,1,1)="2",1,0)+IF(MID(O91,1,1)="2",1,0)</f>
        <v>0</v>
      </c>
      <c r="CT91" s="105">
        <f>IF(MID(H91,1,1)="3",1,0)+IF(MID(I91,1,1)="3",1,0)+IF(MID(J91,1,1)="3",1,0)+IF(MID(K91,1,1)="3",1,0)+IF(MID(M91,1,1)="3",1,0)+IF(MID(N91,1,1)="3",1,0)+IF(MID(O91,1,1)="3",1,0)</f>
        <v>0</v>
      </c>
      <c r="CU91" s="108">
        <f>IF(MID(H91,1,1)="4",1,0)+IF(MID(I91,1,1)="4",1,0)+IF(MID(J91,1,1)="4",1,0)+IF(MID(K91,1,1)="4",1,0)+IF(MID(M91,1,1)="4",1,0)+IF(MID(N91,1,1)="4",1,0)+IF(MID(O91,1,1)="4",1,0)</f>
        <v>0</v>
      </c>
      <c r="CV91" s="108">
        <f>IF(MID(H91,1,1)="5",1,0)+IF(MID(I91,1,1)="5",1,0)+IF(MID(J91,1,1)="5",1,0)+IF(MID(K91,1,1)="5",1,0)+IF(MID(M91,1,1)="5",1,0)+IF(MID(N91,1,1)="5",1,0)+IF(MID(O91,1,1)="5",1,0)</f>
        <v>0</v>
      </c>
      <c r="CW91" s="108">
        <f>IF(MID(H91,1,1)="6",1,0)+IF(MID(I91,1,1)="6",1,0)+IF(MID(J91,1,1)="6",1,0)+IF(MID(K91,1,1)="6",1,0)+IF(MID(M91,1,1)="6",1,0)+IF(MID(N91,1,1)="6",1,0)+IF(MID(O91,1,1)="6",1,0)</f>
        <v>0</v>
      </c>
      <c r="CX91" s="108">
        <f>IF(MID(H91,1,1)="7",1,0)+IF(MID(I91,1,1)="7",1,0)+IF(MID(J91,1,1)="7",1,0)+IF(MID(K91,1,1)="7",1,0)+IF(MID(M91,1,1)="7",1,0)+IF(MID(N91,1,1)="7",1,0)+IF(MID(O91,1,1)="7",1,0)</f>
        <v>0</v>
      </c>
      <c r="CY91" s="108">
        <f>IF(MID(H91,1,1)="8",1,0)+IF(MID(I91,1,1)="8",1,0)+IF(MID(J91,1,1)="8",1,0)+IF(MID(K91,1,1)="8",1,0)+IF(MID(M91,1,1)="8",1,0)+IF(MID(N91,1,1)="8",1,0)+IF(MID(O91,1,1)="8",1,0)+IF(MID(D91,1,1)="8",1,0)</f>
        <v>1</v>
      </c>
      <c r="CZ91" s="149">
        <f>SUM(CR91:CY91)</f>
        <v>1</v>
      </c>
      <c r="DA91" s="81">
        <f>CQ91+CZ91</f>
        <v>1</v>
      </c>
      <c r="DB91" s="81"/>
      <c r="DC91" s="81"/>
      <c r="DW91" s="81"/>
      <c r="DX91" s="81"/>
      <c r="DY91" s="81"/>
      <c r="DZ91" s="81"/>
      <c r="EA91" s="81"/>
      <c r="EB91" s="81"/>
    </row>
    <row r="92" spans="1:132" ht="13.5" hidden="1" customHeight="1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</row>
    <row r="93" spans="1:132" ht="13.5" hidden="1" customHeight="1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</row>
    <row r="94" spans="1:132" ht="13.5" hidden="1" customHeight="1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</row>
    <row r="95" spans="1:132" ht="10.5" customHeight="1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</row>
    <row r="96" spans="1:132" ht="12.75" customHeight="1">
      <c r="A96" s="204" t="str">
        <f>IF($Y$91=0,"1.4","1.5")</f>
        <v>1.5</v>
      </c>
      <c r="B96" s="205" t="s">
        <v>45</v>
      </c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191"/>
      <c r="BK96" s="186"/>
      <c r="BL96" s="187"/>
      <c r="BM96" s="207"/>
      <c r="BN96" s="207"/>
      <c r="BO96" s="207"/>
      <c r="BP96" s="207"/>
      <c r="BQ96" s="207"/>
      <c r="BR96" s="207"/>
      <c r="BS96" s="207"/>
      <c r="BT96" s="207"/>
      <c r="BU96" s="207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5"/>
      <c r="CG96" s="86"/>
      <c r="CH96" s="81"/>
      <c r="CI96" s="81"/>
      <c r="CJ96" s="81"/>
      <c r="CK96" s="81"/>
      <c r="CL96" s="81"/>
      <c r="CM96" s="81"/>
      <c r="CV96" s="81"/>
      <c r="CW96" s="81"/>
      <c r="CX96" s="81"/>
      <c r="CY96" s="81"/>
      <c r="CZ96" s="81"/>
      <c r="DA96" s="81"/>
      <c r="DB96" s="81"/>
      <c r="DC96" s="81"/>
      <c r="DW96" s="81"/>
      <c r="DX96" s="81"/>
      <c r="DY96" s="81"/>
      <c r="DZ96" s="81"/>
      <c r="EA96" s="81"/>
      <c r="EB96" s="81"/>
    </row>
    <row r="97" spans="1:132" ht="12.45" customHeight="1">
      <c r="A97" s="108" t="str">
        <f>IF($Y$91=0,"1.4.01","1.5.01")</f>
        <v>1.5.01</v>
      </c>
      <c r="B97" s="131" t="s">
        <v>249</v>
      </c>
      <c r="C97" s="132" t="s">
        <v>202</v>
      </c>
      <c r="D97" s="133">
        <v>8</v>
      </c>
      <c r="E97" s="134"/>
      <c r="F97" s="134"/>
      <c r="G97" s="135"/>
      <c r="H97" s="133"/>
      <c r="I97" s="134"/>
      <c r="J97" s="134"/>
      <c r="K97" s="134"/>
      <c r="L97" s="134"/>
      <c r="M97" s="134"/>
      <c r="N97" s="134"/>
      <c r="O97" s="135"/>
      <c r="P97" s="136"/>
      <c r="Q97" s="136"/>
      <c r="R97" s="133"/>
      <c r="S97" s="134"/>
      <c r="T97" s="134"/>
      <c r="U97" s="134"/>
      <c r="V97" s="134"/>
      <c r="W97" s="134"/>
      <c r="X97" s="135"/>
      <c r="Y97" s="136">
        <v>0</v>
      </c>
      <c r="Z97" s="136">
        <f t="shared" ref="Z97:Z101" si="244">Y97/$BS$7</f>
        <v>0</v>
      </c>
      <c r="AA97" s="138">
        <f t="shared" ref="AA97:AC97" si="245">AE97*$BM$5+AI97*$BN$5+AM97*$BO$5+AQ97*$BP$5+AU97*$BQ$5+AY97*$BR$5+BC97*$BS$5+BG97*$BT$5</f>
        <v>0</v>
      </c>
      <c r="AB97" s="138">
        <f t="shared" si="245"/>
        <v>0</v>
      </c>
      <c r="AC97" s="138">
        <f t="shared" si="245"/>
        <v>0</v>
      </c>
      <c r="AD97" s="138">
        <f t="shared" ref="AD97:AD101" si="246">Y97-AA97</f>
        <v>0</v>
      </c>
      <c r="AE97" s="136">
        <v>0</v>
      </c>
      <c r="AF97" s="136">
        <v>0</v>
      </c>
      <c r="AG97" s="136">
        <v>0</v>
      </c>
      <c r="AH97" s="140">
        <f t="shared" ref="AH97:AH101" si="247">BM97</f>
        <v>0</v>
      </c>
      <c r="AI97" s="136">
        <v>0</v>
      </c>
      <c r="AJ97" s="136">
        <v>0</v>
      </c>
      <c r="AK97" s="136">
        <v>0</v>
      </c>
      <c r="AL97" s="140">
        <f t="shared" ref="AL97:AL101" si="248">BN97</f>
        <v>0</v>
      </c>
      <c r="AM97" s="136">
        <v>0</v>
      </c>
      <c r="AN97" s="136">
        <v>0</v>
      </c>
      <c r="AO97" s="136">
        <v>0</v>
      </c>
      <c r="AP97" s="140">
        <f t="shared" ref="AP97:AP101" si="249">BO97</f>
        <v>0</v>
      </c>
      <c r="AQ97" s="136">
        <v>0</v>
      </c>
      <c r="AR97" s="136">
        <v>0</v>
      </c>
      <c r="AS97" s="136">
        <v>0</v>
      </c>
      <c r="AT97" s="140">
        <f t="shared" ref="AT97:AT101" si="250">BP97</f>
        <v>0</v>
      </c>
      <c r="AU97" s="136">
        <v>0</v>
      </c>
      <c r="AV97" s="136">
        <v>0</v>
      </c>
      <c r="AW97" s="136">
        <v>0</v>
      </c>
      <c r="AX97" s="140">
        <f t="shared" ref="AX97:AX101" si="251">BQ97</f>
        <v>0</v>
      </c>
      <c r="AY97" s="136">
        <v>0</v>
      </c>
      <c r="AZ97" s="136">
        <v>0</v>
      </c>
      <c r="BA97" s="136">
        <v>0</v>
      </c>
      <c r="BB97" s="140">
        <f t="shared" ref="BB97:BB101" si="252">BR97</f>
        <v>0</v>
      </c>
      <c r="BC97" s="136">
        <v>0</v>
      </c>
      <c r="BD97" s="136">
        <v>0</v>
      </c>
      <c r="BE97" s="136">
        <v>0</v>
      </c>
      <c r="BF97" s="140">
        <f t="shared" ref="BF97:BF101" si="253">BS97</f>
        <v>0</v>
      </c>
      <c r="BG97" s="136">
        <v>0</v>
      </c>
      <c r="BH97" s="136">
        <v>0</v>
      </c>
      <c r="BI97" s="136">
        <v>0</v>
      </c>
      <c r="BJ97" s="140">
        <f t="shared" ref="BJ97:BJ101" si="254">BT97</f>
        <v>0</v>
      </c>
      <c r="BK97" s="141">
        <f t="shared" ref="BK97:BK101" si="255">IF(ISERROR(AD97/Y97),0,AD97/Y97)</f>
        <v>0</v>
      </c>
      <c r="BL97" s="81"/>
      <c r="BM97" s="145">
        <f t="shared" ref="BM97:BM101" si="256">IF(OR(MID($D97,1,1)="1",MID($E97,1,1)="1",MID($F97,1,1)="1",MID($G97,1,1)="1",MID($H97,1,1)="1",MID($I97,1,1)="1",MID($J97,1,1)="1",MID($K97,1,1)="1",MID($M97,1,1)="1",MID($N97,1,1)="1",MID($O97,1,1)=1),$Z97/$DA97,0)</f>
        <v>0</v>
      </c>
      <c r="BN97" s="145">
        <f t="shared" ref="BN97:BN101" si="257">IF(OR(MID($D97,1,1)="2",MID($E97,1,1)="2",MID($F97,1,1)="2",MID($G97,1,1)="2",MID($H97,1,1)="2",MID($I97,1,1)="2",MID($J97,1,1)="2",MID($K97,1,1)="2",MID($M97,1,1)="2",MID($N97,1,1)="2",MID($O97,1,1)=1),$Z97/$DA97,0)</f>
        <v>0</v>
      </c>
      <c r="BO97" s="145">
        <f t="shared" ref="BO97:BO101" si="258">IF(OR(MID($D97,1,1)="3",MID($E97,1,1)="3",MID($F97,1,1)="3",MID($G97,1,1)="3",MID($H97,1,1)="3",MID($I97,1,1)="3",MID($J97,1,1)="3",MID($K97,1,1)="3",MID($M97,1,1)="3",MID($N97,1,1)="3",MID($O97,1,1)=1),$Z97/$DA97,0)</f>
        <v>0</v>
      </c>
      <c r="BP97" s="145">
        <f t="shared" ref="BP97:BP101" si="259">IF(OR(MID($D97,1,1)="4",MID($E97,1,1)="4",MID($F97,1,1)="4",MID($G97,1,1)="4",MID($H97,1,1)="4",MID($I97,1,1)="4",MID($J97,1,1)="4",MID($K97,1,1)="4",MID($M97,1,1)="4",MID($N97,1,1)="4",MID($O97,1,1)=1),$Z97/$DA97,0)</f>
        <v>0</v>
      </c>
      <c r="BQ97" s="145">
        <f t="shared" ref="BQ97:BQ101" si="260">IF(OR(MID($D97,1,1)="5",MID($E97,1,1)="5",MID($F97,1,1)="5",MID($G97,1,1)="5",MID($H97,1,1)="5",MID($I97,1,1)="5",MID($J97,1,1)="5",MID($K97,1,1)="5",MID($M97,1,1)="5",MID($N97,1,1)="5",MID($O97,1,1)=1),$Z97/$DA97,0)</f>
        <v>0</v>
      </c>
      <c r="BR97" s="145">
        <f t="shared" ref="BR97:BR101" si="261">IF(OR(MID($D97,1,1)="6",MID($E97,1,1)="6",MID($F97,1,1)="6",MID($G97,1,1)="6",MID($H97,1,1)="6",MID($I97,1,1)="6",MID($J97,1,1)="6",MID($K97,1,1)="6",MID($M97,1,1)="6",MID($N97,1,1)="6",MID($O97,1,1)=1),$Z97/$DA97,0)</f>
        <v>0</v>
      </c>
      <c r="BS97" s="145">
        <f t="shared" ref="BS97:BS101" si="262">IF(OR(MID($D97,1,1)="7",MID($E97,1,1)="7",MID($F97,1,1)="7",MID($G97,1,1)="7",MID($H97,1,1)="7",MID($I97,1,1)="7",MID($J97,1,1)="7",MID($K97,1,1)="7",MID($M97,1,1)="7",MID($N97,1,1)="7",MID($O97,1,1)=1),$Z97/$DA97,0)</f>
        <v>0</v>
      </c>
      <c r="BT97" s="145">
        <f t="shared" ref="BT97:BT101" si="263">IF(OR(MID($D97,1,1)="8",MID($E97,1,1)="8",MID($F97,1,1)="8",MID($G97,1,1)="8",MID($H97,1,1)="8",MID($I97,1,1)="8",MID($J97,1,1)="8",MID($K97,1,1)="8",MID($M97,1,1)="8",MID($N97,1,1)="8",MID($O97,1,1)=1),$Z97/$DA97,0)</f>
        <v>0</v>
      </c>
      <c r="BU97" s="144">
        <f t="shared" ref="BU97:BU101" si="264">SUM(BM97:BT97)</f>
        <v>0</v>
      </c>
      <c r="BV97" s="81"/>
      <c r="BW97" s="81"/>
      <c r="CF97" s="193"/>
      <c r="CG97" s="147">
        <f t="shared" ref="CG97:CG101" si="265">MAX(BX97:CE97)</f>
        <v>0</v>
      </c>
      <c r="CH97" s="81"/>
      <c r="CI97" s="108">
        <f t="shared" ref="CI97:CI101" si="266">IF(MID($D97,1,1)="1",1,0)+IF(MID($E97,1,1)="1",1,0)+IF(MID($F97,1,1)="1",1,0)+IF(MID($G97,1,1)="1",1,0)</f>
        <v>0</v>
      </c>
      <c r="CJ97" s="108">
        <f t="shared" ref="CJ97:CJ101" si="267">IF(MID($D97,1,1)="2",1,0)+IF(MID($E97,1,1)="2",1,0)+IF(MID($F97,1,1)="2",1,0)+IF(MID($G97,1,1)="2",1,0)</f>
        <v>0</v>
      </c>
      <c r="CK97" s="108">
        <f t="shared" ref="CK97:CK101" si="268">IF(MID($D97,1,1)="3",1,0)+IF(MID($E97,1,1)="3",1,0)+IF(MID($F97,1,1)="3",1,0)+IF(MID($G97,1,1)="3",1,0)</f>
        <v>0</v>
      </c>
      <c r="CL97" s="108">
        <f t="shared" ref="CL97:CL101" si="269">IF(MID($D97,1,1)="4",1,0)+IF(MID($E97,1,1)="4",1,0)+IF(MID($F97,1,1)="4",1,0)+IF(MID($G97,1,1)="4",1,0)</f>
        <v>0</v>
      </c>
      <c r="CM97" s="108">
        <f t="shared" ref="CM97:CM101" si="270">IF(MID($D97,1,1)="5",1,0)+IF(MID($E97,1,1)="5",1,0)+IF(MID($F97,1,1)="5",1,0)+IF(MID($G97,1,1)="5",1,0)+IF(MID($H97,1,1)="5",1,0)+IF(MID($I97,1,1)="5",1,0)+IF(MID($J97,1,1)="5",1,0)</f>
        <v>0</v>
      </c>
      <c r="CN97" s="108">
        <f t="shared" ref="CN97:CN101" si="271">IF(MID($D97,1,1)="6",1,0)+IF(MID($E97,1,1)="6",1,0)+IF(MID($F97,1,1)="6",1,0)+IF(MID($G97,1,1)="6",1,0)+IF(MID($H97,1,1)="6",1,0)+IF(MID($I97,1,1)="6",1,0)+IF(MID($J97,1,1)="6",1,0)</f>
        <v>0</v>
      </c>
      <c r="CO97" s="108">
        <f t="shared" ref="CO97:CO101" si="272">IF(MID($D97,1,1)="7",1,0)+IF(MID($E97,1,1)="7",1,0)+IF(MID($F97,1,1)="7",1,0)+IF(MID($G97,1,1)="7",1,0)+IF(MID($H97,1,1)="7",1,0)+IF(MID($I97,1,1)="7",1,0)+IF(MID($J97,1,1)="7",1,0)</f>
        <v>0</v>
      </c>
      <c r="CP97" s="108">
        <f t="shared" ref="CP97:CP101" si="273">IF(MID($D97,1,1)="8",1,0)+IF(MID($E97,1,1)="8",1,0)+IF(MID($F97,1,1)="8",1,0)+IF(MID($G97,1,1)="8",1,0)+IF(MID($H97,1,1)="8",1,0)+IF(MID($I97,1,1)="8",1,0)+IF(MID($J97,1,1)="8",1,0)</f>
        <v>1</v>
      </c>
      <c r="CQ97" s="148">
        <f t="shared" ref="CQ97:CQ101" si="274">SUM(CI97:CP97)</f>
        <v>1</v>
      </c>
      <c r="CR97" s="108">
        <f t="shared" ref="CR97:CR101" si="275">IF(MID(H97,1,1)="1",1,0)+IF(MID(I97,1,1)="1",1,0)+IF(MID(J97,1,1)="1",1,0)+IF(MID(K97,1,1)="1",1,0)+IF(MID(M97,1,1)="1",1,0)+IF(MID(N97,1,1)="1",1,0)+IF(MID(O97,1,1)="1",1,0)</f>
        <v>0</v>
      </c>
      <c r="CS97" s="108">
        <f t="shared" ref="CS97:CS101" si="276">IF(MID(H97,1,1)="2",1,0)+IF(MID(I97,1,1)="2",1,0)+IF(MID(J97,1,1)="2",1,0)+IF(MID(K97,1,1)="2",1,0)+IF(MID(M97,1,1)="2",1,0)+IF(MID(N97,1,1)="2",1,0)+IF(MID(O97,1,1)="2",1,0)</f>
        <v>0</v>
      </c>
      <c r="CT97" s="105">
        <f t="shared" ref="CT97:CT101" si="277">IF(MID(H97,1,1)="3",1,0)+IF(MID(I97,1,1)="3",1,0)+IF(MID(J97,1,1)="3",1,0)+IF(MID(K97,1,1)="3",1,0)+IF(MID(M97,1,1)="3",1,0)+IF(MID(N97,1,1)="3",1,0)+IF(MID(O97,1,1)="3",1,0)</f>
        <v>0</v>
      </c>
      <c r="CU97" s="108">
        <f t="shared" ref="CU97:CU101" si="278">IF(MID(H97,1,1)="4",1,0)+IF(MID(I97,1,1)="4",1,0)+IF(MID(J97,1,1)="4",1,0)+IF(MID(K97,1,1)="4",1,0)+IF(MID(M97,1,1)="4",1,0)+IF(MID(N97,1,1)="4",1,0)+IF(MID(O97,1,1)="4",1,0)</f>
        <v>0</v>
      </c>
      <c r="CV97" s="108">
        <f t="shared" ref="CV97:CV101" si="279">IF(MID(H97,1,1)="5",1,0)+IF(MID(I97,1,1)="5",1,0)+IF(MID(J97,1,1)="5",1,0)+IF(MID(K97,1,1)="5",1,0)+IF(MID(M97,1,1)="5",1,0)+IF(MID(N97,1,1)="5",1,0)+IF(MID(O97,1,1)="5",1,0)</f>
        <v>0</v>
      </c>
      <c r="CW97" s="108">
        <f t="shared" ref="CW97:CW101" si="280">IF(MID(H97,1,1)="6",1,0)+IF(MID(I97,1,1)="6",1,0)+IF(MID(J97,1,1)="6",1,0)+IF(MID(K97,1,1)="6",1,0)+IF(MID(M97,1,1)="6",1,0)+IF(MID(N97,1,1)="6",1,0)+IF(MID(O97,1,1)="6",1,0)</f>
        <v>0</v>
      </c>
      <c r="CX97" s="108">
        <f t="shared" ref="CX97:CX101" si="281">IF(MID(H97,1,1)="7",1,0)+IF(MID(I97,1,1)="7",1,0)+IF(MID(J97,1,1)="7",1,0)+IF(MID(K97,1,1)="7",1,0)+IF(MID(M97,1,1)="7",1,0)+IF(MID(N97,1,1)="7",1,0)+IF(MID(O97,1,1)="7",1,0)</f>
        <v>0</v>
      </c>
      <c r="CY97" s="108">
        <f t="shared" ref="CY97:CY101" si="282">IF(MID(H97,1,1)="8",1,0)+IF(MID(I97,1,1)="8",1,0)+IF(MID(J97,1,1)="8",1,0)+IF(MID(K97,1,1)="8",1,0)+IF(MID(M97,1,1)="8",1,0)+IF(MID(N97,1,1)="8",1,0)+IF(MID(O97,1,1)="8",1,0)</f>
        <v>0</v>
      </c>
      <c r="CZ97" s="149">
        <f t="shared" ref="CZ97:CZ101" si="283">SUM(CR97:CY97)</f>
        <v>0</v>
      </c>
      <c r="DA97" s="81">
        <f t="shared" ref="DA97:DA101" si="284">CQ97+CZ97</f>
        <v>1</v>
      </c>
      <c r="DB97" s="81"/>
      <c r="DC97" s="81"/>
      <c r="DW97" s="81"/>
      <c r="DX97" s="81"/>
      <c r="DY97" s="81"/>
      <c r="DZ97" s="81"/>
      <c r="EA97" s="81"/>
      <c r="EB97" s="81"/>
    </row>
    <row r="98" spans="1:132" ht="14.55" customHeight="1">
      <c r="A98" s="108" t="str">
        <f>IF($Y$91=0,"1.4.02","1.5.02")</f>
        <v>1.5.02</v>
      </c>
      <c r="B98" s="131" t="s">
        <v>352</v>
      </c>
      <c r="C98" s="132" t="s">
        <v>202</v>
      </c>
      <c r="D98" s="133">
        <v>8</v>
      </c>
      <c r="E98" s="134"/>
      <c r="F98" s="134"/>
      <c r="G98" s="135"/>
      <c r="H98" s="133"/>
      <c r="I98" s="134"/>
      <c r="J98" s="134"/>
      <c r="K98" s="134"/>
      <c r="L98" s="134"/>
      <c r="M98" s="134"/>
      <c r="N98" s="134"/>
      <c r="O98" s="135"/>
      <c r="P98" s="136"/>
      <c r="Q98" s="136"/>
      <c r="R98" s="133"/>
      <c r="S98" s="134"/>
      <c r="T98" s="134"/>
      <c r="U98" s="134"/>
      <c r="V98" s="134"/>
      <c r="W98" s="134"/>
      <c r="X98" s="135"/>
      <c r="Y98" s="136">
        <v>0</v>
      </c>
      <c r="Z98" s="136">
        <f t="shared" si="244"/>
        <v>0</v>
      </c>
      <c r="AA98" s="138">
        <f t="shared" ref="AA98:AC98" si="285">AE98*$BM$5+AI98*$BN$5+AM98*$BO$5+AQ98*$BP$5+AU98*$BQ$5+AY98*$BR$5+BC98*$BS$5+BG98*$BT$5</f>
        <v>0</v>
      </c>
      <c r="AB98" s="138">
        <f t="shared" si="285"/>
        <v>0</v>
      </c>
      <c r="AC98" s="138">
        <f t="shared" si="285"/>
        <v>0</v>
      </c>
      <c r="AD98" s="138">
        <f t="shared" si="246"/>
        <v>0</v>
      </c>
      <c r="AE98" s="136">
        <v>0</v>
      </c>
      <c r="AF98" s="136">
        <v>0</v>
      </c>
      <c r="AG98" s="136">
        <v>0</v>
      </c>
      <c r="AH98" s="140">
        <f t="shared" si="247"/>
        <v>0</v>
      </c>
      <c r="AI98" s="136">
        <v>0</v>
      </c>
      <c r="AJ98" s="136">
        <v>0</v>
      </c>
      <c r="AK98" s="136">
        <v>0</v>
      </c>
      <c r="AL98" s="140">
        <f t="shared" si="248"/>
        <v>0</v>
      </c>
      <c r="AM98" s="136">
        <v>0</v>
      </c>
      <c r="AN98" s="136">
        <v>0</v>
      </c>
      <c r="AO98" s="136">
        <v>0</v>
      </c>
      <c r="AP98" s="140">
        <f t="shared" si="249"/>
        <v>0</v>
      </c>
      <c r="AQ98" s="136">
        <v>0</v>
      </c>
      <c r="AR98" s="136">
        <v>0</v>
      </c>
      <c r="AS98" s="136">
        <v>0</v>
      </c>
      <c r="AT98" s="140">
        <f t="shared" si="250"/>
        <v>0</v>
      </c>
      <c r="AU98" s="136">
        <v>0</v>
      </c>
      <c r="AV98" s="136">
        <v>0</v>
      </c>
      <c r="AW98" s="136">
        <v>0</v>
      </c>
      <c r="AX98" s="140">
        <f t="shared" si="251"/>
        <v>0</v>
      </c>
      <c r="AY98" s="136">
        <v>0</v>
      </c>
      <c r="AZ98" s="136">
        <v>0</v>
      </c>
      <c r="BA98" s="136">
        <v>0</v>
      </c>
      <c r="BB98" s="140">
        <f t="shared" si="252"/>
        <v>0</v>
      </c>
      <c r="BC98" s="136">
        <v>0</v>
      </c>
      <c r="BD98" s="136">
        <v>0</v>
      </c>
      <c r="BE98" s="136">
        <v>0</v>
      </c>
      <c r="BF98" s="140">
        <f t="shared" si="253"/>
        <v>0</v>
      </c>
      <c r="BG98" s="136">
        <v>0</v>
      </c>
      <c r="BH98" s="136">
        <v>0</v>
      </c>
      <c r="BI98" s="136">
        <v>0</v>
      </c>
      <c r="BJ98" s="140">
        <f t="shared" si="254"/>
        <v>0</v>
      </c>
      <c r="BK98" s="141">
        <f t="shared" si="255"/>
        <v>0</v>
      </c>
      <c r="BL98" s="81"/>
      <c r="BM98" s="145">
        <f t="shared" si="256"/>
        <v>0</v>
      </c>
      <c r="BN98" s="145">
        <f t="shared" si="257"/>
        <v>0</v>
      </c>
      <c r="BO98" s="145">
        <f t="shared" si="258"/>
        <v>0</v>
      </c>
      <c r="BP98" s="145">
        <f t="shared" si="259"/>
        <v>0</v>
      </c>
      <c r="BQ98" s="145">
        <f t="shared" si="260"/>
        <v>0</v>
      </c>
      <c r="BR98" s="145">
        <f t="shared" si="261"/>
        <v>0</v>
      </c>
      <c r="BS98" s="145">
        <f t="shared" si="262"/>
        <v>0</v>
      </c>
      <c r="BT98" s="145">
        <f t="shared" si="263"/>
        <v>0</v>
      </c>
      <c r="BU98" s="144">
        <f t="shared" si="264"/>
        <v>0</v>
      </c>
      <c r="BV98" s="81"/>
      <c r="BW98" s="81"/>
      <c r="CF98" s="193"/>
      <c r="CG98" s="147">
        <f t="shared" si="265"/>
        <v>0</v>
      </c>
      <c r="CH98" s="81"/>
      <c r="CI98" s="108">
        <f t="shared" si="266"/>
        <v>0</v>
      </c>
      <c r="CJ98" s="108">
        <f t="shared" si="267"/>
        <v>0</v>
      </c>
      <c r="CK98" s="108">
        <f t="shared" si="268"/>
        <v>0</v>
      </c>
      <c r="CL98" s="108">
        <f t="shared" si="269"/>
        <v>0</v>
      </c>
      <c r="CM98" s="108">
        <f t="shared" si="270"/>
        <v>0</v>
      </c>
      <c r="CN98" s="108">
        <f t="shared" si="271"/>
        <v>0</v>
      </c>
      <c r="CO98" s="108">
        <f t="shared" si="272"/>
        <v>0</v>
      </c>
      <c r="CP98" s="108">
        <f t="shared" si="273"/>
        <v>1</v>
      </c>
      <c r="CQ98" s="148">
        <f t="shared" si="274"/>
        <v>1</v>
      </c>
      <c r="CR98" s="108">
        <f t="shared" si="275"/>
        <v>0</v>
      </c>
      <c r="CS98" s="108">
        <f t="shared" si="276"/>
        <v>0</v>
      </c>
      <c r="CT98" s="105">
        <f t="shared" si="277"/>
        <v>0</v>
      </c>
      <c r="CU98" s="108">
        <f t="shared" si="278"/>
        <v>0</v>
      </c>
      <c r="CV98" s="108">
        <f t="shared" si="279"/>
        <v>0</v>
      </c>
      <c r="CW98" s="108">
        <f t="shared" si="280"/>
        <v>0</v>
      </c>
      <c r="CX98" s="108">
        <f t="shared" si="281"/>
        <v>0</v>
      </c>
      <c r="CY98" s="108">
        <f t="shared" si="282"/>
        <v>0</v>
      </c>
      <c r="CZ98" s="149">
        <f t="shared" si="283"/>
        <v>0</v>
      </c>
      <c r="DA98" s="81">
        <f t="shared" si="284"/>
        <v>1</v>
      </c>
      <c r="DB98" s="81"/>
      <c r="DC98" s="81"/>
      <c r="DW98" s="81"/>
      <c r="DX98" s="81"/>
      <c r="DY98" s="81"/>
      <c r="DZ98" s="81"/>
      <c r="EA98" s="81"/>
      <c r="EB98" s="81"/>
    </row>
    <row r="99" spans="1:132" ht="7.95" hidden="1" customHeight="1">
      <c r="A99" s="108" t="str">
        <f>IF($Y$91=0,"1.4.03","1.5.03")</f>
        <v>1.5.03</v>
      </c>
      <c r="B99" s="131"/>
      <c r="C99" s="132"/>
      <c r="D99" s="133"/>
      <c r="E99" s="134"/>
      <c r="F99" s="134"/>
      <c r="G99" s="135"/>
      <c r="H99" s="133"/>
      <c r="I99" s="134"/>
      <c r="J99" s="134"/>
      <c r="K99" s="134"/>
      <c r="L99" s="134"/>
      <c r="M99" s="134"/>
      <c r="N99" s="134"/>
      <c r="O99" s="135"/>
      <c r="P99" s="136"/>
      <c r="Q99" s="136"/>
      <c r="R99" s="133"/>
      <c r="S99" s="134"/>
      <c r="T99" s="134"/>
      <c r="U99" s="134"/>
      <c r="V99" s="134"/>
      <c r="W99" s="134"/>
      <c r="X99" s="135"/>
      <c r="Y99" s="136">
        <v>0</v>
      </c>
      <c r="Z99" s="136">
        <f t="shared" si="244"/>
        <v>0</v>
      </c>
      <c r="AA99" s="138">
        <f t="shared" ref="AA99:AC99" si="286">AE99*$BM$5+AI99*$BN$5+AM99*$BO$5+AQ99*$BP$5+AU99*$BQ$5+AY99*$BR$5+BC99*$BS$5+BG99*$BT$5</f>
        <v>0</v>
      </c>
      <c r="AB99" s="138">
        <f t="shared" si="286"/>
        <v>0</v>
      </c>
      <c r="AC99" s="138">
        <f t="shared" si="286"/>
        <v>0</v>
      </c>
      <c r="AD99" s="138">
        <f t="shared" si="246"/>
        <v>0</v>
      </c>
      <c r="AE99" s="136">
        <v>0</v>
      </c>
      <c r="AF99" s="136">
        <v>0</v>
      </c>
      <c r="AG99" s="136">
        <v>0</v>
      </c>
      <c r="AH99" s="140">
        <f t="shared" si="247"/>
        <v>0</v>
      </c>
      <c r="AI99" s="136">
        <v>0</v>
      </c>
      <c r="AJ99" s="136">
        <v>0</v>
      </c>
      <c r="AK99" s="136">
        <v>0</v>
      </c>
      <c r="AL99" s="140">
        <f t="shared" si="248"/>
        <v>0</v>
      </c>
      <c r="AM99" s="136">
        <v>0</v>
      </c>
      <c r="AN99" s="136">
        <v>0</v>
      </c>
      <c r="AO99" s="136">
        <v>0</v>
      </c>
      <c r="AP99" s="140">
        <f t="shared" si="249"/>
        <v>0</v>
      </c>
      <c r="AQ99" s="136">
        <v>0</v>
      </c>
      <c r="AR99" s="136">
        <v>0</v>
      </c>
      <c r="AS99" s="136">
        <v>0</v>
      </c>
      <c r="AT99" s="140">
        <f t="shared" si="250"/>
        <v>0</v>
      </c>
      <c r="AU99" s="136">
        <v>0</v>
      </c>
      <c r="AV99" s="136">
        <v>0</v>
      </c>
      <c r="AW99" s="136">
        <v>0</v>
      </c>
      <c r="AX99" s="140">
        <f t="shared" si="251"/>
        <v>0</v>
      </c>
      <c r="AY99" s="136">
        <v>0</v>
      </c>
      <c r="AZ99" s="136">
        <v>0</v>
      </c>
      <c r="BA99" s="136">
        <v>0</v>
      </c>
      <c r="BB99" s="140">
        <f t="shared" si="252"/>
        <v>0</v>
      </c>
      <c r="BC99" s="136">
        <v>0</v>
      </c>
      <c r="BD99" s="136">
        <v>0</v>
      </c>
      <c r="BE99" s="136">
        <v>0</v>
      </c>
      <c r="BF99" s="140">
        <f t="shared" si="253"/>
        <v>0</v>
      </c>
      <c r="BG99" s="136">
        <v>0</v>
      </c>
      <c r="BH99" s="136">
        <v>0</v>
      </c>
      <c r="BI99" s="136">
        <v>0</v>
      </c>
      <c r="BJ99" s="140">
        <f t="shared" si="254"/>
        <v>0</v>
      </c>
      <c r="BK99" s="141">
        <f t="shared" si="255"/>
        <v>0</v>
      </c>
      <c r="BL99" s="81"/>
      <c r="BM99" s="145">
        <f t="shared" si="256"/>
        <v>0</v>
      </c>
      <c r="BN99" s="145">
        <f t="shared" si="257"/>
        <v>0</v>
      </c>
      <c r="BO99" s="145">
        <f t="shared" si="258"/>
        <v>0</v>
      </c>
      <c r="BP99" s="145">
        <f t="shared" si="259"/>
        <v>0</v>
      </c>
      <c r="BQ99" s="145">
        <f t="shared" si="260"/>
        <v>0</v>
      </c>
      <c r="BR99" s="145">
        <f t="shared" si="261"/>
        <v>0</v>
      </c>
      <c r="BS99" s="145">
        <f t="shared" si="262"/>
        <v>0</v>
      </c>
      <c r="BT99" s="145">
        <f t="shared" si="263"/>
        <v>0</v>
      </c>
      <c r="BU99" s="144">
        <f t="shared" si="264"/>
        <v>0</v>
      </c>
      <c r="BV99" s="81"/>
      <c r="BW99" s="81"/>
      <c r="CF99" s="193"/>
      <c r="CG99" s="147">
        <f t="shared" si="265"/>
        <v>0</v>
      </c>
      <c r="CH99" s="81"/>
      <c r="CI99" s="108">
        <f t="shared" si="266"/>
        <v>0</v>
      </c>
      <c r="CJ99" s="108">
        <f t="shared" si="267"/>
        <v>0</v>
      </c>
      <c r="CK99" s="108">
        <f t="shared" si="268"/>
        <v>0</v>
      </c>
      <c r="CL99" s="108">
        <f t="shared" si="269"/>
        <v>0</v>
      </c>
      <c r="CM99" s="108">
        <f t="shared" si="270"/>
        <v>0</v>
      </c>
      <c r="CN99" s="108">
        <f t="shared" si="271"/>
        <v>0</v>
      </c>
      <c r="CO99" s="108">
        <f t="shared" si="272"/>
        <v>0</v>
      </c>
      <c r="CP99" s="108">
        <f t="shared" si="273"/>
        <v>0</v>
      </c>
      <c r="CQ99" s="148">
        <f t="shared" si="274"/>
        <v>0</v>
      </c>
      <c r="CR99" s="108">
        <f t="shared" si="275"/>
        <v>0</v>
      </c>
      <c r="CS99" s="108">
        <f t="shared" si="276"/>
        <v>0</v>
      </c>
      <c r="CT99" s="105">
        <f t="shared" si="277"/>
        <v>0</v>
      </c>
      <c r="CU99" s="108">
        <f t="shared" si="278"/>
        <v>0</v>
      </c>
      <c r="CV99" s="108">
        <f t="shared" si="279"/>
        <v>0</v>
      </c>
      <c r="CW99" s="108">
        <f t="shared" si="280"/>
        <v>0</v>
      </c>
      <c r="CX99" s="108">
        <f t="shared" si="281"/>
        <v>0</v>
      </c>
      <c r="CY99" s="108">
        <f t="shared" si="282"/>
        <v>0</v>
      </c>
      <c r="CZ99" s="149">
        <f t="shared" si="283"/>
        <v>0</v>
      </c>
      <c r="DA99" s="81">
        <f t="shared" si="284"/>
        <v>0</v>
      </c>
      <c r="DB99" s="81"/>
      <c r="DC99" s="81"/>
      <c r="DW99" s="81"/>
      <c r="DX99" s="81"/>
      <c r="DY99" s="81"/>
      <c r="DZ99" s="81"/>
      <c r="EA99" s="81"/>
      <c r="EB99" s="81"/>
    </row>
    <row r="100" spans="1:132" ht="7.95" hidden="1" customHeight="1">
      <c r="A100" s="108" t="str">
        <f>IF($Y$91=0,"1.4.04","1.5.04")</f>
        <v>1.5.04</v>
      </c>
      <c r="B100" s="131"/>
      <c r="C100" s="132"/>
      <c r="D100" s="133"/>
      <c r="E100" s="134"/>
      <c r="F100" s="134"/>
      <c r="G100" s="135"/>
      <c r="H100" s="133"/>
      <c r="I100" s="134"/>
      <c r="J100" s="134"/>
      <c r="K100" s="134"/>
      <c r="L100" s="134"/>
      <c r="M100" s="134"/>
      <c r="N100" s="134"/>
      <c r="O100" s="135"/>
      <c r="P100" s="136"/>
      <c r="Q100" s="136"/>
      <c r="R100" s="133"/>
      <c r="S100" s="134"/>
      <c r="T100" s="134"/>
      <c r="U100" s="134"/>
      <c r="V100" s="134"/>
      <c r="W100" s="134"/>
      <c r="X100" s="135"/>
      <c r="Y100" s="136">
        <v>0</v>
      </c>
      <c r="Z100" s="136">
        <f t="shared" si="244"/>
        <v>0</v>
      </c>
      <c r="AA100" s="138">
        <f t="shared" ref="AA100:AC100" si="287">AE100*$BM$5+AI100*$BN$5+AM100*$BO$5+AQ100*$BP$5+AU100*$BQ$5+AY100*$BR$5+BC100*$BS$5+BG100*$BT$5</f>
        <v>0</v>
      </c>
      <c r="AB100" s="138">
        <f t="shared" si="287"/>
        <v>0</v>
      </c>
      <c r="AC100" s="138">
        <f t="shared" si="287"/>
        <v>0</v>
      </c>
      <c r="AD100" s="138">
        <f t="shared" si="246"/>
        <v>0</v>
      </c>
      <c r="AE100" s="136">
        <v>0</v>
      </c>
      <c r="AF100" s="136">
        <v>0</v>
      </c>
      <c r="AG100" s="136">
        <v>0</v>
      </c>
      <c r="AH100" s="140">
        <f t="shared" si="247"/>
        <v>0</v>
      </c>
      <c r="AI100" s="136">
        <v>0</v>
      </c>
      <c r="AJ100" s="136">
        <v>0</v>
      </c>
      <c r="AK100" s="136">
        <v>0</v>
      </c>
      <c r="AL100" s="140">
        <f t="shared" si="248"/>
        <v>0</v>
      </c>
      <c r="AM100" s="136">
        <v>0</v>
      </c>
      <c r="AN100" s="136">
        <v>0</v>
      </c>
      <c r="AO100" s="136">
        <v>0</v>
      </c>
      <c r="AP100" s="140">
        <f t="shared" si="249"/>
        <v>0</v>
      </c>
      <c r="AQ100" s="136">
        <v>0</v>
      </c>
      <c r="AR100" s="136">
        <v>0</v>
      </c>
      <c r="AS100" s="136">
        <v>0</v>
      </c>
      <c r="AT100" s="140">
        <f t="shared" si="250"/>
        <v>0</v>
      </c>
      <c r="AU100" s="136">
        <v>0</v>
      </c>
      <c r="AV100" s="136">
        <v>0</v>
      </c>
      <c r="AW100" s="136">
        <v>0</v>
      </c>
      <c r="AX100" s="140">
        <f t="shared" si="251"/>
        <v>0</v>
      </c>
      <c r="AY100" s="136">
        <v>0</v>
      </c>
      <c r="AZ100" s="136">
        <v>0</v>
      </c>
      <c r="BA100" s="136">
        <v>0</v>
      </c>
      <c r="BB100" s="140">
        <f t="shared" si="252"/>
        <v>0</v>
      </c>
      <c r="BC100" s="136">
        <v>0</v>
      </c>
      <c r="BD100" s="136">
        <v>0</v>
      </c>
      <c r="BE100" s="136">
        <v>0</v>
      </c>
      <c r="BF100" s="140">
        <f t="shared" si="253"/>
        <v>0</v>
      </c>
      <c r="BG100" s="136">
        <v>0</v>
      </c>
      <c r="BH100" s="136">
        <v>0</v>
      </c>
      <c r="BI100" s="136">
        <v>0</v>
      </c>
      <c r="BJ100" s="140">
        <f t="shared" si="254"/>
        <v>0</v>
      </c>
      <c r="BK100" s="141">
        <f t="shared" si="255"/>
        <v>0</v>
      </c>
      <c r="BL100" s="81"/>
      <c r="BM100" s="145">
        <f t="shared" si="256"/>
        <v>0</v>
      </c>
      <c r="BN100" s="145">
        <f t="shared" si="257"/>
        <v>0</v>
      </c>
      <c r="BO100" s="145">
        <f t="shared" si="258"/>
        <v>0</v>
      </c>
      <c r="BP100" s="145">
        <f t="shared" si="259"/>
        <v>0</v>
      </c>
      <c r="BQ100" s="145">
        <f t="shared" si="260"/>
        <v>0</v>
      </c>
      <c r="BR100" s="145">
        <f t="shared" si="261"/>
        <v>0</v>
      </c>
      <c r="BS100" s="145">
        <f t="shared" si="262"/>
        <v>0</v>
      </c>
      <c r="BT100" s="145">
        <f t="shared" si="263"/>
        <v>0</v>
      </c>
      <c r="BU100" s="144">
        <f t="shared" si="264"/>
        <v>0</v>
      </c>
      <c r="BV100" s="81"/>
      <c r="BW100" s="81"/>
      <c r="CF100" s="193"/>
      <c r="CG100" s="147">
        <f t="shared" si="265"/>
        <v>0</v>
      </c>
      <c r="CH100" s="81"/>
      <c r="CI100" s="108">
        <f t="shared" si="266"/>
        <v>0</v>
      </c>
      <c r="CJ100" s="108">
        <f t="shared" si="267"/>
        <v>0</v>
      </c>
      <c r="CK100" s="108">
        <f t="shared" si="268"/>
        <v>0</v>
      </c>
      <c r="CL100" s="108">
        <f t="shared" si="269"/>
        <v>0</v>
      </c>
      <c r="CM100" s="108">
        <f t="shared" si="270"/>
        <v>0</v>
      </c>
      <c r="CN100" s="108">
        <f t="shared" si="271"/>
        <v>0</v>
      </c>
      <c r="CO100" s="108">
        <f t="shared" si="272"/>
        <v>0</v>
      </c>
      <c r="CP100" s="108">
        <f t="shared" si="273"/>
        <v>0</v>
      </c>
      <c r="CQ100" s="148">
        <f t="shared" si="274"/>
        <v>0</v>
      </c>
      <c r="CR100" s="108">
        <f t="shared" si="275"/>
        <v>0</v>
      </c>
      <c r="CS100" s="108">
        <f t="shared" si="276"/>
        <v>0</v>
      </c>
      <c r="CT100" s="105">
        <f t="shared" si="277"/>
        <v>0</v>
      </c>
      <c r="CU100" s="108">
        <f t="shared" si="278"/>
        <v>0</v>
      </c>
      <c r="CV100" s="108">
        <f t="shared" si="279"/>
        <v>0</v>
      </c>
      <c r="CW100" s="108">
        <f t="shared" si="280"/>
        <v>0</v>
      </c>
      <c r="CX100" s="108">
        <f t="shared" si="281"/>
        <v>0</v>
      </c>
      <c r="CY100" s="108">
        <f t="shared" si="282"/>
        <v>0</v>
      </c>
      <c r="CZ100" s="149">
        <f t="shared" si="283"/>
        <v>0</v>
      </c>
      <c r="DA100" s="81">
        <f t="shared" si="284"/>
        <v>0</v>
      </c>
      <c r="DB100" s="81"/>
      <c r="DC100" s="81"/>
      <c r="DW100" s="81"/>
      <c r="DX100" s="81"/>
      <c r="DY100" s="81"/>
      <c r="DZ100" s="81"/>
      <c r="EA100" s="81"/>
      <c r="EB100" s="81"/>
    </row>
    <row r="101" spans="1:132" ht="17.55" hidden="1" customHeight="1">
      <c r="A101" s="108" t="str">
        <f>IF($Y$91=0,"1.4.05","1.5.05")</f>
        <v>1.5.05</v>
      </c>
      <c r="B101" s="131"/>
      <c r="C101" s="132"/>
      <c r="D101" s="133"/>
      <c r="E101" s="134"/>
      <c r="F101" s="134"/>
      <c r="G101" s="135"/>
      <c r="H101" s="133"/>
      <c r="I101" s="134"/>
      <c r="J101" s="134"/>
      <c r="K101" s="134"/>
      <c r="L101" s="134"/>
      <c r="M101" s="134"/>
      <c r="N101" s="134"/>
      <c r="O101" s="135"/>
      <c r="P101" s="136"/>
      <c r="Q101" s="136"/>
      <c r="R101" s="133"/>
      <c r="S101" s="134"/>
      <c r="T101" s="134"/>
      <c r="U101" s="134"/>
      <c r="V101" s="134"/>
      <c r="W101" s="134"/>
      <c r="X101" s="135"/>
      <c r="Y101" s="136">
        <v>0</v>
      </c>
      <c r="Z101" s="136">
        <f t="shared" si="244"/>
        <v>0</v>
      </c>
      <c r="AA101" s="138">
        <f t="shared" ref="AA101:AC101" si="288">AE101*$BM$5+AI101*$BN$5+AM101*$BO$5+AQ101*$BP$5+AU101*$BQ$5+AY101*$BR$5+BC101*$BS$5+BG101*$BT$5</f>
        <v>0</v>
      </c>
      <c r="AB101" s="138">
        <f t="shared" si="288"/>
        <v>0</v>
      </c>
      <c r="AC101" s="138">
        <f t="shared" si="288"/>
        <v>0</v>
      </c>
      <c r="AD101" s="138">
        <f t="shared" si="246"/>
        <v>0</v>
      </c>
      <c r="AE101" s="136">
        <v>0</v>
      </c>
      <c r="AF101" s="136">
        <v>0</v>
      </c>
      <c r="AG101" s="136">
        <v>0</v>
      </c>
      <c r="AH101" s="140">
        <f t="shared" si="247"/>
        <v>0</v>
      </c>
      <c r="AI101" s="136">
        <v>0</v>
      </c>
      <c r="AJ101" s="136">
        <v>0</v>
      </c>
      <c r="AK101" s="136">
        <v>0</v>
      </c>
      <c r="AL101" s="140">
        <f t="shared" si="248"/>
        <v>0</v>
      </c>
      <c r="AM101" s="136">
        <v>0</v>
      </c>
      <c r="AN101" s="136">
        <v>0</v>
      </c>
      <c r="AO101" s="136">
        <v>0</v>
      </c>
      <c r="AP101" s="140">
        <f t="shared" si="249"/>
        <v>0</v>
      </c>
      <c r="AQ101" s="136">
        <v>0</v>
      </c>
      <c r="AR101" s="136">
        <v>0</v>
      </c>
      <c r="AS101" s="136">
        <v>0</v>
      </c>
      <c r="AT101" s="140">
        <f t="shared" si="250"/>
        <v>0</v>
      </c>
      <c r="AU101" s="136">
        <v>0</v>
      </c>
      <c r="AV101" s="136">
        <v>0</v>
      </c>
      <c r="AW101" s="136">
        <v>0</v>
      </c>
      <c r="AX101" s="140">
        <f t="shared" si="251"/>
        <v>0</v>
      </c>
      <c r="AY101" s="136">
        <v>0</v>
      </c>
      <c r="AZ101" s="136">
        <v>0</v>
      </c>
      <c r="BA101" s="136">
        <v>0</v>
      </c>
      <c r="BB101" s="140">
        <f t="shared" si="252"/>
        <v>0</v>
      </c>
      <c r="BC101" s="136">
        <v>0</v>
      </c>
      <c r="BD101" s="136">
        <v>0</v>
      </c>
      <c r="BE101" s="136">
        <v>0</v>
      </c>
      <c r="BF101" s="140">
        <f t="shared" si="253"/>
        <v>0</v>
      </c>
      <c r="BG101" s="136">
        <v>0</v>
      </c>
      <c r="BH101" s="136">
        <v>0</v>
      </c>
      <c r="BI101" s="136">
        <v>0</v>
      </c>
      <c r="BJ101" s="140">
        <f t="shared" si="254"/>
        <v>0</v>
      </c>
      <c r="BK101" s="141">
        <f t="shared" si="255"/>
        <v>0</v>
      </c>
      <c r="BL101" s="81"/>
      <c r="BM101" s="145">
        <f t="shared" si="256"/>
        <v>0</v>
      </c>
      <c r="BN101" s="145">
        <f t="shared" si="257"/>
        <v>0</v>
      </c>
      <c r="BO101" s="145">
        <f t="shared" si="258"/>
        <v>0</v>
      </c>
      <c r="BP101" s="145">
        <f t="shared" si="259"/>
        <v>0</v>
      </c>
      <c r="BQ101" s="145">
        <f t="shared" si="260"/>
        <v>0</v>
      </c>
      <c r="BR101" s="145">
        <f t="shared" si="261"/>
        <v>0</v>
      </c>
      <c r="BS101" s="145">
        <f t="shared" si="262"/>
        <v>0</v>
      </c>
      <c r="BT101" s="145">
        <f t="shared" si="263"/>
        <v>0</v>
      </c>
      <c r="BU101" s="144">
        <f t="shared" si="264"/>
        <v>0</v>
      </c>
      <c r="BV101" s="81"/>
      <c r="BW101" s="81"/>
      <c r="CF101" s="193"/>
      <c r="CG101" s="147">
        <f t="shared" si="265"/>
        <v>0</v>
      </c>
      <c r="CH101" s="81"/>
      <c r="CI101" s="108">
        <f t="shared" si="266"/>
        <v>0</v>
      </c>
      <c r="CJ101" s="108">
        <f t="shared" si="267"/>
        <v>0</v>
      </c>
      <c r="CK101" s="108">
        <f t="shared" si="268"/>
        <v>0</v>
      </c>
      <c r="CL101" s="108">
        <f t="shared" si="269"/>
        <v>0</v>
      </c>
      <c r="CM101" s="108">
        <f t="shared" si="270"/>
        <v>0</v>
      </c>
      <c r="CN101" s="108">
        <f t="shared" si="271"/>
        <v>0</v>
      </c>
      <c r="CO101" s="108">
        <f t="shared" si="272"/>
        <v>0</v>
      </c>
      <c r="CP101" s="108">
        <f t="shared" si="273"/>
        <v>0</v>
      </c>
      <c r="CQ101" s="148">
        <f t="shared" si="274"/>
        <v>0</v>
      </c>
      <c r="CR101" s="108">
        <f t="shared" si="275"/>
        <v>0</v>
      </c>
      <c r="CS101" s="108">
        <f t="shared" si="276"/>
        <v>0</v>
      </c>
      <c r="CT101" s="105">
        <f t="shared" si="277"/>
        <v>0</v>
      </c>
      <c r="CU101" s="108">
        <f t="shared" si="278"/>
        <v>0</v>
      </c>
      <c r="CV101" s="108">
        <f t="shared" si="279"/>
        <v>0</v>
      </c>
      <c r="CW101" s="108">
        <f t="shared" si="280"/>
        <v>0</v>
      </c>
      <c r="CX101" s="108">
        <f t="shared" si="281"/>
        <v>0</v>
      </c>
      <c r="CY101" s="108">
        <f t="shared" si="282"/>
        <v>0</v>
      </c>
      <c r="CZ101" s="149">
        <f t="shared" si="283"/>
        <v>0</v>
      </c>
      <c r="DA101" s="81">
        <f t="shared" si="284"/>
        <v>0</v>
      </c>
      <c r="DB101" s="81"/>
      <c r="DC101" s="81"/>
      <c r="DW101" s="81"/>
      <c r="DX101" s="81"/>
      <c r="DY101" s="81"/>
      <c r="DZ101" s="81"/>
      <c r="EA101" s="81"/>
      <c r="EB101" s="81"/>
    </row>
    <row r="102" spans="1:132" ht="7.95" hidden="1" customHeight="1">
      <c r="A102" s="108"/>
      <c r="B102" s="208"/>
      <c r="C102" s="209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91"/>
      <c r="BL102" s="187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5"/>
      <c r="CG102" s="86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</row>
    <row r="103" spans="1:132" ht="13.95" customHeight="1">
      <c r="A103" s="108"/>
      <c r="B103" s="208" t="s">
        <v>250</v>
      </c>
      <c r="C103" s="209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210">
        <f t="shared" ref="Y103:BJ103" si="289">Y$91+Y$88+Y$80+Y$69</f>
        <v>5400</v>
      </c>
      <c r="Z103" s="210">
        <f t="shared" si="289"/>
        <v>180</v>
      </c>
      <c r="AA103" s="211">
        <f t="shared" si="289"/>
        <v>586</v>
      </c>
      <c r="AB103" s="211">
        <f t="shared" si="289"/>
        <v>0</v>
      </c>
      <c r="AC103" s="211">
        <f t="shared" si="289"/>
        <v>928</v>
      </c>
      <c r="AD103" s="211">
        <f t="shared" si="289"/>
        <v>3886</v>
      </c>
      <c r="AE103" s="211">
        <f t="shared" si="289"/>
        <v>132</v>
      </c>
      <c r="AF103" s="211">
        <f t="shared" si="289"/>
        <v>0</v>
      </c>
      <c r="AG103" s="211">
        <f t="shared" si="289"/>
        <v>126</v>
      </c>
      <c r="AH103" s="212">
        <f t="shared" si="289"/>
        <v>25</v>
      </c>
      <c r="AI103" s="211">
        <f t="shared" si="289"/>
        <v>98</v>
      </c>
      <c r="AJ103" s="211">
        <f t="shared" si="289"/>
        <v>0</v>
      </c>
      <c r="AK103" s="211">
        <f t="shared" si="289"/>
        <v>210</v>
      </c>
      <c r="AL103" s="212">
        <f t="shared" si="289"/>
        <v>35</v>
      </c>
      <c r="AM103" s="211">
        <f t="shared" si="289"/>
        <v>70</v>
      </c>
      <c r="AN103" s="211">
        <f t="shared" si="289"/>
        <v>0</v>
      </c>
      <c r="AO103" s="211">
        <f t="shared" si="289"/>
        <v>126</v>
      </c>
      <c r="AP103" s="212">
        <f t="shared" si="289"/>
        <v>20</v>
      </c>
      <c r="AQ103" s="211">
        <f t="shared" si="289"/>
        <v>42</v>
      </c>
      <c r="AR103" s="211">
        <f t="shared" si="289"/>
        <v>0</v>
      </c>
      <c r="AS103" s="211">
        <f t="shared" si="289"/>
        <v>112</v>
      </c>
      <c r="AT103" s="212">
        <f t="shared" si="289"/>
        <v>20</v>
      </c>
      <c r="AU103" s="211">
        <f t="shared" si="289"/>
        <v>84</v>
      </c>
      <c r="AV103" s="211">
        <f t="shared" si="289"/>
        <v>0</v>
      </c>
      <c r="AW103" s="211">
        <f t="shared" si="289"/>
        <v>126</v>
      </c>
      <c r="AX103" s="212">
        <f t="shared" si="289"/>
        <v>20</v>
      </c>
      <c r="AY103" s="211">
        <f t="shared" si="289"/>
        <v>56</v>
      </c>
      <c r="AZ103" s="211">
        <f t="shared" si="289"/>
        <v>0</v>
      </c>
      <c r="BA103" s="211">
        <f t="shared" si="289"/>
        <v>84</v>
      </c>
      <c r="BB103" s="212">
        <f t="shared" si="289"/>
        <v>20</v>
      </c>
      <c r="BC103" s="211">
        <f t="shared" si="289"/>
        <v>28</v>
      </c>
      <c r="BD103" s="211">
        <f t="shared" si="289"/>
        <v>0</v>
      </c>
      <c r="BE103" s="211">
        <f t="shared" si="289"/>
        <v>56</v>
      </c>
      <c r="BF103" s="212">
        <f t="shared" si="289"/>
        <v>10</v>
      </c>
      <c r="BG103" s="211">
        <f t="shared" si="289"/>
        <v>76</v>
      </c>
      <c r="BH103" s="211">
        <f t="shared" si="289"/>
        <v>0</v>
      </c>
      <c r="BI103" s="211">
        <f t="shared" si="289"/>
        <v>88</v>
      </c>
      <c r="BJ103" s="212">
        <f t="shared" si="289"/>
        <v>30</v>
      </c>
      <c r="BK103" s="191"/>
      <c r="BL103" s="187"/>
      <c r="BM103" s="165">
        <f t="shared" ref="BM103:BU103" si="290">BM$91+BM$88+BM$80+BM$69</f>
        <v>25</v>
      </c>
      <c r="BN103" s="165">
        <f t="shared" si="290"/>
        <v>35</v>
      </c>
      <c r="BO103" s="165">
        <f t="shared" si="290"/>
        <v>20</v>
      </c>
      <c r="BP103" s="165">
        <f t="shared" si="290"/>
        <v>19</v>
      </c>
      <c r="BQ103" s="165">
        <f t="shared" si="290"/>
        <v>20</v>
      </c>
      <c r="BR103" s="165">
        <f t="shared" si="290"/>
        <v>19</v>
      </c>
      <c r="BS103" s="165">
        <f t="shared" si="290"/>
        <v>9</v>
      </c>
      <c r="BT103" s="165">
        <f t="shared" si="290"/>
        <v>30</v>
      </c>
      <c r="BU103" s="213">
        <f t="shared" si="290"/>
        <v>177</v>
      </c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5"/>
      <c r="CG103" s="86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</row>
    <row r="104" spans="1:132" ht="13.5" customHeight="1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91"/>
      <c r="BL104" s="187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5"/>
      <c r="CG104" s="86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</row>
    <row r="105" spans="1:132" ht="20.25" customHeight="1">
      <c r="A105" s="214" t="s">
        <v>251</v>
      </c>
      <c r="B105" s="215" t="s">
        <v>252</v>
      </c>
      <c r="C105" s="216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34"/>
      <c r="Z105" s="121"/>
      <c r="AA105" s="121"/>
      <c r="AB105" s="121"/>
      <c r="AC105" s="121"/>
      <c r="AD105" s="121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186"/>
      <c r="BL105" s="79"/>
      <c r="BM105" s="188"/>
      <c r="BN105" s="188"/>
      <c r="BO105" s="188"/>
      <c r="BP105" s="188"/>
      <c r="BQ105" s="188"/>
      <c r="BR105" s="188"/>
      <c r="BS105" s="188"/>
      <c r="BT105" s="188"/>
      <c r="BU105" s="218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5"/>
      <c r="CG105" s="86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</row>
    <row r="106" spans="1:132" ht="12" customHeight="1">
      <c r="A106" s="192" t="s">
        <v>253</v>
      </c>
      <c r="B106" s="131" t="s">
        <v>254</v>
      </c>
      <c r="C106" s="132"/>
      <c r="D106" s="133"/>
      <c r="E106" s="134"/>
      <c r="F106" s="134"/>
      <c r="G106" s="135"/>
      <c r="H106" s="219">
        <v>3</v>
      </c>
      <c r="I106" s="134"/>
      <c r="J106" s="134"/>
      <c r="K106" s="134"/>
      <c r="L106" s="134"/>
      <c r="M106" s="134"/>
      <c r="N106" s="134"/>
      <c r="O106" s="135"/>
      <c r="P106" s="136"/>
      <c r="Q106" s="136"/>
      <c r="R106" s="133"/>
      <c r="S106" s="134"/>
      <c r="T106" s="134"/>
      <c r="U106" s="134"/>
      <c r="V106" s="134"/>
      <c r="W106" s="134"/>
      <c r="X106" s="135"/>
      <c r="Y106" s="137">
        <v>150</v>
      </c>
      <c r="Z106" s="136">
        <f t="shared" ref="Z106:Z125" si="291">Y106/$BS$7</f>
        <v>5</v>
      </c>
      <c r="AA106" s="138"/>
      <c r="AB106" s="138"/>
      <c r="AC106" s="138"/>
      <c r="AD106" s="138"/>
      <c r="AE106" s="139"/>
      <c r="AF106" s="139"/>
      <c r="AG106" s="139"/>
      <c r="AH106" s="220">
        <f t="shared" ref="AH106:AH125" si="292">IF($H106&lt;&gt;AE$7,0,$Z106)</f>
        <v>0</v>
      </c>
      <c r="AI106" s="139"/>
      <c r="AJ106" s="139"/>
      <c r="AK106" s="139"/>
      <c r="AL106" s="220">
        <f t="shared" ref="AL106:AL125" si="293">IF($H106&lt;&gt;AI$7,0,$Z106)</f>
        <v>0</v>
      </c>
      <c r="AM106" s="139"/>
      <c r="AN106" s="139"/>
      <c r="AO106" s="139"/>
      <c r="AP106" s="220">
        <f t="shared" ref="AP106:AP125" si="294">IF($H106&lt;&gt;AM$7,0,$Z106)</f>
        <v>5</v>
      </c>
      <c r="AQ106" s="139"/>
      <c r="AR106" s="139"/>
      <c r="AS106" s="139"/>
      <c r="AT106" s="220">
        <f t="shared" ref="AT106:AT125" si="295">IF($H106&lt;&gt;AQ$7,0,$Z106)</f>
        <v>0</v>
      </c>
      <c r="AU106" s="139"/>
      <c r="AV106" s="139"/>
      <c r="AW106" s="139"/>
      <c r="AX106" s="220">
        <f t="shared" ref="AX106:AX125" si="296">IF($H106&lt;&gt;AU$7,0,$Z106)</f>
        <v>0</v>
      </c>
      <c r="AY106" s="139"/>
      <c r="AZ106" s="139"/>
      <c r="BA106" s="139"/>
      <c r="BB106" s="220">
        <f t="shared" ref="BB106:BB125" si="297">IF($H106&lt;&gt;AY$7,0,$Z106)</f>
        <v>0</v>
      </c>
      <c r="BC106" s="139"/>
      <c r="BD106" s="139"/>
      <c r="BE106" s="139"/>
      <c r="BF106" s="220">
        <f t="shared" ref="BF106:BF125" si="298">IF($H106&lt;&gt;BC$7,0,$Z106)</f>
        <v>0</v>
      </c>
      <c r="BG106" s="139"/>
      <c r="BH106" s="139"/>
      <c r="BI106" s="139"/>
      <c r="BJ106" s="220">
        <f t="shared" ref="BJ106:BJ125" si="299">IF($H106&lt;&gt;BG$7,0,$Z106)</f>
        <v>0</v>
      </c>
      <c r="BK106" s="141">
        <f t="shared" ref="BK106:BK126" si="300">IF(ISERROR(AD106/Y106),0,AD106/Y106)</f>
        <v>0</v>
      </c>
      <c r="BL106" s="142" t="str">
        <f t="shared" ref="BL106:BL125" si="301">IF(ISERROR(SEARCH("в",A106)),"",1)</f>
        <v/>
      </c>
      <c r="BM106" s="143">
        <f t="shared" ref="BM106:BM117" si="302">IF(AH106&lt;&gt;0,$Z106,0)</f>
        <v>0</v>
      </c>
      <c r="BN106" s="143">
        <f t="shared" ref="BN106:BN125" si="303">IF(AL106&lt;&gt;0,$Z106,0)</f>
        <v>0</v>
      </c>
      <c r="BO106" s="143">
        <f t="shared" ref="BO106:BO117" si="304">IF(AP106&lt;&gt;0,$Z106,0)</f>
        <v>5</v>
      </c>
      <c r="BP106" s="143">
        <f t="shared" ref="BP106:BP117" si="305">IF(AT106&lt;&gt;0,$Z106,0)</f>
        <v>0</v>
      </c>
      <c r="BQ106" s="143">
        <f t="shared" ref="BQ106:BQ117" si="306">IF(AX106&lt;&gt;0,$Z106,0)</f>
        <v>0</v>
      </c>
      <c r="BR106" s="143">
        <f t="shared" ref="BR106:BR117" si="307">IF(BB106&lt;&gt;0,$Z106,0)</f>
        <v>0</v>
      </c>
      <c r="BS106" s="143">
        <f t="shared" ref="BS106:BS117" si="308">IF(BF106&lt;&gt;0,$Z106,0)</f>
        <v>0</v>
      </c>
      <c r="BT106" s="143">
        <f t="shared" ref="BT106:BT117" si="309">IF(BJ106&lt;&gt;0,$Z106,0)</f>
        <v>0</v>
      </c>
      <c r="BU106" s="144">
        <f t="shared" ref="BU106:BU125" si="310">SUM(BM106:BT106)</f>
        <v>5</v>
      </c>
      <c r="BV106" s="81"/>
      <c r="BW106" s="81"/>
      <c r="BX106" s="145">
        <f t="shared" ref="BX106:BX125" si="311">IF($DD106=0,0,ROUND(4*$Z106*SUM(AE106:AG106)/$DD106,0)/4)</f>
        <v>0</v>
      </c>
      <c r="BY106" s="145">
        <f t="shared" ref="BY106:BY117" si="312">IF($DD106=0,0,ROUND(4*$Z106*SUM(AI106:AK106)/$DD106,0)/4)</f>
        <v>0</v>
      </c>
      <c r="BZ106" s="145">
        <f t="shared" ref="BZ106:BZ117" si="313">IF($DD106=0,0,ROUND(4*$Z106*SUM(AM106:AO106)/$DD106,0)/4)</f>
        <v>0</v>
      </c>
      <c r="CA106" s="145">
        <f t="shared" ref="CA106:CA117" si="314">IF($DD106=0,0,ROUND(4*$Z106*SUM(AQ106:AS106)/$DD106,0)/4)</f>
        <v>0</v>
      </c>
      <c r="CB106" s="145">
        <f t="shared" ref="CB106:CB117" si="315">IF($DD106=0,0,ROUND(4*$Z106*SUM(AU106:AW106)/$DD106,0)/4)</f>
        <v>0</v>
      </c>
      <c r="CC106" s="145">
        <f t="shared" ref="CC106:CC117" si="316">IF($DD106=0,0,ROUND(4*$Z106*(SUM(AY106:BA106))/$DD106,0)/4)</f>
        <v>0</v>
      </c>
      <c r="CD106" s="145">
        <f t="shared" ref="CD106:CD117" si="317">IF($DD106=0,0,ROUND(4*$Z106*(SUM(BC106:BE106))/$DD106,0)/4)</f>
        <v>0</v>
      </c>
      <c r="CE106" s="145">
        <f t="shared" ref="CE106:CE117" si="318">IF($DD106=0,0,ROUND(4*$Z106*(SUM(BG106:BI106))/$DD106,0)/4)</f>
        <v>0</v>
      </c>
      <c r="CF106" s="146">
        <f t="shared" ref="CF106:CF125" si="319">SUM(BX106:CE106)</f>
        <v>0</v>
      </c>
      <c r="CG106" s="147">
        <f t="shared" ref="CG106:CG125" si="320">MAX(BX106:CE106)</f>
        <v>0</v>
      </c>
      <c r="CH106" s="81"/>
      <c r="CI106" s="108">
        <f t="shared" ref="CI106:CI125" si="321">IF(VALUE($D106)=1,1,0)+IF(VALUE($E106)=1,1,0)+IF(VALUE($F106)=1,1,0)+IF(VALUE($G106)=1,1,0)</f>
        <v>0</v>
      </c>
      <c r="CJ106" s="108">
        <f t="shared" ref="CJ106:CJ125" si="322">IF(VALUE($D106)=2,1,0)+IF(VALUE($E106)=2,1,0)+IF(VALUE($F106)=2,1,0)+IF(VALUE($G106)=2,1,0)</f>
        <v>0</v>
      </c>
      <c r="CK106" s="108">
        <f t="shared" ref="CK106:CK125" si="323">IF(VALUE($D106)=3,1,0)+IF(VALUE($E106)=3,1,0)+IF(VALUE($F106)=3,1,0)+IF(VALUE($G106)=3,1,0)</f>
        <v>0</v>
      </c>
      <c r="CL106" s="108">
        <f t="shared" ref="CL106:CL125" si="324">IF(VALUE($D106)=4,1,0)+IF(VALUE($E106)=4,1,0)+IF(VALUE($F106)=4,1,0)+IF(VALUE($G106)=4,1,0)</f>
        <v>0</v>
      </c>
      <c r="CM106" s="108">
        <f t="shared" ref="CM106:CM125" si="325">IF(VALUE($D106)=5,1,0)+IF(VALUE($E106)=5,1,0)+IF(VALUE($F106)=5,1,0)+IF(VALUE($G106)=5,1,0)</f>
        <v>0</v>
      </c>
      <c r="CN106" s="108">
        <f t="shared" ref="CN106:CN125" si="326">IF(VALUE($D106)=6,1,0)+IF(VALUE($E106)=6,1,0)+IF(VALUE($F106)=6,1,0)+IF(VALUE($G106)=6,1,0)</f>
        <v>0</v>
      </c>
      <c r="CO106" s="108">
        <f t="shared" ref="CO106:CO125" si="327">IF(VALUE($D106)=7,1,0)+IF(VALUE($E106)=7,1,0)+IF(VALUE($F106)=7,1,0)+IF(VALUE($G106)=7,1,0)</f>
        <v>0</v>
      </c>
      <c r="CP106" s="108">
        <f t="shared" ref="CP106:CP125" si="328">IF(VALUE($D106)=8,1,0)+IF(VALUE($E106)=8,1,0)+IF(VALUE($F106)=8,1,0)+IF(VALUE($G106)=8,1,0)</f>
        <v>0</v>
      </c>
      <c r="CQ106" s="148">
        <f t="shared" ref="CQ106:CQ125" si="329">SUM(CI106:CP106)</f>
        <v>0</v>
      </c>
      <c r="CR106" s="108">
        <f t="shared" ref="CR106:CR125" si="330">IF(MID(H106,1,1)="1",1,0)+IF(MID(I106,1,1)="1",1,0)+IF(MID(J106,1,1)="1",1,0)+IF(MID(K106,1,1)="1",1,0)+IF(MID(M106,1,1)="1",1,0)+IF(MID(N106,1,1)="1",1,0)+IF(MID(O106,1,1)="1",1,0)</f>
        <v>0</v>
      </c>
      <c r="CS106" s="108">
        <f t="shared" ref="CS106:CS125" si="331">IF(MID(H106,1,1)="2",1,0)+IF(MID(I106,1,1)="2",1,0)+IF(MID(J106,1,1)="2",1,0)+IF(MID(K106,1,1)="2",1,0)+IF(MID(M106,1,1)="2",1,0)+IF(MID(N106,1,1)="2",1,0)+IF(MID(O106,1,1)="2",1,0)</f>
        <v>0</v>
      </c>
      <c r="CT106" s="105">
        <f t="shared" ref="CT106:CT125" si="332">IF(MID(H106,1,1)="3",1,0)+IF(MID(I106,1,1)="3",1,0)+IF(MID(J106,1,1)="3",1,0)+IF(MID(K106,1,1)="3",1,0)+IF(MID(M106,1,1)="3",1,0)+IF(MID(N106,1,1)="3",1,0)+IF(MID(O106,1,1)="3",1,0)</f>
        <v>1</v>
      </c>
      <c r="CU106" s="108">
        <f t="shared" ref="CU106:CU125" si="333">IF(MID(H106,1,1)="4",1,0)+IF(MID(I106,1,1)="4",1,0)+IF(MID(J106,1,1)="4",1,0)+IF(MID(K106,1,1)="4",1,0)+IF(MID(M106,1,1)="4",1,0)+IF(MID(N106,1,1)="4",1,0)+IF(MID(O106,1,1)="4",1,0)</f>
        <v>0</v>
      </c>
      <c r="CV106" s="108">
        <f t="shared" ref="CV106:CV125" si="334">IF(MID(H106,1,1)="5",1,0)+IF(MID(I106,1,1)="5",1,0)+IF(MID(J106,1,1)="5",1,0)+IF(MID(K106,1,1)="5",1,0)+IF(MID(M106,1,1)="5",1,0)+IF(MID(N106,1,1)="5",1,0)+IF(MID(O106,1,1)="5",1,0)</f>
        <v>0</v>
      </c>
      <c r="CW106" s="108">
        <f t="shared" ref="CW106:CW125" si="335">IF(MID(H106,1,1)="6",1,0)+IF(MID(I106,1,1)="6",1,0)+IF(MID(J106,1,1)="6",1,0)+IF(MID(K106,1,1)="6",1,0)+IF(MID(M106,1,1)="6",1,0)+IF(MID(N106,1,1)="6",1,0)+IF(MID(O106,1,1)="6",1,0)</f>
        <v>0</v>
      </c>
      <c r="CX106" s="108">
        <f t="shared" ref="CX106:CX125" si="336">IF(MID(H106,1,1)="7",1,0)+IF(MID(I106,1,1)="7",1,0)+IF(MID(J106,1,1)="7",1,0)+IF(MID(K106,1,1)="7",1,0)+IF(MID(M106,1,1)="7",1,0)+IF(MID(N106,1,1)="7",1,0)+IF(MID(O106,1,1)="7",1,0)</f>
        <v>0</v>
      </c>
      <c r="CY106" s="108">
        <f t="shared" ref="CY106:CY125" si="337">IF(MID(H106,1,1)="8",1,0)+IF(MID(I106,1,1)="8",1,0)+IF(MID(J106,1,1)="8",1,0)+IF(MID(K106,1,1)="8",1,0)+IF(MID(M106,1,1)="8",1,0)+IF(MID(N106,1,1)="8",1,0)+IF(MID(O106,1,1)="8",1,0)</f>
        <v>0</v>
      </c>
      <c r="CZ106" s="149">
        <f t="shared" ref="CZ106:CZ125" si="338">SUM(CR106:CY106)</f>
        <v>1</v>
      </c>
      <c r="DA106" s="81"/>
      <c r="DB106" s="81"/>
      <c r="DC106" s="81"/>
      <c r="DD106" s="150">
        <f t="shared" ref="DD106:DD117" si="339">SUM($AE106:$AG106)+SUM($AI106:$AK106)+SUM($AM106:AO106)+SUM($AQ106:AS106)+SUM($AU106:AW106)+SUM($AY106:BA106)+SUM($BC106:BE106)+SUM($BG106:BI106)</f>
        <v>0</v>
      </c>
      <c r="DW106" s="81"/>
      <c r="DX106" s="81"/>
      <c r="DY106" s="81"/>
      <c r="DZ106" s="81"/>
      <c r="EA106" s="81"/>
      <c r="EB106" s="81"/>
    </row>
    <row r="107" spans="1:132" ht="12.75" customHeight="1">
      <c r="A107" s="192" t="s">
        <v>255</v>
      </c>
      <c r="B107" s="131" t="s">
        <v>256</v>
      </c>
      <c r="C107" s="132"/>
      <c r="D107" s="133"/>
      <c r="E107" s="134"/>
      <c r="F107" s="134"/>
      <c r="G107" s="135"/>
      <c r="H107" s="219">
        <v>3</v>
      </c>
      <c r="I107" s="134"/>
      <c r="J107" s="134"/>
      <c r="K107" s="134"/>
      <c r="L107" s="134"/>
      <c r="M107" s="134"/>
      <c r="N107" s="134"/>
      <c r="O107" s="135"/>
      <c r="P107" s="136"/>
      <c r="Q107" s="136"/>
      <c r="R107" s="133"/>
      <c r="S107" s="134"/>
      <c r="T107" s="134"/>
      <c r="U107" s="134"/>
      <c r="V107" s="134"/>
      <c r="W107" s="134"/>
      <c r="X107" s="135"/>
      <c r="Y107" s="137">
        <v>150</v>
      </c>
      <c r="Z107" s="136">
        <f t="shared" si="291"/>
        <v>5</v>
      </c>
      <c r="AA107" s="138"/>
      <c r="AB107" s="138"/>
      <c r="AC107" s="138"/>
      <c r="AD107" s="138"/>
      <c r="AE107" s="139"/>
      <c r="AF107" s="139"/>
      <c r="AG107" s="139"/>
      <c r="AH107" s="220">
        <f t="shared" si="292"/>
        <v>0</v>
      </c>
      <c r="AI107" s="139"/>
      <c r="AJ107" s="139"/>
      <c r="AK107" s="139"/>
      <c r="AL107" s="220">
        <f t="shared" si="293"/>
        <v>0</v>
      </c>
      <c r="AM107" s="139"/>
      <c r="AN107" s="139"/>
      <c r="AO107" s="139"/>
      <c r="AP107" s="220">
        <f t="shared" si="294"/>
        <v>5</v>
      </c>
      <c r="AQ107" s="139"/>
      <c r="AR107" s="139"/>
      <c r="AS107" s="139"/>
      <c r="AT107" s="220">
        <f t="shared" si="295"/>
        <v>0</v>
      </c>
      <c r="AU107" s="139"/>
      <c r="AV107" s="139"/>
      <c r="AW107" s="139"/>
      <c r="AX107" s="220">
        <f t="shared" si="296"/>
        <v>0</v>
      </c>
      <c r="AY107" s="139"/>
      <c r="AZ107" s="139"/>
      <c r="BA107" s="139"/>
      <c r="BB107" s="220">
        <f t="shared" si="297"/>
        <v>0</v>
      </c>
      <c r="BC107" s="139"/>
      <c r="BD107" s="139"/>
      <c r="BE107" s="139"/>
      <c r="BF107" s="220">
        <f t="shared" si="298"/>
        <v>0</v>
      </c>
      <c r="BG107" s="139"/>
      <c r="BH107" s="139"/>
      <c r="BI107" s="139"/>
      <c r="BJ107" s="220">
        <f t="shared" si="299"/>
        <v>0</v>
      </c>
      <c r="BK107" s="141">
        <f t="shared" si="300"/>
        <v>0</v>
      </c>
      <c r="BL107" s="142" t="str">
        <f t="shared" si="301"/>
        <v/>
      </c>
      <c r="BM107" s="143">
        <f t="shared" si="302"/>
        <v>0</v>
      </c>
      <c r="BN107" s="143">
        <f t="shared" si="303"/>
        <v>0</v>
      </c>
      <c r="BO107" s="143">
        <f t="shared" si="304"/>
        <v>5</v>
      </c>
      <c r="BP107" s="143">
        <f t="shared" si="305"/>
        <v>0</v>
      </c>
      <c r="BQ107" s="143">
        <f t="shared" si="306"/>
        <v>0</v>
      </c>
      <c r="BR107" s="143">
        <f t="shared" si="307"/>
        <v>0</v>
      </c>
      <c r="BS107" s="143">
        <f t="shared" si="308"/>
        <v>0</v>
      </c>
      <c r="BT107" s="143">
        <f t="shared" si="309"/>
        <v>0</v>
      </c>
      <c r="BU107" s="144">
        <f t="shared" si="310"/>
        <v>5</v>
      </c>
      <c r="BV107" s="81"/>
      <c r="BW107" s="81"/>
      <c r="BX107" s="145">
        <f t="shared" si="311"/>
        <v>0</v>
      </c>
      <c r="BY107" s="145">
        <f t="shared" si="312"/>
        <v>0</v>
      </c>
      <c r="BZ107" s="145">
        <f t="shared" si="313"/>
        <v>0</v>
      </c>
      <c r="CA107" s="145">
        <f t="shared" si="314"/>
        <v>0</v>
      </c>
      <c r="CB107" s="145">
        <f t="shared" si="315"/>
        <v>0</v>
      </c>
      <c r="CC107" s="145">
        <f t="shared" si="316"/>
        <v>0</v>
      </c>
      <c r="CD107" s="145">
        <f t="shared" si="317"/>
        <v>0</v>
      </c>
      <c r="CE107" s="145">
        <f t="shared" si="318"/>
        <v>0</v>
      </c>
      <c r="CF107" s="146">
        <f t="shared" si="319"/>
        <v>0</v>
      </c>
      <c r="CG107" s="147">
        <f t="shared" si="320"/>
        <v>0</v>
      </c>
      <c r="CH107" s="81"/>
      <c r="CI107" s="108">
        <f t="shared" si="321"/>
        <v>0</v>
      </c>
      <c r="CJ107" s="108">
        <f t="shared" si="322"/>
        <v>0</v>
      </c>
      <c r="CK107" s="108">
        <f t="shared" si="323"/>
        <v>0</v>
      </c>
      <c r="CL107" s="108">
        <f t="shared" si="324"/>
        <v>0</v>
      </c>
      <c r="CM107" s="108">
        <f t="shared" si="325"/>
        <v>0</v>
      </c>
      <c r="CN107" s="108">
        <f t="shared" si="326"/>
        <v>0</v>
      </c>
      <c r="CO107" s="108">
        <f t="shared" si="327"/>
        <v>0</v>
      </c>
      <c r="CP107" s="108">
        <f t="shared" si="328"/>
        <v>0</v>
      </c>
      <c r="CQ107" s="148">
        <f t="shared" si="329"/>
        <v>0</v>
      </c>
      <c r="CR107" s="108">
        <f t="shared" si="330"/>
        <v>0</v>
      </c>
      <c r="CS107" s="108">
        <f t="shared" si="331"/>
        <v>0</v>
      </c>
      <c r="CT107" s="105">
        <f t="shared" si="332"/>
        <v>1</v>
      </c>
      <c r="CU107" s="108">
        <f t="shared" si="333"/>
        <v>0</v>
      </c>
      <c r="CV107" s="108">
        <f t="shared" si="334"/>
        <v>0</v>
      </c>
      <c r="CW107" s="108">
        <f t="shared" si="335"/>
        <v>0</v>
      </c>
      <c r="CX107" s="108">
        <f t="shared" si="336"/>
        <v>0</v>
      </c>
      <c r="CY107" s="108">
        <f t="shared" si="337"/>
        <v>0</v>
      </c>
      <c r="CZ107" s="149">
        <f t="shared" si="338"/>
        <v>1</v>
      </c>
      <c r="DA107" s="81"/>
      <c r="DB107" s="81"/>
      <c r="DC107" s="81"/>
      <c r="DD107" s="150">
        <f t="shared" si="339"/>
        <v>0</v>
      </c>
      <c r="DW107" s="81"/>
      <c r="DX107" s="81"/>
      <c r="DY107" s="81"/>
      <c r="DZ107" s="81"/>
      <c r="EA107" s="81"/>
      <c r="EB107" s="81"/>
    </row>
    <row r="108" spans="1:132" ht="12.75" customHeight="1">
      <c r="A108" s="192" t="s">
        <v>257</v>
      </c>
      <c r="B108" s="131" t="s">
        <v>258</v>
      </c>
      <c r="C108" s="132"/>
      <c r="D108" s="133"/>
      <c r="E108" s="134"/>
      <c r="F108" s="134"/>
      <c r="G108" s="135"/>
      <c r="H108" s="219">
        <v>4</v>
      </c>
      <c r="I108" s="134"/>
      <c r="J108" s="134"/>
      <c r="K108" s="134"/>
      <c r="L108" s="134"/>
      <c r="M108" s="134"/>
      <c r="N108" s="134"/>
      <c r="O108" s="135"/>
      <c r="P108" s="136"/>
      <c r="Q108" s="136"/>
      <c r="R108" s="133"/>
      <c r="S108" s="134"/>
      <c r="T108" s="134"/>
      <c r="U108" s="134"/>
      <c r="V108" s="134"/>
      <c r="W108" s="134"/>
      <c r="X108" s="135"/>
      <c r="Y108" s="137">
        <v>150</v>
      </c>
      <c r="Z108" s="136">
        <f t="shared" si="291"/>
        <v>5</v>
      </c>
      <c r="AA108" s="138"/>
      <c r="AB108" s="138"/>
      <c r="AC108" s="138"/>
      <c r="AD108" s="138"/>
      <c r="AE108" s="139"/>
      <c r="AF108" s="139"/>
      <c r="AG108" s="139"/>
      <c r="AH108" s="220">
        <f t="shared" si="292"/>
        <v>0</v>
      </c>
      <c r="AI108" s="139"/>
      <c r="AJ108" s="139"/>
      <c r="AK108" s="139"/>
      <c r="AL108" s="220">
        <f t="shared" si="293"/>
        <v>0</v>
      </c>
      <c r="AM108" s="139"/>
      <c r="AN108" s="139"/>
      <c r="AO108" s="139"/>
      <c r="AP108" s="220">
        <f t="shared" si="294"/>
        <v>0</v>
      </c>
      <c r="AQ108" s="139"/>
      <c r="AR108" s="139"/>
      <c r="AS108" s="139"/>
      <c r="AT108" s="220">
        <f t="shared" si="295"/>
        <v>5</v>
      </c>
      <c r="AU108" s="139"/>
      <c r="AV108" s="139"/>
      <c r="AW108" s="139"/>
      <c r="AX108" s="220">
        <f t="shared" si="296"/>
        <v>0</v>
      </c>
      <c r="AY108" s="139"/>
      <c r="AZ108" s="139"/>
      <c r="BA108" s="139"/>
      <c r="BB108" s="220">
        <f t="shared" si="297"/>
        <v>0</v>
      </c>
      <c r="BC108" s="139"/>
      <c r="BD108" s="139"/>
      <c r="BE108" s="139"/>
      <c r="BF108" s="220">
        <f t="shared" si="298"/>
        <v>0</v>
      </c>
      <c r="BG108" s="139"/>
      <c r="BH108" s="139"/>
      <c r="BI108" s="139"/>
      <c r="BJ108" s="220">
        <f t="shared" si="299"/>
        <v>0</v>
      </c>
      <c r="BK108" s="141">
        <f t="shared" si="300"/>
        <v>0</v>
      </c>
      <c r="BL108" s="142" t="str">
        <f t="shared" si="301"/>
        <v/>
      </c>
      <c r="BM108" s="143">
        <f t="shared" si="302"/>
        <v>0</v>
      </c>
      <c r="BN108" s="143">
        <f t="shared" si="303"/>
        <v>0</v>
      </c>
      <c r="BO108" s="143">
        <f t="shared" si="304"/>
        <v>0</v>
      </c>
      <c r="BP108" s="143">
        <f t="shared" si="305"/>
        <v>5</v>
      </c>
      <c r="BQ108" s="143">
        <f t="shared" si="306"/>
        <v>0</v>
      </c>
      <c r="BR108" s="143">
        <f t="shared" si="307"/>
        <v>0</v>
      </c>
      <c r="BS108" s="143">
        <f t="shared" si="308"/>
        <v>0</v>
      </c>
      <c r="BT108" s="143">
        <f t="shared" si="309"/>
        <v>0</v>
      </c>
      <c r="BU108" s="144">
        <f t="shared" si="310"/>
        <v>5</v>
      </c>
      <c r="BV108" s="81"/>
      <c r="BW108" s="81"/>
      <c r="BX108" s="145">
        <f t="shared" si="311"/>
        <v>0</v>
      </c>
      <c r="BY108" s="145">
        <f t="shared" si="312"/>
        <v>0</v>
      </c>
      <c r="BZ108" s="145">
        <f t="shared" si="313"/>
        <v>0</v>
      </c>
      <c r="CA108" s="145">
        <f t="shared" si="314"/>
        <v>0</v>
      </c>
      <c r="CB108" s="145">
        <f t="shared" si="315"/>
        <v>0</v>
      </c>
      <c r="CC108" s="145">
        <f t="shared" si="316"/>
        <v>0</v>
      </c>
      <c r="CD108" s="145">
        <f t="shared" si="317"/>
        <v>0</v>
      </c>
      <c r="CE108" s="145">
        <f t="shared" si="318"/>
        <v>0</v>
      </c>
      <c r="CF108" s="146">
        <f t="shared" si="319"/>
        <v>0</v>
      </c>
      <c r="CG108" s="147">
        <f t="shared" si="320"/>
        <v>0</v>
      </c>
      <c r="CH108" s="81"/>
      <c r="CI108" s="108">
        <f t="shared" si="321"/>
        <v>0</v>
      </c>
      <c r="CJ108" s="108">
        <f t="shared" si="322"/>
        <v>0</v>
      </c>
      <c r="CK108" s="108">
        <f t="shared" si="323"/>
        <v>0</v>
      </c>
      <c r="CL108" s="108">
        <f t="shared" si="324"/>
        <v>0</v>
      </c>
      <c r="CM108" s="108">
        <f t="shared" si="325"/>
        <v>0</v>
      </c>
      <c r="CN108" s="108">
        <f t="shared" si="326"/>
        <v>0</v>
      </c>
      <c r="CO108" s="108">
        <f t="shared" si="327"/>
        <v>0</v>
      </c>
      <c r="CP108" s="108">
        <f t="shared" si="328"/>
        <v>0</v>
      </c>
      <c r="CQ108" s="148">
        <f t="shared" si="329"/>
        <v>0</v>
      </c>
      <c r="CR108" s="108">
        <f t="shared" si="330"/>
        <v>0</v>
      </c>
      <c r="CS108" s="108">
        <f t="shared" si="331"/>
        <v>0</v>
      </c>
      <c r="CT108" s="105">
        <f t="shared" si="332"/>
        <v>0</v>
      </c>
      <c r="CU108" s="108">
        <f t="shared" si="333"/>
        <v>1</v>
      </c>
      <c r="CV108" s="108">
        <f t="shared" si="334"/>
        <v>0</v>
      </c>
      <c r="CW108" s="108">
        <f t="shared" si="335"/>
        <v>0</v>
      </c>
      <c r="CX108" s="108">
        <f t="shared" si="336"/>
        <v>0</v>
      </c>
      <c r="CY108" s="108">
        <f t="shared" si="337"/>
        <v>0</v>
      </c>
      <c r="CZ108" s="149">
        <f t="shared" si="338"/>
        <v>1</v>
      </c>
      <c r="DA108" s="81"/>
      <c r="DB108" s="81"/>
      <c r="DC108" s="81"/>
      <c r="DD108" s="150">
        <f t="shared" si="339"/>
        <v>0</v>
      </c>
      <c r="DW108" s="81"/>
      <c r="DX108" s="81"/>
      <c r="DY108" s="81"/>
      <c r="DZ108" s="81"/>
      <c r="EA108" s="81"/>
      <c r="EB108" s="81"/>
    </row>
    <row r="109" spans="1:132" ht="12.75" customHeight="1">
      <c r="A109" s="192" t="s">
        <v>259</v>
      </c>
      <c r="B109" s="131" t="s">
        <v>260</v>
      </c>
      <c r="C109" s="132"/>
      <c r="D109" s="133"/>
      <c r="E109" s="134"/>
      <c r="F109" s="134"/>
      <c r="G109" s="135"/>
      <c r="H109" s="219">
        <v>4</v>
      </c>
      <c r="I109" s="134"/>
      <c r="J109" s="134"/>
      <c r="K109" s="134"/>
      <c r="L109" s="134"/>
      <c r="M109" s="134"/>
      <c r="N109" s="134"/>
      <c r="O109" s="135"/>
      <c r="P109" s="136"/>
      <c r="Q109" s="136"/>
      <c r="R109" s="133"/>
      <c r="S109" s="134"/>
      <c r="T109" s="134"/>
      <c r="U109" s="134"/>
      <c r="V109" s="134"/>
      <c r="W109" s="134"/>
      <c r="X109" s="135"/>
      <c r="Y109" s="137">
        <v>150</v>
      </c>
      <c r="Z109" s="136">
        <f t="shared" si="291"/>
        <v>5</v>
      </c>
      <c r="AA109" s="138"/>
      <c r="AB109" s="138"/>
      <c r="AC109" s="138"/>
      <c r="AD109" s="138"/>
      <c r="AE109" s="139"/>
      <c r="AF109" s="139"/>
      <c r="AG109" s="139"/>
      <c r="AH109" s="220">
        <f t="shared" si="292"/>
        <v>0</v>
      </c>
      <c r="AI109" s="139"/>
      <c r="AJ109" s="139"/>
      <c r="AK109" s="139"/>
      <c r="AL109" s="220">
        <f t="shared" si="293"/>
        <v>0</v>
      </c>
      <c r="AM109" s="139"/>
      <c r="AN109" s="139"/>
      <c r="AO109" s="139"/>
      <c r="AP109" s="220">
        <f t="shared" si="294"/>
        <v>0</v>
      </c>
      <c r="AQ109" s="139"/>
      <c r="AR109" s="139"/>
      <c r="AS109" s="139"/>
      <c r="AT109" s="220">
        <f t="shared" si="295"/>
        <v>5</v>
      </c>
      <c r="AU109" s="139"/>
      <c r="AV109" s="139"/>
      <c r="AW109" s="139"/>
      <c r="AX109" s="220">
        <f t="shared" si="296"/>
        <v>0</v>
      </c>
      <c r="AY109" s="139"/>
      <c r="AZ109" s="139"/>
      <c r="BA109" s="139"/>
      <c r="BB109" s="220">
        <f t="shared" si="297"/>
        <v>0</v>
      </c>
      <c r="BC109" s="139"/>
      <c r="BD109" s="139"/>
      <c r="BE109" s="139"/>
      <c r="BF109" s="220">
        <f t="shared" si="298"/>
        <v>0</v>
      </c>
      <c r="BG109" s="139"/>
      <c r="BH109" s="139"/>
      <c r="BI109" s="139"/>
      <c r="BJ109" s="220">
        <f t="shared" si="299"/>
        <v>0</v>
      </c>
      <c r="BK109" s="141">
        <f t="shared" si="300"/>
        <v>0</v>
      </c>
      <c r="BL109" s="142" t="str">
        <f t="shared" si="301"/>
        <v/>
      </c>
      <c r="BM109" s="143">
        <f t="shared" si="302"/>
        <v>0</v>
      </c>
      <c r="BN109" s="143">
        <f t="shared" si="303"/>
        <v>0</v>
      </c>
      <c r="BO109" s="143">
        <f t="shared" si="304"/>
        <v>0</v>
      </c>
      <c r="BP109" s="143">
        <f t="shared" si="305"/>
        <v>5</v>
      </c>
      <c r="BQ109" s="143">
        <f t="shared" si="306"/>
        <v>0</v>
      </c>
      <c r="BR109" s="143">
        <f t="shared" si="307"/>
        <v>0</v>
      </c>
      <c r="BS109" s="143">
        <f t="shared" si="308"/>
        <v>0</v>
      </c>
      <c r="BT109" s="143">
        <f t="shared" si="309"/>
        <v>0</v>
      </c>
      <c r="BU109" s="144">
        <f t="shared" si="310"/>
        <v>5</v>
      </c>
      <c r="BV109" s="81"/>
      <c r="BW109" s="81"/>
      <c r="BX109" s="145">
        <f t="shared" si="311"/>
        <v>0</v>
      </c>
      <c r="BY109" s="145">
        <f t="shared" si="312"/>
        <v>0</v>
      </c>
      <c r="BZ109" s="145">
        <f t="shared" si="313"/>
        <v>0</v>
      </c>
      <c r="CA109" s="145">
        <f t="shared" si="314"/>
        <v>0</v>
      </c>
      <c r="CB109" s="145">
        <f t="shared" si="315"/>
        <v>0</v>
      </c>
      <c r="CC109" s="145">
        <f t="shared" si="316"/>
        <v>0</v>
      </c>
      <c r="CD109" s="145">
        <f t="shared" si="317"/>
        <v>0</v>
      </c>
      <c r="CE109" s="145">
        <f t="shared" si="318"/>
        <v>0</v>
      </c>
      <c r="CF109" s="146">
        <f t="shared" si="319"/>
        <v>0</v>
      </c>
      <c r="CG109" s="147">
        <f t="shared" si="320"/>
        <v>0</v>
      </c>
      <c r="CH109" s="81"/>
      <c r="CI109" s="108">
        <f t="shared" si="321"/>
        <v>0</v>
      </c>
      <c r="CJ109" s="108">
        <f t="shared" si="322"/>
        <v>0</v>
      </c>
      <c r="CK109" s="108">
        <f t="shared" si="323"/>
        <v>0</v>
      </c>
      <c r="CL109" s="108">
        <f t="shared" si="324"/>
        <v>0</v>
      </c>
      <c r="CM109" s="108">
        <f t="shared" si="325"/>
        <v>0</v>
      </c>
      <c r="CN109" s="108">
        <f t="shared" si="326"/>
        <v>0</v>
      </c>
      <c r="CO109" s="108">
        <f t="shared" si="327"/>
        <v>0</v>
      </c>
      <c r="CP109" s="108">
        <f t="shared" si="328"/>
        <v>0</v>
      </c>
      <c r="CQ109" s="148">
        <f t="shared" si="329"/>
        <v>0</v>
      </c>
      <c r="CR109" s="108">
        <f t="shared" si="330"/>
        <v>0</v>
      </c>
      <c r="CS109" s="108">
        <f t="shared" si="331"/>
        <v>0</v>
      </c>
      <c r="CT109" s="105">
        <f t="shared" si="332"/>
        <v>0</v>
      </c>
      <c r="CU109" s="108">
        <f t="shared" si="333"/>
        <v>1</v>
      </c>
      <c r="CV109" s="108">
        <f t="shared" si="334"/>
        <v>0</v>
      </c>
      <c r="CW109" s="108">
        <f t="shared" si="335"/>
        <v>0</v>
      </c>
      <c r="CX109" s="108">
        <f t="shared" si="336"/>
        <v>0</v>
      </c>
      <c r="CY109" s="108">
        <f t="shared" si="337"/>
        <v>0</v>
      </c>
      <c r="CZ109" s="149">
        <f t="shared" si="338"/>
        <v>1</v>
      </c>
      <c r="DA109" s="81"/>
      <c r="DB109" s="81"/>
      <c r="DC109" s="81"/>
      <c r="DD109" s="150">
        <f t="shared" si="339"/>
        <v>0</v>
      </c>
      <c r="DW109" s="81"/>
      <c r="DX109" s="81"/>
      <c r="DY109" s="81"/>
      <c r="DZ109" s="81"/>
      <c r="EA109" s="81"/>
      <c r="EB109" s="81"/>
    </row>
    <row r="110" spans="1:132" ht="12.75" customHeight="1">
      <c r="A110" s="192" t="s">
        <v>261</v>
      </c>
      <c r="B110" s="131" t="s">
        <v>262</v>
      </c>
      <c r="C110" s="132"/>
      <c r="D110" s="133"/>
      <c r="E110" s="134"/>
      <c r="F110" s="134"/>
      <c r="G110" s="135"/>
      <c r="H110" s="219">
        <v>5</v>
      </c>
      <c r="I110" s="134"/>
      <c r="J110" s="134"/>
      <c r="K110" s="134"/>
      <c r="L110" s="134"/>
      <c r="M110" s="134"/>
      <c r="N110" s="134"/>
      <c r="O110" s="135"/>
      <c r="P110" s="136"/>
      <c r="Q110" s="136"/>
      <c r="R110" s="133"/>
      <c r="S110" s="134"/>
      <c r="T110" s="134"/>
      <c r="U110" s="134"/>
      <c r="V110" s="134"/>
      <c r="W110" s="134"/>
      <c r="X110" s="135"/>
      <c r="Y110" s="137">
        <v>150</v>
      </c>
      <c r="Z110" s="136">
        <f t="shared" si="291"/>
        <v>5</v>
      </c>
      <c r="AA110" s="138"/>
      <c r="AB110" s="138"/>
      <c r="AC110" s="138"/>
      <c r="AD110" s="138"/>
      <c r="AE110" s="139"/>
      <c r="AF110" s="139"/>
      <c r="AG110" s="139"/>
      <c r="AH110" s="220">
        <f t="shared" si="292"/>
        <v>0</v>
      </c>
      <c r="AI110" s="139"/>
      <c r="AJ110" s="139"/>
      <c r="AK110" s="139"/>
      <c r="AL110" s="220">
        <f t="shared" si="293"/>
        <v>0</v>
      </c>
      <c r="AM110" s="139"/>
      <c r="AN110" s="139"/>
      <c r="AO110" s="139"/>
      <c r="AP110" s="220">
        <f t="shared" si="294"/>
        <v>0</v>
      </c>
      <c r="AQ110" s="139"/>
      <c r="AR110" s="139"/>
      <c r="AS110" s="139"/>
      <c r="AT110" s="220">
        <f t="shared" si="295"/>
        <v>0</v>
      </c>
      <c r="AU110" s="139"/>
      <c r="AV110" s="139"/>
      <c r="AW110" s="139"/>
      <c r="AX110" s="220">
        <f t="shared" si="296"/>
        <v>5</v>
      </c>
      <c r="AY110" s="139"/>
      <c r="AZ110" s="139"/>
      <c r="BA110" s="139"/>
      <c r="BB110" s="220">
        <f t="shared" si="297"/>
        <v>0</v>
      </c>
      <c r="BC110" s="139"/>
      <c r="BD110" s="139"/>
      <c r="BE110" s="139"/>
      <c r="BF110" s="220">
        <f t="shared" si="298"/>
        <v>0</v>
      </c>
      <c r="BG110" s="139"/>
      <c r="BH110" s="139"/>
      <c r="BI110" s="139"/>
      <c r="BJ110" s="220">
        <f t="shared" si="299"/>
        <v>0</v>
      </c>
      <c r="BK110" s="141">
        <f t="shared" si="300"/>
        <v>0</v>
      </c>
      <c r="BL110" s="142" t="str">
        <f t="shared" si="301"/>
        <v/>
      </c>
      <c r="BM110" s="143">
        <f t="shared" si="302"/>
        <v>0</v>
      </c>
      <c r="BN110" s="143">
        <f t="shared" si="303"/>
        <v>0</v>
      </c>
      <c r="BO110" s="143">
        <f t="shared" si="304"/>
        <v>0</v>
      </c>
      <c r="BP110" s="143">
        <f t="shared" si="305"/>
        <v>0</v>
      </c>
      <c r="BQ110" s="143">
        <f t="shared" si="306"/>
        <v>5</v>
      </c>
      <c r="BR110" s="143">
        <f t="shared" si="307"/>
        <v>0</v>
      </c>
      <c r="BS110" s="143">
        <f t="shared" si="308"/>
        <v>0</v>
      </c>
      <c r="BT110" s="143">
        <f t="shared" si="309"/>
        <v>0</v>
      </c>
      <c r="BU110" s="144">
        <f t="shared" si="310"/>
        <v>5</v>
      </c>
      <c r="BV110" s="81"/>
      <c r="BW110" s="81"/>
      <c r="BX110" s="145">
        <f t="shared" si="311"/>
        <v>0</v>
      </c>
      <c r="BY110" s="145">
        <f t="shared" si="312"/>
        <v>0</v>
      </c>
      <c r="BZ110" s="145">
        <f t="shared" si="313"/>
        <v>0</v>
      </c>
      <c r="CA110" s="145">
        <f t="shared" si="314"/>
        <v>0</v>
      </c>
      <c r="CB110" s="145">
        <f t="shared" si="315"/>
        <v>0</v>
      </c>
      <c r="CC110" s="145">
        <f t="shared" si="316"/>
        <v>0</v>
      </c>
      <c r="CD110" s="145">
        <f t="shared" si="317"/>
        <v>0</v>
      </c>
      <c r="CE110" s="145">
        <f t="shared" si="318"/>
        <v>0</v>
      </c>
      <c r="CF110" s="146">
        <f t="shared" si="319"/>
        <v>0</v>
      </c>
      <c r="CG110" s="147">
        <f t="shared" si="320"/>
        <v>0</v>
      </c>
      <c r="CH110" s="221"/>
      <c r="CI110" s="108">
        <f t="shared" si="321"/>
        <v>0</v>
      </c>
      <c r="CJ110" s="108">
        <f t="shared" si="322"/>
        <v>0</v>
      </c>
      <c r="CK110" s="108">
        <f t="shared" si="323"/>
        <v>0</v>
      </c>
      <c r="CL110" s="108">
        <f t="shared" si="324"/>
        <v>0</v>
      </c>
      <c r="CM110" s="108">
        <f t="shared" si="325"/>
        <v>0</v>
      </c>
      <c r="CN110" s="108">
        <f t="shared" si="326"/>
        <v>0</v>
      </c>
      <c r="CO110" s="108">
        <f t="shared" si="327"/>
        <v>0</v>
      </c>
      <c r="CP110" s="108">
        <f t="shared" si="328"/>
        <v>0</v>
      </c>
      <c r="CQ110" s="148">
        <f t="shared" si="329"/>
        <v>0</v>
      </c>
      <c r="CR110" s="108">
        <f t="shared" si="330"/>
        <v>0</v>
      </c>
      <c r="CS110" s="108">
        <f t="shared" si="331"/>
        <v>0</v>
      </c>
      <c r="CT110" s="105">
        <f t="shared" si="332"/>
        <v>0</v>
      </c>
      <c r="CU110" s="108">
        <f t="shared" si="333"/>
        <v>0</v>
      </c>
      <c r="CV110" s="108">
        <f t="shared" si="334"/>
        <v>1</v>
      </c>
      <c r="CW110" s="108">
        <f t="shared" si="335"/>
        <v>0</v>
      </c>
      <c r="CX110" s="108">
        <f t="shared" si="336"/>
        <v>0</v>
      </c>
      <c r="CY110" s="108">
        <f t="shared" si="337"/>
        <v>0</v>
      </c>
      <c r="CZ110" s="149">
        <f t="shared" si="338"/>
        <v>1</v>
      </c>
      <c r="DA110" s="221"/>
      <c r="DB110" s="221"/>
      <c r="DC110" s="221"/>
      <c r="DD110" s="150">
        <f t="shared" si="339"/>
        <v>0</v>
      </c>
      <c r="DW110" s="221"/>
      <c r="DX110" s="221"/>
      <c r="DY110" s="221"/>
      <c r="DZ110" s="221"/>
      <c r="EA110" s="221"/>
      <c r="EB110" s="221"/>
    </row>
    <row r="111" spans="1:132" ht="11.25" customHeight="1">
      <c r="A111" s="192" t="s">
        <v>263</v>
      </c>
      <c r="B111" s="131" t="s">
        <v>264</v>
      </c>
      <c r="C111" s="132"/>
      <c r="D111" s="133"/>
      <c r="E111" s="134"/>
      <c r="F111" s="134"/>
      <c r="G111" s="135"/>
      <c r="H111" s="219">
        <v>5</v>
      </c>
      <c r="I111" s="134"/>
      <c r="J111" s="134"/>
      <c r="K111" s="134"/>
      <c r="L111" s="134"/>
      <c r="M111" s="134"/>
      <c r="N111" s="134"/>
      <c r="O111" s="135"/>
      <c r="P111" s="136"/>
      <c r="Q111" s="136"/>
      <c r="R111" s="133"/>
      <c r="S111" s="134"/>
      <c r="T111" s="134"/>
      <c r="U111" s="134"/>
      <c r="V111" s="134"/>
      <c r="W111" s="134"/>
      <c r="X111" s="135"/>
      <c r="Y111" s="137">
        <v>150</v>
      </c>
      <c r="Z111" s="136">
        <f t="shared" si="291"/>
        <v>5</v>
      </c>
      <c r="AA111" s="138"/>
      <c r="AB111" s="138"/>
      <c r="AC111" s="138"/>
      <c r="AD111" s="138"/>
      <c r="AE111" s="139"/>
      <c r="AF111" s="139"/>
      <c r="AG111" s="139"/>
      <c r="AH111" s="220">
        <f t="shared" si="292"/>
        <v>0</v>
      </c>
      <c r="AI111" s="139"/>
      <c r="AJ111" s="139"/>
      <c r="AK111" s="139"/>
      <c r="AL111" s="220">
        <f t="shared" si="293"/>
        <v>0</v>
      </c>
      <c r="AM111" s="139"/>
      <c r="AN111" s="139"/>
      <c r="AO111" s="139"/>
      <c r="AP111" s="220">
        <f t="shared" si="294"/>
        <v>0</v>
      </c>
      <c r="AQ111" s="139"/>
      <c r="AR111" s="139"/>
      <c r="AS111" s="139"/>
      <c r="AT111" s="220">
        <f t="shared" si="295"/>
        <v>0</v>
      </c>
      <c r="AU111" s="139"/>
      <c r="AV111" s="139"/>
      <c r="AW111" s="139"/>
      <c r="AX111" s="220">
        <f t="shared" si="296"/>
        <v>5</v>
      </c>
      <c r="AY111" s="139"/>
      <c r="AZ111" s="139"/>
      <c r="BA111" s="139"/>
      <c r="BB111" s="220">
        <f t="shared" si="297"/>
        <v>0</v>
      </c>
      <c r="BC111" s="139"/>
      <c r="BD111" s="139"/>
      <c r="BE111" s="139"/>
      <c r="BF111" s="220">
        <f t="shared" si="298"/>
        <v>0</v>
      </c>
      <c r="BG111" s="139"/>
      <c r="BH111" s="139"/>
      <c r="BI111" s="139"/>
      <c r="BJ111" s="220">
        <f t="shared" si="299"/>
        <v>0</v>
      </c>
      <c r="BK111" s="141">
        <f t="shared" si="300"/>
        <v>0</v>
      </c>
      <c r="BL111" s="142" t="str">
        <f t="shared" si="301"/>
        <v/>
      </c>
      <c r="BM111" s="143">
        <f t="shared" si="302"/>
        <v>0</v>
      </c>
      <c r="BN111" s="143">
        <f t="shared" si="303"/>
        <v>0</v>
      </c>
      <c r="BO111" s="143">
        <f t="shared" si="304"/>
        <v>0</v>
      </c>
      <c r="BP111" s="143">
        <f t="shared" si="305"/>
        <v>0</v>
      </c>
      <c r="BQ111" s="143">
        <f t="shared" si="306"/>
        <v>5</v>
      </c>
      <c r="BR111" s="143">
        <f t="shared" si="307"/>
        <v>0</v>
      </c>
      <c r="BS111" s="143">
        <f t="shared" si="308"/>
        <v>0</v>
      </c>
      <c r="BT111" s="143">
        <f t="shared" si="309"/>
        <v>0</v>
      </c>
      <c r="BU111" s="144">
        <f t="shared" si="310"/>
        <v>5</v>
      </c>
      <c r="BV111" s="81"/>
      <c r="BW111" s="81"/>
      <c r="BX111" s="145">
        <f t="shared" si="311"/>
        <v>0</v>
      </c>
      <c r="BY111" s="145">
        <f t="shared" si="312"/>
        <v>0</v>
      </c>
      <c r="BZ111" s="145">
        <f t="shared" si="313"/>
        <v>0</v>
      </c>
      <c r="CA111" s="145">
        <f t="shared" si="314"/>
        <v>0</v>
      </c>
      <c r="CB111" s="145">
        <f t="shared" si="315"/>
        <v>0</v>
      </c>
      <c r="CC111" s="145">
        <f t="shared" si="316"/>
        <v>0</v>
      </c>
      <c r="CD111" s="145">
        <f t="shared" si="317"/>
        <v>0</v>
      </c>
      <c r="CE111" s="145">
        <f t="shared" si="318"/>
        <v>0</v>
      </c>
      <c r="CF111" s="146">
        <f t="shared" si="319"/>
        <v>0</v>
      </c>
      <c r="CG111" s="147">
        <f t="shared" si="320"/>
        <v>0</v>
      </c>
      <c r="CH111" s="81"/>
      <c r="CI111" s="108">
        <f t="shared" si="321"/>
        <v>0</v>
      </c>
      <c r="CJ111" s="108">
        <f t="shared" si="322"/>
        <v>0</v>
      </c>
      <c r="CK111" s="108">
        <f t="shared" si="323"/>
        <v>0</v>
      </c>
      <c r="CL111" s="108">
        <f t="shared" si="324"/>
        <v>0</v>
      </c>
      <c r="CM111" s="108">
        <f t="shared" si="325"/>
        <v>0</v>
      </c>
      <c r="CN111" s="108">
        <f t="shared" si="326"/>
        <v>0</v>
      </c>
      <c r="CO111" s="108">
        <f t="shared" si="327"/>
        <v>0</v>
      </c>
      <c r="CP111" s="108">
        <f t="shared" si="328"/>
        <v>0</v>
      </c>
      <c r="CQ111" s="148">
        <f t="shared" si="329"/>
        <v>0</v>
      </c>
      <c r="CR111" s="108">
        <f t="shared" si="330"/>
        <v>0</v>
      </c>
      <c r="CS111" s="108">
        <f t="shared" si="331"/>
        <v>0</v>
      </c>
      <c r="CT111" s="105">
        <f t="shared" si="332"/>
        <v>0</v>
      </c>
      <c r="CU111" s="108">
        <f t="shared" si="333"/>
        <v>0</v>
      </c>
      <c r="CV111" s="108">
        <f t="shared" si="334"/>
        <v>1</v>
      </c>
      <c r="CW111" s="108">
        <f t="shared" si="335"/>
        <v>0</v>
      </c>
      <c r="CX111" s="108">
        <f t="shared" si="336"/>
        <v>0</v>
      </c>
      <c r="CY111" s="108">
        <f t="shared" si="337"/>
        <v>0</v>
      </c>
      <c r="CZ111" s="149">
        <f t="shared" si="338"/>
        <v>1</v>
      </c>
      <c r="DA111" s="81"/>
      <c r="DB111" s="81"/>
      <c r="DC111" s="81"/>
      <c r="DD111" s="150">
        <f t="shared" si="339"/>
        <v>0</v>
      </c>
      <c r="DW111" s="81"/>
      <c r="DX111" s="81"/>
      <c r="DY111" s="81"/>
      <c r="DZ111" s="81"/>
      <c r="EA111" s="81"/>
      <c r="EB111" s="81"/>
    </row>
    <row r="112" spans="1:132" ht="12.75" customHeight="1">
      <c r="A112" s="192" t="s">
        <v>265</v>
      </c>
      <c r="B112" s="131" t="s">
        <v>266</v>
      </c>
      <c r="C112" s="132"/>
      <c r="D112" s="133"/>
      <c r="E112" s="134"/>
      <c r="F112" s="134"/>
      <c r="G112" s="135"/>
      <c r="H112" s="219">
        <v>6</v>
      </c>
      <c r="I112" s="134"/>
      <c r="J112" s="134"/>
      <c r="K112" s="134"/>
      <c r="L112" s="134"/>
      <c r="M112" s="134"/>
      <c r="N112" s="134"/>
      <c r="O112" s="135"/>
      <c r="P112" s="136"/>
      <c r="Q112" s="136"/>
      <c r="R112" s="133"/>
      <c r="S112" s="134"/>
      <c r="T112" s="134"/>
      <c r="U112" s="134"/>
      <c r="V112" s="134"/>
      <c r="W112" s="134"/>
      <c r="X112" s="135"/>
      <c r="Y112" s="137">
        <v>150</v>
      </c>
      <c r="Z112" s="136">
        <f t="shared" si="291"/>
        <v>5</v>
      </c>
      <c r="AA112" s="138"/>
      <c r="AB112" s="138"/>
      <c r="AC112" s="138"/>
      <c r="AD112" s="138"/>
      <c r="AE112" s="139"/>
      <c r="AF112" s="139"/>
      <c r="AG112" s="139"/>
      <c r="AH112" s="220">
        <f t="shared" si="292"/>
        <v>0</v>
      </c>
      <c r="AI112" s="139"/>
      <c r="AJ112" s="139"/>
      <c r="AK112" s="139"/>
      <c r="AL112" s="220">
        <f t="shared" si="293"/>
        <v>0</v>
      </c>
      <c r="AM112" s="139"/>
      <c r="AN112" s="139"/>
      <c r="AO112" s="139"/>
      <c r="AP112" s="220">
        <f t="shared" si="294"/>
        <v>0</v>
      </c>
      <c r="AQ112" s="139"/>
      <c r="AR112" s="139"/>
      <c r="AS112" s="139"/>
      <c r="AT112" s="220">
        <f t="shared" si="295"/>
        <v>0</v>
      </c>
      <c r="AU112" s="139"/>
      <c r="AV112" s="139"/>
      <c r="AW112" s="139"/>
      <c r="AX112" s="220">
        <f t="shared" si="296"/>
        <v>0</v>
      </c>
      <c r="AY112" s="139"/>
      <c r="AZ112" s="139"/>
      <c r="BA112" s="139"/>
      <c r="BB112" s="220">
        <f t="shared" si="297"/>
        <v>5</v>
      </c>
      <c r="BC112" s="139"/>
      <c r="BD112" s="139"/>
      <c r="BE112" s="139"/>
      <c r="BF112" s="220">
        <f t="shared" si="298"/>
        <v>0</v>
      </c>
      <c r="BG112" s="139"/>
      <c r="BH112" s="139"/>
      <c r="BI112" s="139"/>
      <c r="BJ112" s="220">
        <f t="shared" si="299"/>
        <v>0</v>
      </c>
      <c r="BK112" s="141">
        <f t="shared" si="300"/>
        <v>0</v>
      </c>
      <c r="BL112" s="142" t="str">
        <f t="shared" si="301"/>
        <v/>
      </c>
      <c r="BM112" s="143">
        <f t="shared" si="302"/>
        <v>0</v>
      </c>
      <c r="BN112" s="143">
        <f t="shared" si="303"/>
        <v>0</v>
      </c>
      <c r="BO112" s="143">
        <f t="shared" si="304"/>
        <v>0</v>
      </c>
      <c r="BP112" s="143">
        <f t="shared" si="305"/>
        <v>0</v>
      </c>
      <c r="BQ112" s="143">
        <f t="shared" si="306"/>
        <v>0</v>
      </c>
      <c r="BR112" s="143">
        <f t="shared" si="307"/>
        <v>5</v>
      </c>
      <c r="BS112" s="143">
        <f t="shared" si="308"/>
        <v>0</v>
      </c>
      <c r="BT112" s="143">
        <f t="shared" si="309"/>
        <v>0</v>
      </c>
      <c r="BU112" s="144">
        <f t="shared" si="310"/>
        <v>5</v>
      </c>
      <c r="BV112" s="81"/>
      <c r="BW112" s="81"/>
      <c r="BX112" s="145">
        <f t="shared" si="311"/>
        <v>0</v>
      </c>
      <c r="BY112" s="145">
        <f t="shared" si="312"/>
        <v>0</v>
      </c>
      <c r="BZ112" s="145">
        <f t="shared" si="313"/>
        <v>0</v>
      </c>
      <c r="CA112" s="145">
        <f t="shared" si="314"/>
        <v>0</v>
      </c>
      <c r="CB112" s="145">
        <f t="shared" si="315"/>
        <v>0</v>
      </c>
      <c r="CC112" s="145">
        <f t="shared" si="316"/>
        <v>0</v>
      </c>
      <c r="CD112" s="145">
        <f t="shared" si="317"/>
        <v>0</v>
      </c>
      <c r="CE112" s="145">
        <f t="shared" si="318"/>
        <v>0</v>
      </c>
      <c r="CF112" s="146">
        <f t="shared" si="319"/>
        <v>0</v>
      </c>
      <c r="CG112" s="147">
        <f t="shared" si="320"/>
        <v>0</v>
      </c>
      <c r="CH112" s="81"/>
      <c r="CI112" s="108">
        <f t="shared" si="321"/>
        <v>0</v>
      </c>
      <c r="CJ112" s="108">
        <f t="shared" si="322"/>
        <v>0</v>
      </c>
      <c r="CK112" s="108">
        <f t="shared" si="323"/>
        <v>0</v>
      </c>
      <c r="CL112" s="108">
        <f t="shared" si="324"/>
        <v>0</v>
      </c>
      <c r="CM112" s="108">
        <f t="shared" si="325"/>
        <v>0</v>
      </c>
      <c r="CN112" s="108">
        <f t="shared" si="326"/>
        <v>0</v>
      </c>
      <c r="CO112" s="108">
        <f t="shared" si="327"/>
        <v>0</v>
      </c>
      <c r="CP112" s="108">
        <f t="shared" si="328"/>
        <v>0</v>
      </c>
      <c r="CQ112" s="148">
        <f t="shared" si="329"/>
        <v>0</v>
      </c>
      <c r="CR112" s="108">
        <f t="shared" si="330"/>
        <v>0</v>
      </c>
      <c r="CS112" s="108">
        <f t="shared" si="331"/>
        <v>0</v>
      </c>
      <c r="CT112" s="105">
        <f t="shared" si="332"/>
        <v>0</v>
      </c>
      <c r="CU112" s="108">
        <f t="shared" si="333"/>
        <v>0</v>
      </c>
      <c r="CV112" s="108">
        <f t="shared" si="334"/>
        <v>0</v>
      </c>
      <c r="CW112" s="108">
        <f t="shared" si="335"/>
        <v>1</v>
      </c>
      <c r="CX112" s="108">
        <f t="shared" si="336"/>
        <v>0</v>
      </c>
      <c r="CY112" s="108">
        <f t="shared" si="337"/>
        <v>0</v>
      </c>
      <c r="CZ112" s="149">
        <f t="shared" si="338"/>
        <v>1</v>
      </c>
      <c r="DA112" s="81"/>
      <c r="DB112" s="81"/>
      <c r="DC112" s="81"/>
      <c r="DD112" s="150">
        <f t="shared" si="339"/>
        <v>0</v>
      </c>
      <c r="DW112" s="81"/>
      <c r="DX112" s="81"/>
      <c r="DY112" s="81"/>
      <c r="DZ112" s="81"/>
      <c r="EA112" s="81"/>
      <c r="EB112" s="81"/>
    </row>
    <row r="113" spans="1:132" ht="12.75" customHeight="1">
      <c r="A113" s="192" t="s">
        <v>267</v>
      </c>
      <c r="B113" s="131" t="s">
        <v>268</v>
      </c>
      <c r="C113" s="132"/>
      <c r="D113" s="133"/>
      <c r="E113" s="134"/>
      <c r="F113" s="134"/>
      <c r="G113" s="135"/>
      <c r="H113" s="219">
        <v>6</v>
      </c>
      <c r="I113" s="134"/>
      <c r="J113" s="134"/>
      <c r="K113" s="134"/>
      <c r="L113" s="134"/>
      <c r="M113" s="134"/>
      <c r="N113" s="134"/>
      <c r="O113" s="135"/>
      <c r="P113" s="136"/>
      <c r="Q113" s="136"/>
      <c r="R113" s="133"/>
      <c r="S113" s="134"/>
      <c r="T113" s="134"/>
      <c r="U113" s="134"/>
      <c r="V113" s="134"/>
      <c r="W113" s="134"/>
      <c r="X113" s="135"/>
      <c r="Y113" s="137">
        <v>150</v>
      </c>
      <c r="Z113" s="136">
        <f t="shared" si="291"/>
        <v>5</v>
      </c>
      <c r="AA113" s="138"/>
      <c r="AB113" s="138"/>
      <c r="AC113" s="138"/>
      <c r="AD113" s="138"/>
      <c r="AE113" s="139"/>
      <c r="AF113" s="139"/>
      <c r="AG113" s="139"/>
      <c r="AH113" s="220">
        <f t="shared" si="292"/>
        <v>0</v>
      </c>
      <c r="AI113" s="139"/>
      <c r="AJ113" s="139"/>
      <c r="AK113" s="139"/>
      <c r="AL113" s="220">
        <f t="shared" si="293"/>
        <v>0</v>
      </c>
      <c r="AM113" s="139"/>
      <c r="AN113" s="139"/>
      <c r="AO113" s="139"/>
      <c r="AP113" s="220">
        <f t="shared" si="294"/>
        <v>0</v>
      </c>
      <c r="AQ113" s="139"/>
      <c r="AR113" s="139"/>
      <c r="AS113" s="139"/>
      <c r="AT113" s="220">
        <f t="shared" si="295"/>
        <v>0</v>
      </c>
      <c r="AU113" s="139"/>
      <c r="AV113" s="139"/>
      <c r="AW113" s="139"/>
      <c r="AX113" s="220">
        <f t="shared" si="296"/>
        <v>0</v>
      </c>
      <c r="AY113" s="139"/>
      <c r="AZ113" s="139"/>
      <c r="BA113" s="139"/>
      <c r="BB113" s="220">
        <f t="shared" si="297"/>
        <v>5</v>
      </c>
      <c r="BC113" s="139"/>
      <c r="BD113" s="139"/>
      <c r="BE113" s="139"/>
      <c r="BF113" s="220">
        <f t="shared" si="298"/>
        <v>0</v>
      </c>
      <c r="BG113" s="139"/>
      <c r="BH113" s="139"/>
      <c r="BI113" s="139"/>
      <c r="BJ113" s="220">
        <f t="shared" si="299"/>
        <v>0</v>
      </c>
      <c r="BK113" s="141">
        <f t="shared" si="300"/>
        <v>0</v>
      </c>
      <c r="BL113" s="142" t="str">
        <f t="shared" si="301"/>
        <v/>
      </c>
      <c r="BM113" s="143">
        <f t="shared" si="302"/>
        <v>0</v>
      </c>
      <c r="BN113" s="143">
        <f t="shared" si="303"/>
        <v>0</v>
      </c>
      <c r="BO113" s="143">
        <f t="shared" si="304"/>
        <v>0</v>
      </c>
      <c r="BP113" s="143">
        <f t="shared" si="305"/>
        <v>0</v>
      </c>
      <c r="BQ113" s="143">
        <f t="shared" si="306"/>
        <v>0</v>
      </c>
      <c r="BR113" s="143">
        <f t="shared" si="307"/>
        <v>5</v>
      </c>
      <c r="BS113" s="143">
        <f t="shared" si="308"/>
        <v>0</v>
      </c>
      <c r="BT113" s="143">
        <f t="shared" si="309"/>
        <v>0</v>
      </c>
      <c r="BU113" s="144">
        <f t="shared" si="310"/>
        <v>5</v>
      </c>
      <c r="BV113" s="81"/>
      <c r="BW113" s="81"/>
      <c r="BX113" s="145">
        <f t="shared" si="311"/>
        <v>0</v>
      </c>
      <c r="BY113" s="145">
        <f t="shared" si="312"/>
        <v>0</v>
      </c>
      <c r="BZ113" s="145">
        <f t="shared" si="313"/>
        <v>0</v>
      </c>
      <c r="CA113" s="145">
        <f t="shared" si="314"/>
        <v>0</v>
      </c>
      <c r="CB113" s="145">
        <f t="shared" si="315"/>
        <v>0</v>
      </c>
      <c r="CC113" s="145">
        <f t="shared" si="316"/>
        <v>0</v>
      </c>
      <c r="CD113" s="145">
        <f t="shared" si="317"/>
        <v>0</v>
      </c>
      <c r="CE113" s="145">
        <f t="shared" si="318"/>
        <v>0</v>
      </c>
      <c r="CF113" s="146">
        <f t="shared" si="319"/>
        <v>0</v>
      </c>
      <c r="CG113" s="147">
        <f t="shared" si="320"/>
        <v>0</v>
      </c>
      <c r="CH113" s="81"/>
      <c r="CI113" s="108">
        <f t="shared" si="321"/>
        <v>0</v>
      </c>
      <c r="CJ113" s="108">
        <f t="shared" si="322"/>
        <v>0</v>
      </c>
      <c r="CK113" s="108">
        <f t="shared" si="323"/>
        <v>0</v>
      </c>
      <c r="CL113" s="108">
        <f t="shared" si="324"/>
        <v>0</v>
      </c>
      <c r="CM113" s="108">
        <f t="shared" si="325"/>
        <v>0</v>
      </c>
      <c r="CN113" s="108">
        <f t="shared" si="326"/>
        <v>0</v>
      </c>
      <c r="CO113" s="108">
        <f t="shared" si="327"/>
        <v>0</v>
      </c>
      <c r="CP113" s="108">
        <f t="shared" si="328"/>
        <v>0</v>
      </c>
      <c r="CQ113" s="148">
        <f t="shared" si="329"/>
        <v>0</v>
      </c>
      <c r="CR113" s="108">
        <f t="shared" si="330"/>
        <v>0</v>
      </c>
      <c r="CS113" s="108">
        <f t="shared" si="331"/>
        <v>0</v>
      </c>
      <c r="CT113" s="105">
        <f t="shared" si="332"/>
        <v>0</v>
      </c>
      <c r="CU113" s="108">
        <f t="shared" si="333"/>
        <v>0</v>
      </c>
      <c r="CV113" s="108">
        <f t="shared" si="334"/>
        <v>0</v>
      </c>
      <c r="CW113" s="108">
        <f t="shared" si="335"/>
        <v>1</v>
      </c>
      <c r="CX113" s="108">
        <f t="shared" si="336"/>
        <v>0</v>
      </c>
      <c r="CY113" s="108">
        <f t="shared" si="337"/>
        <v>0</v>
      </c>
      <c r="CZ113" s="149">
        <f t="shared" si="338"/>
        <v>1</v>
      </c>
      <c r="DA113" s="81"/>
      <c r="DB113" s="81"/>
      <c r="DC113" s="81"/>
      <c r="DD113" s="150">
        <f t="shared" si="339"/>
        <v>0</v>
      </c>
      <c r="DW113" s="81"/>
      <c r="DX113" s="81"/>
      <c r="DY113" s="81"/>
      <c r="DZ113" s="81"/>
      <c r="EA113" s="81"/>
      <c r="EB113" s="81"/>
    </row>
    <row r="114" spans="1:132" ht="12.75" customHeight="1">
      <c r="A114" s="192" t="s">
        <v>269</v>
      </c>
      <c r="B114" s="131" t="s">
        <v>270</v>
      </c>
      <c r="C114" s="132"/>
      <c r="D114" s="133"/>
      <c r="E114" s="134"/>
      <c r="F114" s="134"/>
      <c r="G114" s="135"/>
      <c r="H114" s="219">
        <v>7</v>
      </c>
      <c r="I114" s="134"/>
      <c r="J114" s="134"/>
      <c r="K114" s="134"/>
      <c r="L114" s="134"/>
      <c r="M114" s="134"/>
      <c r="N114" s="134"/>
      <c r="O114" s="135"/>
      <c r="P114" s="136"/>
      <c r="Q114" s="136"/>
      <c r="R114" s="133"/>
      <c r="S114" s="134"/>
      <c r="T114" s="134"/>
      <c r="U114" s="134"/>
      <c r="V114" s="134"/>
      <c r="W114" s="134"/>
      <c r="X114" s="135"/>
      <c r="Y114" s="137">
        <v>150</v>
      </c>
      <c r="Z114" s="136">
        <f t="shared" si="291"/>
        <v>5</v>
      </c>
      <c r="AA114" s="138"/>
      <c r="AB114" s="138"/>
      <c r="AC114" s="138"/>
      <c r="AD114" s="138"/>
      <c r="AE114" s="139"/>
      <c r="AF114" s="139"/>
      <c r="AG114" s="139"/>
      <c r="AH114" s="220">
        <f t="shared" si="292"/>
        <v>0</v>
      </c>
      <c r="AI114" s="139"/>
      <c r="AJ114" s="139"/>
      <c r="AK114" s="139"/>
      <c r="AL114" s="220">
        <f t="shared" si="293"/>
        <v>0</v>
      </c>
      <c r="AM114" s="139"/>
      <c r="AN114" s="139"/>
      <c r="AO114" s="139"/>
      <c r="AP114" s="220">
        <f t="shared" si="294"/>
        <v>0</v>
      </c>
      <c r="AQ114" s="139"/>
      <c r="AR114" s="139"/>
      <c r="AS114" s="139"/>
      <c r="AT114" s="220">
        <f t="shared" si="295"/>
        <v>0</v>
      </c>
      <c r="AU114" s="139"/>
      <c r="AV114" s="139"/>
      <c r="AW114" s="139"/>
      <c r="AX114" s="220">
        <f t="shared" si="296"/>
        <v>0</v>
      </c>
      <c r="AY114" s="139"/>
      <c r="AZ114" s="139"/>
      <c r="BA114" s="139"/>
      <c r="BB114" s="220">
        <f t="shared" si="297"/>
        <v>0</v>
      </c>
      <c r="BC114" s="139"/>
      <c r="BD114" s="139"/>
      <c r="BE114" s="139"/>
      <c r="BF114" s="220">
        <f t="shared" si="298"/>
        <v>5</v>
      </c>
      <c r="BG114" s="139"/>
      <c r="BH114" s="139"/>
      <c r="BI114" s="139"/>
      <c r="BJ114" s="220">
        <f t="shared" si="299"/>
        <v>0</v>
      </c>
      <c r="BK114" s="141">
        <f t="shared" si="300"/>
        <v>0</v>
      </c>
      <c r="BL114" s="142" t="str">
        <f t="shared" si="301"/>
        <v/>
      </c>
      <c r="BM114" s="143">
        <f t="shared" si="302"/>
        <v>0</v>
      </c>
      <c r="BN114" s="143">
        <f t="shared" si="303"/>
        <v>0</v>
      </c>
      <c r="BO114" s="143">
        <f t="shared" si="304"/>
        <v>0</v>
      </c>
      <c r="BP114" s="143">
        <f t="shared" si="305"/>
        <v>0</v>
      </c>
      <c r="BQ114" s="143">
        <f t="shared" si="306"/>
        <v>0</v>
      </c>
      <c r="BR114" s="143">
        <f t="shared" si="307"/>
        <v>0</v>
      </c>
      <c r="BS114" s="143">
        <f t="shared" si="308"/>
        <v>5</v>
      </c>
      <c r="BT114" s="143">
        <f t="shared" si="309"/>
        <v>0</v>
      </c>
      <c r="BU114" s="144">
        <f t="shared" si="310"/>
        <v>5</v>
      </c>
      <c r="BV114" s="81"/>
      <c r="BW114" s="81"/>
      <c r="BX114" s="145">
        <f t="shared" si="311"/>
        <v>0</v>
      </c>
      <c r="BY114" s="145">
        <f t="shared" si="312"/>
        <v>0</v>
      </c>
      <c r="BZ114" s="145">
        <f t="shared" si="313"/>
        <v>0</v>
      </c>
      <c r="CA114" s="145">
        <f t="shared" si="314"/>
        <v>0</v>
      </c>
      <c r="CB114" s="145">
        <f t="shared" si="315"/>
        <v>0</v>
      </c>
      <c r="CC114" s="145">
        <f t="shared" si="316"/>
        <v>0</v>
      </c>
      <c r="CD114" s="145">
        <f t="shared" si="317"/>
        <v>0</v>
      </c>
      <c r="CE114" s="145">
        <f t="shared" si="318"/>
        <v>0</v>
      </c>
      <c r="CF114" s="146">
        <f t="shared" si="319"/>
        <v>0</v>
      </c>
      <c r="CG114" s="147">
        <f t="shared" si="320"/>
        <v>0</v>
      </c>
      <c r="CH114" s="81"/>
      <c r="CI114" s="108">
        <f t="shared" si="321"/>
        <v>0</v>
      </c>
      <c r="CJ114" s="108">
        <f t="shared" si="322"/>
        <v>0</v>
      </c>
      <c r="CK114" s="108">
        <f t="shared" si="323"/>
        <v>0</v>
      </c>
      <c r="CL114" s="108">
        <f t="shared" si="324"/>
        <v>0</v>
      </c>
      <c r="CM114" s="108">
        <f t="shared" si="325"/>
        <v>0</v>
      </c>
      <c r="CN114" s="108">
        <f t="shared" si="326"/>
        <v>0</v>
      </c>
      <c r="CO114" s="108">
        <f t="shared" si="327"/>
        <v>0</v>
      </c>
      <c r="CP114" s="108">
        <f t="shared" si="328"/>
        <v>0</v>
      </c>
      <c r="CQ114" s="148">
        <f t="shared" si="329"/>
        <v>0</v>
      </c>
      <c r="CR114" s="108">
        <f t="shared" si="330"/>
        <v>0</v>
      </c>
      <c r="CS114" s="108">
        <f t="shared" si="331"/>
        <v>0</v>
      </c>
      <c r="CT114" s="105">
        <f t="shared" si="332"/>
        <v>0</v>
      </c>
      <c r="CU114" s="108">
        <f t="shared" si="333"/>
        <v>0</v>
      </c>
      <c r="CV114" s="108">
        <f t="shared" si="334"/>
        <v>0</v>
      </c>
      <c r="CW114" s="108">
        <f t="shared" si="335"/>
        <v>0</v>
      </c>
      <c r="CX114" s="108">
        <f t="shared" si="336"/>
        <v>1</v>
      </c>
      <c r="CY114" s="108">
        <f t="shared" si="337"/>
        <v>0</v>
      </c>
      <c r="CZ114" s="149">
        <f t="shared" si="338"/>
        <v>1</v>
      </c>
      <c r="DA114" s="81"/>
      <c r="DB114" s="81"/>
      <c r="DC114" s="81"/>
      <c r="DD114" s="150">
        <f t="shared" si="339"/>
        <v>0</v>
      </c>
      <c r="DW114" s="81"/>
      <c r="DX114" s="81"/>
      <c r="DY114" s="81"/>
      <c r="DZ114" s="81"/>
      <c r="EA114" s="81"/>
      <c r="EB114" s="81"/>
    </row>
    <row r="115" spans="1:132" ht="12.75" customHeight="1">
      <c r="A115" s="192" t="s">
        <v>271</v>
      </c>
      <c r="B115" s="131" t="s">
        <v>272</v>
      </c>
      <c r="C115" s="132"/>
      <c r="D115" s="133"/>
      <c r="E115" s="134"/>
      <c r="F115" s="134"/>
      <c r="G115" s="135"/>
      <c r="H115" s="219">
        <v>7</v>
      </c>
      <c r="I115" s="134"/>
      <c r="J115" s="134"/>
      <c r="K115" s="134"/>
      <c r="L115" s="134"/>
      <c r="M115" s="134"/>
      <c r="N115" s="134"/>
      <c r="O115" s="135"/>
      <c r="P115" s="136"/>
      <c r="Q115" s="136"/>
      <c r="R115" s="133"/>
      <c r="S115" s="134"/>
      <c r="T115" s="134"/>
      <c r="U115" s="134"/>
      <c r="V115" s="134"/>
      <c r="W115" s="134"/>
      <c r="X115" s="135"/>
      <c r="Y115" s="137">
        <v>150</v>
      </c>
      <c r="Z115" s="136">
        <f t="shared" si="291"/>
        <v>5</v>
      </c>
      <c r="AA115" s="138"/>
      <c r="AB115" s="138"/>
      <c r="AC115" s="138"/>
      <c r="AD115" s="138"/>
      <c r="AE115" s="139"/>
      <c r="AF115" s="139"/>
      <c r="AG115" s="139"/>
      <c r="AH115" s="220">
        <f t="shared" si="292"/>
        <v>0</v>
      </c>
      <c r="AI115" s="139"/>
      <c r="AJ115" s="139"/>
      <c r="AK115" s="139"/>
      <c r="AL115" s="220">
        <f t="shared" si="293"/>
        <v>0</v>
      </c>
      <c r="AM115" s="139"/>
      <c r="AN115" s="139"/>
      <c r="AO115" s="139"/>
      <c r="AP115" s="220">
        <f t="shared" si="294"/>
        <v>0</v>
      </c>
      <c r="AQ115" s="139"/>
      <c r="AR115" s="139"/>
      <c r="AS115" s="139"/>
      <c r="AT115" s="220">
        <f t="shared" si="295"/>
        <v>0</v>
      </c>
      <c r="AU115" s="139"/>
      <c r="AV115" s="139"/>
      <c r="AW115" s="139"/>
      <c r="AX115" s="220">
        <f t="shared" si="296"/>
        <v>0</v>
      </c>
      <c r="AY115" s="139"/>
      <c r="AZ115" s="139"/>
      <c r="BA115" s="139"/>
      <c r="BB115" s="220">
        <f t="shared" si="297"/>
        <v>0</v>
      </c>
      <c r="BC115" s="139"/>
      <c r="BD115" s="139"/>
      <c r="BE115" s="139"/>
      <c r="BF115" s="220">
        <f t="shared" si="298"/>
        <v>5</v>
      </c>
      <c r="BG115" s="139"/>
      <c r="BH115" s="139"/>
      <c r="BI115" s="139"/>
      <c r="BJ115" s="220">
        <f t="shared" si="299"/>
        <v>0</v>
      </c>
      <c r="BK115" s="141">
        <f t="shared" si="300"/>
        <v>0</v>
      </c>
      <c r="BL115" s="142" t="str">
        <f t="shared" si="301"/>
        <v/>
      </c>
      <c r="BM115" s="143">
        <f t="shared" si="302"/>
        <v>0</v>
      </c>
      <c r="BN115" s="143">
        <f t="shared" si="303"/>
        <v>0</v>
      </c>
      <c r="BO115" s="143">
        <f t="shared" si="304"/>
        <v>0</v>
      </c>
      <c r="BP115" s="143">
        <f t="shared" si="305"/>
        <v>0</v>
      </c>
      <c r="BQ115" s="143">
        <f t="shared" si="306"/>
        <v>0</v>
      </c>
      <c r="BR115" s="143">
        <f t="shared" si="307"/>
        <v>0</v>
      </c>
      <c r="BS115" s="143">
        <f t="shared" si="308"/>
        <v>5</v>
      </c>
      <c r="BT115" s="143">
        <f t="shared" si="309"/>
        <v>0</v>
      </c>
      <c r="BU115" s="144">
        <f t="shared" si="310"/>
        <v>5</v>
      </c>
      <c r="BV115" s="81"/>
      <c r="BW115" s="81"/>
      <c r="BX115" s="145">
        <f t="shared" si="311"/>
        <v>0</v>
      </c>
      <c r="BY115" s="145">
        <f t="shared" si="312"/>
        <v>0</v>
      </c>
      <c r="BZ115" s="145">
        <f t="shared" si="313"/>
        <v>0</v>
      </c>
      <c r="CA115" s="145">
        <f t="shared" si="314"/>
        <v>0</v>
      </c>
      <c r="CB115" s="145">
        <f t="shared" si="315"/>
        <v>0</v>
      </c>
      <c r="CC115" s="145">
        <f t="shared" si="316"/>
        <v>0</v>
      </c>
      <c r="CD115" s="145">
        <f t="shared" si="317"/>
        <v>0</v>
      </c>
      <c r="CE115" s="145">
        <f t="shared" si="318"/>
        <v>0</v>
      </c>
      <c r="CF115" s="146">
        <f t="shared" si="319"/>
        <v>0</v>
      </c>
      <c r="CG115" s="147">
        <f t="shared" si="320"/>
        <v>0</v>
      </c>
      <c r="CH115" s="81"/>
      <c r="CI115" s="108">
        <f t="shared" si="321"/>
        <v>0</v>
      </c>
      <c r="CJ115" s="108">
        <f t="shared" si="322"/>
        <v>0</v>
      </c>
      <c r="CK115" s="108">
        <f t="shared" si="323"/>
        <v>0</v>
      </c>
      <c r="CL115" s="108">
        <f t="shared" si="324"/>
        <v>0</v>
      </c>
      <c r="CM115" s="108">
        <f t="shared" si="325"/>
        <v>0</v>
      </c>
      <c r="CN115" s="108">
        <f t="shared" si="326"/>
        <v>0</v>
      </c>
      <c r="CO115" s="108">
        <f t="shared" si="327"/>
        <v>0</v>
      </c>
      <c r="CP115" s="108">
        <f t="shared" si="328"/>
        <v>0</v>
      </c>
      <c r="CQ115" s="148">
        <f t="shared" si="329"/>
        <v>0</v>
      </c>
      <c r="CR115" s="108">
        <f t="shared" si="330"/>
        <v>0</v>
      </c>
      <c r="CS115" s="108">
        <f t="shared" si="331"/>
        <v>0</v>
      </c>
      <c r="CT115" s="105">
        <f t="shared" si="332"/>
        <v>0</v>
      </c>
      <c r="CU115" s="108">
        <f t="shared" si="333"/>
        <v>0</v>
      </c>
      <c r="CV115" s="108">
        <f t="shared" si="334"/>
        <v>0</v>
      </c>
      <c r="CW115" s="108">
        <f t="shared" si="335"/>
        <v>0</v>
      </c>
      <c r="CX115" s="108">
        <f t="shared" si="336"/>
        <v>1</v>
      </c>
      <c r="CY115" s="108">
        <f t="shared" si="337"/>
        <v>0</v>
      </c>
      <c r="CZ115" s="149">
        <f t="shared" si="338"/>
        <v>1</v>
      </c>
      <c r="DA115" s="81"/>
      <c r="DB115" s="81"/>
      <c r="DC115" s="81"/>
      <c r="DD115" s="150">
        <f t="shared" si="339"/>
        <v>0</v>
      </c>
      <c r="DW115" s="81"/>
      <c r="DX115" s="81"/>
      <c r="DY115" s="81"/>
      <c r="DZ115" s="81"/>
      <c r="EA115" s="81"/>
      <c r="EB115" s="81"/>
    </row>
    <row r="116" spans="1:132" ht="12.75" customHeight="1">
      <c r="A116" s="192" t="s">
        <v>273</v>
      </c>
      <c r="B116" s="131" t="s">
        <v>274</v>
      </c>
      <c r="C116" s="132"/>
      <c r="D116" s="133"/>
      <c r="E116" s="134"/>
      <c r="F116" s="134"/>
      <c r="G116" s="135"/>
      <c r="H116" s="222">
        <v>7</v>
      </c>
      <c r="I116" s="134"/>
      <c r="J116" s="134"/>
      <c r="K116" s="134"/>
      <c r="L116" s="134"/>
      <c r="M116" s="134"/>
      <c r="N116" s="134"/>
      <c r="O116" s="135"/>
      <c r="P116" s="136"/>
      <c r="Q116" s="136"/>
      <c r="R116" s="133"/>
      <c r="S116" s="134"/>
      <c r="T116" s="134"/>
      <c r="U116" s="134"/>
      <c r="V116" s="134"/>
      <c r="W116" s="134"/>
      <c r="X116" s="135"/>
      <c r="Y116" s="137">
        <v>150</v>
      </c>
      <c r="Z116" s="136">
        <f t="shared" si="291"/>
        <v>5</v>
      </c>
      <c r="AA116" s="138"/>
      <c r="AB116" s="138"/>
      <c r="AC116" s="138"/>
      <c r="AD116" s="138"/>
      <c r="AE116" s="139"/>
      <c r="AF116" s="139"/>
      <c r="AG116" s="139"/>
      <c r="AH116" s="220">
        <f t="shared" si="292"/>
        <v>0</v>
      </c>
      <c r="AI116" s="139"/>
      <c r="AJ116" s="139"/>
      <c r="AK116" s="139"/>
      <c r="AL116" s="220">
        <f t="shared" si="293"/>
        <v>0</v>
      </c>
      <c r="AM116" s="139"/>
      <c r="AN116" s="139"/>
      <c r="AO116" s="139"/>
      <c r="AP116" s="220">
        <f t="shared" si="294"/>
        <v>0</v>
      </c>
      <c r="AQ116" s="139"/>
      <c r="AR116" s="139"/>
      <c r="AS116" s="139"/>
      <c r="AT116" s="220">
        <f t="shared" si="295"/>
        <v>0</v>
      </c>
      <c r="AU116" s="139"/>
      <c r="AV116" s="139"/>
      <c r="AW116" s="139"/>
      <c r="AX116" s="220">
        <f t="shared" si="296"/>
        <v>0</v>
      </c>
      <c r="AY116" s="139"/>
      <c r="AZ116" s="139"/>
      <c r="BA116" s="139"/>
      <c r="BB116" s="220">
        <f t="shared" si="297"/>
        <v>0</v>
      </c>
      <c r="BC116" s="139"/>
      <c r="BD116" s="139"/>
      <c r="BE116" s="139"/>
      <c r="BF116" s="220">
        <f t="shared" si="298"/>
        <v>5</v>
      </c>
      <c r="BG116" s="139"/>
      <c r="BH116" s="139"/>
      <c r="BI116" s="139"/>
      <c r="BJ116" s="220">
        <f t="shared" si="299"/>
        <v>0</v>
      </c>
      <c r="BK116" s="141">
        <f t="shared" si="300"/>
        <v>0</v>
      </c>
      <c r="BL116" s="142" t="str">
        <f t="shared" si="301"/>
        <v/>
      </c>
      <c r="BM116" s="143">
        <f t="shared" si="302"/>
        <v>0</v>
      </c>
      <c r="BN116" s="143">
        <f t="shared" si="303"/>
        <v>0</v>
      </c>
      <c r="BO116" s="143">
        <f t="shared" si="304"/>
        <v>0</v>
      </c>
      <c r="BP116" s="143">
        <f t="shared" si="305"/>
        <v>0</v>
      </c>
      <c r="BQ116" s="143">
        <f t="shared" si="306"/>
        <v>0</v>
      </c>
      <c r="BR116" s="143">
        <f t="shared" si="307"/>
        <v>0</v>
      </c>
      <c r="BS116" s="143">
        <f t="shared" si="308"/>
        <v>5</v>
      </c>
      <c r="BT116" s="143">
        <f t="shared" si="309"/>
        <v>0</v>
      </c>
      <c r="BU116" s="144">
        <f t="shared" si="310"/>
        <v>5</v>
      </c>
      <c r="BV116" s="81"/>
      <c r="BW116" s="81"/>
      <c r="BX116" s="145">
        <f t="shared" si="311"/>
        <v>0</v>
      </c>
      <c r="BY116" s="145">
        <f t="shared" si="312"/>
        <v>0</v>
      </c>
      <c r="BZ116" s="145">
        <f t="shared" si="313"/>
        <v>0</v>
      </c>
      <c r="CA116" s="145">
        <f t="shared" si="314"/>
        <v>0</v>
      </c>
      <c r="CB116" s="145">
        <f t="shared" si="315"/>
        <v>0</v>
      </c>
      <c r="CC116" s="145">
        <f t="shared" si="316"/>
        <v>0</v>
      </c>
      <c r="CD116" s="145">
        <f t="shared" si="317"/>
        <v>0</v>
      </c>
      <c r="CE116" s="145">
        <f t="shared" si="318"/>
        <v>0</v>
      </c>
      <c r="CF116" s="146">
        <f t="shared" si="319"/>
        <v>0</v>
      </c>
      <c r="CG116" s="147">
        <f t="shared" si="320"/>
        <v>0</v>
      </c>
      <c r="CH116" s="81"/>
      <c r="CI116" s="108">
        <f t="shared" si="321"/>
        <v>0</v>
      </c>
      <c r="CJ116" s="108">
        <f t="shared" si="322"/>
        <v>0</v>
      </c>
      <c r="CK116" s="108">
        <f t="shared" si="323"/>
        <v>0</v>
      </c>
      <c r="CL116" s="108">
        <f t="shared" si="324"/>
        <v>0</v>
      </c>
      <c r="CM116" s="108">
        <f t="shared" si="325"/>
        <v>0</v>
      </c>
      <c r="CN116" s="108">
        <f t="shared" si="326"/>
        <v>0</v>
      </c>
      <c r="CO116" s="108">
        <f t="shared" si="327"/>
        <v>0</v>
      </c>
      <c r="CP116" s="108">
        <f t="shared" si="328"/>
        <v>0</v>
      </c>
      <c r="CQ116" s="148">
        <f t="shared" si="329"/>
        <v>0</v>
      </c>
      <c r="CR116" s="108">
        <f t="shared" si="330"/>
        <v>0</v>
      </c>
      <c r="CS116" s="108">
        <f t="shared" si="331"/>
        <v>0</v>
      </c>
      <c r="CT116" s="105">
        <f t="shared" si="332"/>
        <v>0</v>
      </c>
      <c r="CU116" s="108">
        <f t="shared" si="333"/>
        <v>0</v>
      </c>
      <c r="CV116" s="108">
        <f t="shared" si="334"/>
        <v>0</v>
      </c>
      <c r="CW116" s="108">
        <f t="shared" si="335"/>
        <v>0</v>
      </c>
      <c r="CX116" s="108">
        <f t="shared" si="336"/>
        <v>1</v>
      </c>
      <c r="CY116" s="108">
        <f t="shared" si="337"/>
        <v>0</v>
      </c>
      <c r="CZ116" s="149">
        <f t="shared" si="338"/>
        <v>1</v>
      </c>
      <c r="DA116" s="81"/>
      <c r="DB116" s="81"/>
      <c r="DC116" s="81"/>
      <c r="DD116" s="150">
        <f t="shared" si="339"/>
        <v>0</v>
      </c>
      <c r="DW116" s="81"/>
      <c r="DX116" s="81"/>
      <c r="DY116" s="81"/>
      <c r="DZ116" s="81"/>
      <c r="EA116" s="81"/>
      <c r="EB116" s="81"/>
    </row>
    <row r="117" spans="1:132" ht="12.75" customHeight="1">
      <c r="A117" s="192" t="s">
        <v>275</v>
      </c>
      <c r="B117" s="131" t="s">
        <v>276</v>
      </c>
      <c r="C117" s="132"/>
      <c r="D117" s="133"/>
      <c r="E117" s="134"/>
      <c r="F117" s="134"/>
      <c r="G117" s="135"/>
      <c r="H117" s="223">
        <f>H116</f>
        <v>7</v>
      </c>
      <c r="I117" s="134"/>
      <c r="J117" s="134"/>
      <c r="K117" s="134"/>
      <c r="L117" s="134"/>
      <c r="M117" s="134"/>
      <c r="N117" s="134"/>
      <c r="O117" s="135"/>
      <c r="P117" s="136"/>
      <c r="Q117" s="136"/>
      <c r="R117" s="133"/>
      <c r="S117" s="134"/>
      <c r="T117" s="134"/>
      <c r="U117" s="134"/>
      <c r="V117" s="134"/>
      <c r="W117" s="134"/>
      <c r="X117" s="135"/>
      <c r="Y117" s="137">
        <v>150</v>
      </c>
      <c r="Z117" s="136">
        <f t="shared" si="291"/>
        <v>5</v>
      </c>
      <c r="AA117" s="138"/>
      <c r="AB117" s="138"/>
      <c r="AC117" s="138"/>
      <c r="AD117" s="138"/>
      <c r="AE117" s="139"/>
      <c r="AF117" s="139"/>
      <c r="AG117" s="139"/>
      <c r="AH117" s="220">
        <f t="shared" si="292"/>
        <v>0</v>
      </c>
      <c r="AI117" s="139"/>
      <c r="AJ117" s="139"/>
      <c r="AK117" s="139"/>
      <c r="AL117" s="220">
        <f t="shared" si="293"/>
        <v>0</v>
      </c>
      <c r="AM117" s="139"/>
      <c r="AN117" s="139"/>
      <c r="AO117" s="139"/>
      <c r="AP117" s="220">
        <f t="shared" si="294"/>
        <v>0</v>
      </c>
      <c r="AQ117" s="139"/>
      <c r="AR117" s="139"/>
      <c r="AS117" s="139"/>
      <c r="AT117" s="220">
        <f t="shared" si="295"/>
        <v>0</v>
      </c>
      <c r="AU117" s="139"/>
      <c r="AV117" s="139"/>
      <c r="AW117" s="139"/>
      <c r="AX117" s="220">
        <f t="shared" si="296"/>
        <v>0</v>
      </c>
      <c r="AY117" s="139"/>
      <c r="AZ117" s="139"/>
      <c r="BA117" s="139"/>
      <c r="BB117" s="220">
        <f t="shared" si="297"/>
        <v>0</v>
      </c>
      <c r="BC117" s="139"/>
      <c r="BD117" s="139"/>
      <c r="BE117" s="139"/>
      <c r="BF117" s="220">
        <f t="shared" si="298"/>
        <v>5</v>
      </c>
      <c r="BG117" s="139"/>
      <c r="BH117" s="139"/>
      <c r="BI117" s="139"/>
      <c r="BJ117" s="220">
        <f t="shared" si="299"/>
        <v>0</v>
      </c>
      <c r="BK117" s="141">
        <f t="shared" si="300"/>
        <v>0</v>
      </c>
      <c r="BL117" s="142" t="str">
        <f t="shared" si="301"/>
        <v/>
      </c>
      <c r="BM117" s="143">
        <f t="shared" si="302"/>
        <v>0</v>
      </c>
      <c r="BN117" s="143">
        <f t="shared" si="303"/>
        <v>0</v>
      </c>
      <c r="BO117" s="143">
        <f t="shared" si="304"/>
        <v>0</v>
      </c>
      <c r="BP117" s="143">
        <f t="shared" si="305"/>
        <v>0</v>
      </c>
      <c r="BQ117" s="143">
        <f t="shared" si="306"/>
        <v>0</v>
      </c>
      <c r="BR117" s="143">
        <f t="shared" si="307"/>
        <v>0</v>
      </c>
      <c r="BS117" s="143">
        <f t="shared" si="308"/>
        <v>5</v>
      </c>
      <c r="BT117" s="143">
        <f t="shared" si="309"/>
        <v>0</v>
      </c>
      <c r="BU117" s="144">
        <f t="shared" si="310"/>
        <v>5</v>
      </c>
      <c r="BV117" s="81"/>
      <c r="BW117" s="81"/>
      <c r="BX117" s="145">
        <f t="shared" si="311"/>
        <v>0</v>
      </c>
      <c r="BY117" s="145">
        <f t="shared" si="312"/>
        <v>0</v>
      </c>
      <c r="BZ117" s="145">
        <f t="shared" si="313"/>
        <v>0</v>
      </c>
      <c r="CA117" s="145">
        <f t="shared" si="314"/>
        <v>0</v>
      </c>
      <c r="CB117" s="145">
        <f t="shared" si="315"/>
        <v>0</v>
      </c>
      <c r="CC117" s="145">
        <f t="shared" si="316"/>
        <v>0</v>
      </c>
      <c r="CD117" s="145">
        <f t="shared" si="317"/>
        <v>0</v>
      </c>
      <c r="CE117" s="145">
        <f t="shared" si="318"/>
        <v>0</v>
      </c>
      <c r="CF117" s="146">
        <f t="shared" si="319"/>
        <v>0</v>
      </c>
      <c r="CG117" s="147">
        <f t="shared" si="320"/>
        <v>0</v>
      </c>
      <c r="CH117" s="81"/>
      <c r="CI117" s="108">
        <f t="shared" si="321"/>
        <v>0</v>
      </c>
      <c r="CJ117" s="108">
        <f t="shared" si="322"/>
        <v>0</v>
      </c>
      <c r="CK117" s="108">
        <f t="shared" si="323"/>
        <v>0</v>
      </c>
      <c r="CL117" s="108">
        <f t="shared" si="324"/>
        <v>0</v>
      </c>
      <c r="CM117" s="108">
        <f t="shared" si="325"/>
        <v>0</v>
      </c>
      <c r="CN117" s="108">
        <f t="shared" si="326"/>
        <v>0</v>
      </c>
      <c r="CO117" s="108">
        <f t="shared" si="327"/>
        <v>0</v>
      </c>
      <c r="CP117" s="108">
        <f t="shared" si="328"/>
        <v>0</v>
      </c>
      <c r="CQ117" s="148">
        <f t="shared" si="329"/>
        <v>0</v>
      </c>
      <c r="CR117" s="108">
        <f t="shared" si="330"/>
        <v>0</v>
      </c>
      <c r="CS117" s="108">
        <f t="shared" si="331"/>
        <v>0</v>
      </c>
      <c r="CT117" s="105">
        <f t="shared" si="332"/>
        <v>0</v>
      </c>
      <c r="CU117" s="108">
        <f t="shared" si="333"/>
        <v>0</v>
      </c>
      <c r="CV117" s="108">
        <f t="shared" si="334"/>
        <v>0</v>
      </c>
      <c r="CW117" s="108">
        <f t="shared" si="335"/>
        <v>0</v>
      </c>
      <c r="CX117" s="108">
        <f t="shared" si="336"/>
        <v>1</v>
      </c>
      <c r="CY117" s="108">
        <f t="shared" si="337"/>
        <v>0</v>
      </c>
      <c r="CZ117" s="149">
        <f t="shared" si="338"/>
        <v>1</v>
      </c>
      <c r="DA117" s="81"/>
      <c r="DB117" s="81"/>
      <c r="DC117" s="81"/>
      <c r="DD117" s="150">
        <f t="shared" si="339"/>
        <v>0</v>
      </c>
      <c r="DW117" s="81"/>
      <c r="DX117" s="81"/>
      <c r="DY117" s="81"/>
      <c r="DZ117" s="81"/>
      <c r="EA117" s="81"/>
      <c r="EB117" s="81"/>
    </row>
    <row r="118" spans="1:132" ht="0.75" customHeight="1">
      <c r="A118" s="192" t="s">
        <v>277</v>
      </c>
      <c r="B118" s="131" t="s">
        <v>278</v>
      </c>
      <c r="C118" s="132"/>
      <c r="D118" s="133"/>
      <c r="E118" s="134"/>
      <c r="F118" s="134"/>
      <c r="G118" s="135"/>
      <c r="H118" s="133"/>
      <c r="I118" s="134"/>
      <c r="J118" s="134"/>
      <c r="K118" s="134"/>
      <c r="L118" s="134"/>
      <c r="M118" s="134"/>
      <c r="N118" s="134"/>
      <c r="O118" s="135"/>
      <c r="P118" s="136"/>
      <c r="Q118" s="136"/>
      <c r="R118" s="133"/>
      <c r="S118" s="134"/>
      <c r="T118" s="134"/>
      <c r="U118" s="134"/>
      <c r="V118" s="134"/>
      <c r="W118" s="134"/>
      <c r="X118" s="135"/>
      <c r="Y118" s="224"/>
      <c r="Z118" s="136">
        <f t="shared" si="291"/>
        <v>0</v>
      </c>
      <c r="AA118" s="138">
        <f t="shared" ref="AA118:AC118" si="340">AE118*$BM$5+AI118*$BN$5+AM118*$BO$5+AQ118*$BP$5+AU118*$BQ$5+AY118*$BR$5+BC118*$BS$5+BG118*$BT$5</f>
        <v>0</v>
      </c>
      <c r="AB118" s="138">
        <f t="shared" si="340"/>
        <v>0</v>
      </c>
      <c r="AC118" s="138">
        <f t="shared" si="340"/>
        <v>0</v>
      </c>
      <c r="AD118" s="138">
        <f t="shared" ref="AD118:AD125" si="341">Y118-AA118</f>
        <v>0</v>
      </c>
      <c r="AE118" s="139"/>
      <c r="AF118" s="139"/>
      <c r="AG118" s="139"/>
      <c r="AH118" s="220">
        <f t="shared" si="292"/>
        <v>0</v>
      </c>
      <c r="AI118" s="139"/>
      <c r="AJ118" s="139"/>
      <c r="AK118" s="139"/>
      <c r="AL118" s="220">
        <f t="shared" si="293"/>
        <v>0</v>
      </c>
      <c r="AM118" s="139"/>
      <c r="AN118" s="139"/>
      <c r="AO118" s="139"/>
      <c r="AP118" s="220">
        <f t="shared" si="294"/>
        <v>0</v>
      </c>
      <c r="AQ118" s="139"/>
      <c r="AR118" s="139"/>
      <c r="AS118" s="139"/>
      <c r="AT118" s="220">
        <f t="shared" si="295"/>
        <v>0</v>
      </c>
      <c r="AU118" s="139"/>
      <c r="AV118" s="139"/>
      <c r="AW118" s="139"/>
      <c r="AX118" s="220">
        <f t="shared" si="296"/>
        <v>0</v>
      </c>
      <c r="AY118" s="139"/>
      <c r="AZ118" s="139"/>
      <c r="BA118" s="139"/>
      <c r="BB118" s="220">
        <f t="shared" si="297"/>
        <v>0</v>
      </c>
      <c r="BC118" s="139"/>
      <c r="BD118" s="139"/>
      <c r="BE118" s="139"/>
      <c r="BF118" s="220">
        <f t="shared" si="298"/>
        <v>0</v>
      </c>
      <c r="BG118" s="139"/>
      <c r="BH118" s="139"/>
      <c r="BI118" s="139"/>
      <c r="BJ118" s="220">
        <f t="shared" si="299"/>
        <v>0</v>
      </c>
      <c r="BK118" s="141">
        <f t="shared" si="300"/>
        <v>0</v>
      </c>
      <c r="BL118" s="142" t="str">
        <f t="shared" si="301"/>
        <v/>
      </c>
      <c r="BM118" s="145">
        <f t="shared" ref="BM118:BM124" si="342">IF(AND($DD118=0,$DM118=0),0,IF(AND($CQ118=0,$CZ118=0,DE118&lt;&gt;0),DE118, IF(AND(BL118&lt;CG118,$CF118&lt;&gt;$Z118,BX118=$CG118),BX118+$Z118-$CF118,BX118)))</f>
        <v>0</v>
      </c>
      <c r="BN118" s="143">
        <f t="shared" si="303"/>
        <v>0</v>
      </c>
      <c r="BO118" s="145">
        <f t="shared" ref="BO118:BO124" si="343">IF(AND($DD118=0,$DM118=0),0,IF(AND($CQ118=0,$CZ118=0,DG118&lt;&gt;0),DG118, IF(AND(BN118&lt;CG118,$CF118&lt;&gt;$Z118,BZ118=$CG118),BZ118+$Z118-$CF118,BZ118)))</f>
        <v>0</v>
      </c>
      <c r="BP118" s="145">
        <f t="shared" ref="BP118:BP124" si="344">IF(AND($DD118=0,$DM118=0),0,IF(AND($CQ118=0,$CZ118=0,DH118&lt;&gt;0),DH118, IF(AND(BO118&lt;CG118,$CF118&lt;&gt;$Z118,CA118=$CG118),CA118+$Z118-$CF118,CA118)))</f>
        <v>0</v>
      </c>
      <c r="BQ118" s="145">
        <f t="shared" ref="BQ118:BQ124" si="345">IF(AND($DD118=0,$DM118=0),0,IF(AND($CQ118=0,$CZ118=0,DI118&lt;&gt;0),DI118, IF(AND(BP118&lt;CG118,$CF118&lt;&gt;$Z118,CB118=$CG118),CB118+$Z118-$CF118,CB118)))</f>
        <v>0</v>
      </c>
      <c r="BR118" s="145">
        <f t="shared" ref="BR118:BR124" si="346">IF(AND($DD118=0,$DM118=0),0,IF(AND($CQ118=0,$CZ118=0,DJ118&lt;&gt;0),DJ118, IF(AND(BQ118&lt;CG118,$CF118&lt;&gt;$Z118,CC118=$CG118),CC118+$Z118-$CF118,CC118)))</f>
        <v>0</v>
      </c>
      <c r="BS118" s="145">
        <f t="shared" ref="BS118:BS124" si="347">IF(AND($DD118=0,$DM118=0),0,IF(AND($CQ118=0,$CZ118=0,DK118&lt;&gt;0),DK118, IF(AND(BR118&lt;CG118,$CF118&lt;&gt;$Z118,CD118=$CG118),CD118+$Z118-$CF118,CD118)))</f>
        <v>0</v>
      </c>
      <c r="BT118" s="145">
        <f t="shared" ref="BT118:BT125" si="348">IF(AND($DD118=0,$DM118=0),0,IF(AND($CQ118=0,$CZ118=0,DL118&lt;&gt;0),DL118, IF(AND(BS118&lt;CG118,$CF118&lt;&gt;$Z118,CE118=$CG118),CE118+$Z118-$CF118,CE118)))</f>
        <v>0</v>
      </c>
      <c r="BU118" s="144">
        <f t="shared" si="310"/>
        <v>0</v>
      </c>
      <c r="BV118" s="81"/>
      <c r="BW118" s="81"/>
      <c r="BX118" s="145">
        <f t="shared" si="311"/>
        <v>0</v>
      </c>
      <c r="BY118" s="145">
        <f t="shared" ref="BY118:BY124" si="349">IF($DD118=0,0,ROUND(4*($Z118-$DM118)*SUM(AI118)/$DD118,0)/4)+DF118+DO118</f>
        <v>0</v>
      </c>
      <c r="BZ118" s="145">
        <f t="shared" ref="BZ118:BZ124" si="350">IF($DD118=0,0,ROUND(4*($Z118-$DM118)*SUM(AM118)/$DD118,0)/4)+DG118+DP118</f>
        <v>0</v>
      </c>
      <c r="CA118" s="145">
        <f t="shared" ref="CA118:CA124" si="351">IF($DD118=0,0,ROUND(4*($Z118-$DM118)*SUM(AQ118)/$DD118,0)/4)+DH118++DQ118</f>
        <v>0</v>
      </c>
      <c r="CB118" s="145">
        <f t="shared" ref="CB118:CB124" si="352">IF($DD118=0,0,ROUND(4*($Z118-$DM118)*SUM(AU118)/$DD118,0)/4)+DI118+DR118</f>
        <v>0</v>
      </c>
      <c r="CC118" s="145">
        <f t="shared" ref="CC118:CC124" si="353">IF($DD118=0,0,ROUND(4*($Z118-$DM118)*(SUM(AY118))/$DD118,0)/4)+DJ118+DS118</f>
        <v>0</v>
      </c>
      <c r="CD118" s="145">
        <f t="shared" ref="CD118:CD124" si="354">IF($DD118=0,0,ROUND(4*($Z118-$DM118)*(SUM(BC118))/$DD118,0)/4)+DK118+DT118</f>
        <v>0</v>
      </c>
      <c r="CE118" s="145">
        <f t="shared" ref="CE118:CE125" si="355">IF($DD118=0,0,ROUND(4*($Z118-$DM118)*(SUM(BG118))/$DD118,0)/4)+DL118+DU118</f>
        <v>0</v>
      </c>
      <c r="CF118" s="146">
        <f t="shared" si="319"/>
        <v>0</v>
      </c>
      <c r="CG118" s="147">
        <f t="shared" si="320"/>
        <v>0</v>
      </c>
      <c r="CH118" s="81"/>
      <c r="CI118" s="108">
        <f t="shared" si="321"/>
        <v>0</v>
      </c>
      <c r="CJ118" s="108">
        <f t="shared" si="322"/>
        <v>0</v>
      </c>
      <c r="CK118" s="108">
        <f t="shared" si="323"/>
        <v>0</v>
      </c>
      <c r="CL118" s="108">
        <f t="shared" si="324"/>
        <v>0</v>
      </c>
      <c r="CM118" s="108">
        <f t="shared" si="325"/>
        <v>0</v>
      </c>
      <c r="CN118" s="108">
        <f t="shared" si="326"/>
        <v>0</v>
      </c>
      <c r="CO118" s="108">
        <f t="shared" si="327"/>
        <v>0</v>
      </c>
      <c r="CP118" s="108">
        <f t="shared" si="328"/>
        <v>0</v>
      </c>
      <c r="CQ118" s="148">
        <f t="shared" si="329"/>
        <v>0</v>
      </c>
      <c r="CR118" s="108">
        <f t="shared" si="330"/>
        <v>0</v>
      </c>
      <c r="CS118" s="108">
        <f t="shared" si="331"/>
        <v>0</v>
      </c>
      <c r="CT118" s="105">
        <f t="shared" si="332"/>
        <v>0</v>
      </c>
      <c r="CU118" s="108">
        <f t="shared" si="333"/>
        <v>0</v>
      </c>
      <c r="CV118" s="108">
        <f t="shared" si="334"/>
        <v>0</v>
      </c>
      <c r="CW118" s="108">
        <f t="shared" si="335"/>
        <v>0</v>
      </c>
      <c r="CX118" s="108">
        <f t="shared" si="336"/>
        <v>0</v>
      </c>
      <c r="CY118" s="108">
        <f t="shared" si="337"/>
        <v>0</v>
      </c>
      <c r="CZ118" s="149">
        <f t="shared" si="338"/>
        <v>0</v>
      </c>
      <c r="DA118" s="81"/>
      <c r="DB118" s="81"/>
      <c r="DC118" s="81"/>
      <c r="DD118" s="150">
        <f t="shared" ref="DD118:DD125" si="356">SUM($AE118)+SUM($AI118)+SUM($AM118)+SUM($AQ118)+SUM($AU118)+SUM($AY118)+SUM($BC118)+SUM($BG118)</f>
        <v>0</v>
      </c>
      <c r="DW118" s="81"/>
      <c r="DX118" s="81"/>
      <c r="DY118" s="81"/>
      <c r="DZ118" s="81"/>
      <c r="EA118" s="81"/>
      <c r="EB118" s="81"/>
    </row>
    <row r="119" spans="1:132" ht="12.75" hidden="1" customHeight="1">
      <c r="A119" s="192" t="s">
        <v>279</v>
      </c>
      <c r="B119" s="131" t="s">
        <v>280</v>
      </c>
      <c r="C119" s="132"/>
      <c r="D119" s="133"/>
      <c r="E119" s="134"/>
      <c r="F119" s="134"/>
      <c r="G119" s="135"/>
      <c r="H119" s="133"/>
      <c r="I119" s="134"/>
      <c r="J119" s="134"/>
      <c r="K119" s="134"/>
      <c r="L119" s="134"/>
      <c r="M119" s="134"/>
      <c r="N119" s="134"/>
      <c r="O119" s="135"/>
      <c r="P119" s="136"/>
      <c r="Q119" s="136"/>
      <c r="R119" s="133"/>
      <c r="S119" s="134"/>
      <c r="T119" s="134"/>
      <c r="U119" s="134"/>
      <c r="V119" s="134"/>
      <c r="W119" s="134"/>
      <c r="X119" s="135"/>
      <c r="Y119" s="224"/>
      <c r="Z119" s="136">
        <f t="shared" si="291"/>
        <v>0</v>
      </c>
      <c r="AA119" s="138">
        <f t="shared" ref="AA119:AC119" si="357">AE119*$BM$5+AI119*$BN$5+AM119*$BO$5+AQ119*$BP$5+AU119*$BQ$5+AY119*$BR$5+BC119*$BS$5+BG119*$BT$5</f>
        <v>0</v>
      </c>
      <c r="AB119" s="138">
        <f t="shared" si="357"/>
        <v>0</v>
      </c>
      <c r="AC119" s="138">
        <f t="shared" si="357"/>
        <v>0</v>
      </c>
      <c r="AD119" s="138">
        <f t="shared" si="341"/>
        <v>0</v>
      </c>
      <c r="AE119" s="139"/>
      <c r="AF119" s="139"/>
      <c r="AG119" s="139"/>
      <c r="AH119" s="220">
        <f t="shared" si="292"/>
        <v>0</v>
      </c>
      <c r="AI119" s="139"/>
      <c r="AJ119" s="139"/>
      <c r="AK119" s="139"/>
      <c r="AL119" s="220">
        <f t="shared" si="293"/>
        <v>0</v>
      </c>
      <c r="AM119" s="139"/>
      <c r="AN119" s="139"/>
      <c r="AO119" s="139"/>
      <c r="AP119" s="220">
        <f t="shared" si="294"/>
        <v>0</v>
      </c>
      <c r="AQ119" s="139"/>
      <c r="AR119" s="139"/>
      <c r="AS119" s="139"/>
      <c r="AT119" s="220">
        <f t="shared" si="295"/>
        <v>0</v>
      </c>
      <c r="AU119" s="139"/>
      <c r="AV119" s="139"/>
      <c r="AW119" s="139"/>
      <c r="AX119" s="220">
        <f t="shared" si="296"/>
        <v>0</v>
      </c>
      <c r="AY119" s="139"/>
      <c r="AZ119" s="139"/>
      <c r="BA119" s="139"/>
      <c r="BB119" s="220">
        <f t="shared" si="297"/>
        <v>0</v>
      </c>
      <c r="BC119" s="139"/>
      <c r="BD119" s="139"/>
      <c r="BE119" s="139"/>
      <c r="BF119" s="220">
        <f t="shared" si="298"/>
        <v>0</v>
      </c>
      <c r="BG119" s="139"/>
      <c r="BH119" s="139"/>
      <c r="BI119" s="139"/>
      <c r="BJ119" s="220">
        <f t="shared" si="299"/>
        <v>0</v>
      </c>
      <c r="BK119" s="141">
        <f t="shared" si="300"/>
        <v>0</v>
      </c>
      <c r="BL119" s="142" t="str">
        <f t="shared" si="301"/>
        <v/>
      </c>
      <c r="BM119" s="145">
        <f t="shared" si="342"/>
        <v>0</v>
      </c>
      <c r="BN119" s="143">
        <f t="shared" si="303"/>
        <v>0</v>
      </c>
      <c r="BO119" s="145">
        <f t="shared" si="343"/>
        <v>0</v>
      </c>
      <c r="BP119" s="145">
        <f t="shared" si="344"/>
        <v>0</v>
      </c>
      <c r="BQ119" s="145">
        <f t="shared" si="345"/>
        <v>0</v>
      </c>
      <c r="BR119" s="145">
        <f t="shared" si="346"/>
        <v>0</v>
      </c>
      <c r="BS119" s="145">
        <f t="shared" si="347"/>
        <v>0</v>
      </c>
      <c r="BT119" s="145">
        <f t="shared" si="348"/>
        <v>0</v>
      </c>
      <c r="BU119" s="144">
        <f t="shared" si="310"/>
        <v>0</v>
      </c>
      <c r="BV119" s="81"/>
      <c r="BW119" s="81"/>
      <c r="BX119" s="145">
        <f t="shared" si="311"/>
        <v>0</v>
      </c>
      <c r="BY119" s="145">
        <f t="shared" si="349"/>
        <v>0</v>
      </c>
      <c r="BZ119" s="145">
        <f t="shared" si="350"/>
        <v>0</v>
      </c>
      <c r="CA119" s="145">
        <f t="shared" si="351"/>
        <v>0</v>
      </c>
      <c r="CB119" s="145">
        <f t="shared" si="352"/>
        <v>0</v>
      </c>
      <c r="CC119" s="145">
        <f t="shared" si="353"/>
        <v>0</v>
      </c>
      <c r="CD119" s="145">
        <f t="shared" si="354"/>
        <v>0</v>
      </c>
      <c r="CE119" s="145">
        <f t="shared" si="355"/>
        <v>0</v>
      </c>
      <c r="CF119" s="146">
        <f t="shared" si="319"/>
        <v>0</v>
      </c>
      <c r="CG119" s="147">
        <f t="shared" si="320"/>
        <v>0</v>
      </c>
      <c r="CH119" s="81"/>
      <c r="CI119" s="108">
        <f t="shared" si="321"/>
        <v>0</v>
      </c>
      <c r="CJ119" s="108">
        <f t="shared" si="322"/>
        <v>0</v>
      </c>
      <c r="CK119" s="108">
        <f t="shared" si="323"/>
        <v>0</v>
      </c>
      <c r="CL119" s="108">
        <f t="shared" si="324"/>
        <v>0</v>
      </c>
      <c r="CM119" s="108">
        <f t="shared" si="325"/>
        <v>0</v>
      </c>
      <c r="CN119" s="108">
        <f t="shared" si="326"/>
        <v>0</v>
      </c>
      <c r="CO119" s="108">
        <f t="shared" si="327"/>
        <v>0</v>
      </c>
      <c r="CP119" s="108">
        <f t="shared" si="328"/>
        <v>0</v>
      </c>
      <c r="CQ119" s="148">
        <f t="shared" si="329"/>
        <v>0</v>
      </c>
      <c r="CR119" s="108">
        <f t="shared" si="330"/>
        <v>0</v>
      </c>
      <c r="CS119" s="108">
        <f t="shared" si="331"/>
        <v>0</v>
      </c>
      <c r="CT119" s="105">
        <f t="shared" si="332"/>
        <v>0</v>
      </c>
      <c r="CU119" s="108">
        <f t="shared" si="333"/>
        <v>0</v>
      </c>
      <c r="CV119" s="108">
        <f t="shared" si="334"/>
        <v>0</v>
      </c>
      <c r="CW119" s="108">
        <f t="shared" si="335"/>
        <v>0</v>
      </c>
      <c r="CX119" s="108">
        <f t="shared" si="336"/>
        <v>0</v>
      </c>
      <c r="CY119" s="108">
        <f t="shared" si="337"/>
        <v>0</v>
      </c>
      <c r="CZ119" s="149">
        <f t="shared" si="338"/>
        <v>0</v>
      </c>
      <c r="DA119" s="81"/>
      <c r="DB119" s="81"/>
      <c r="DC119" s="81"/>
      <c r="DD119" s="150">
        <f t="shared" si="356"/>
        <v>0</v>
      </c>
      <c r="DW119" s="81"/>
      <c r="DX119" s="81"/>
      <c r="DY119" s="81"/>
      <c r="DZ119" s="81"/>
      <c r="EA119" s="81"/>
      <c r="EB119" s="81"/>
    </row>
    <row r="120" spans="1:132" ht="12.75" hidden="1" customHeight="1">
      <c r="A120" s="192" t="s">
        <v>281</v>
      </c>
      <c r="B120" s="131" t="s">
        <v>282</v>
      </c>
      <c r="C120" s="132"/>
      <c r="D120" s="133"/>
      <c r="E120" s="134"/>
      <c r="F120" s="134"/>
      <c r="G120" s="135"/>
      <c r="H120" s="133"/>
      <c r="I120" s="134"/>
      <c r="J120" s="134"/>
      <c r="K120" s="134"/>
      <c r="L120" s="134"/>
      <c r="M120" s="134"/>
      <c r="N120" s="134"/>
      <c r="O120" s="135"/>
      <c r="P120" s="136"/>
      <c r="Q120" s="136"/>
      <c r="R120" s="133"/>
      <c r="S120" s="134"/>
      <c r="T120" s="134"/>
      <c r="U120" s="134"/>
      <c r="V120" s="134"/>
      <c r="W120" s="134"/>
      <c r="X120" s="135"/>
      <c r="Y120" s="224"/>
      <c r="Z120" s="136">
        <f t="shared" si="291"/>
        <v>0</v>
      </c>
      <c r="AA120" s="138">
        <f t="shared" ref="AA120:AC120" si="358">AE120*$BM$5+AI120*$BN$5+AM120*$BO$5+AQ120*$BP$5+AU120*$BQ$5+AY120*$BR$5+BC120*$BS$5+BG120*$BT$5</f>
        <v>0</v>
      </c>
      <c r="AB120" s="138">
        <f t="shared" si="358"/>
        <v>0</v>
      </c>
      <c r="AC120" s="138">
        <f t="shared" si="358"/>
        <v>0</v>
      </c>
      <c r="AD120" s="138">
        <f t="shared" si="341"/>
        <v>0</v>
      </c>
      <c r="AE120" s="139"/>
      <c r="AF120" s="139"/>
      <c r="AG120" s="139"/>
      <c r="AH120" s="220">
        <f t="shared" si="292"/>
        <v>0</v>
      </c>
      <c r="AI120" s="139"/>
      <c r="AJ120" s="139"/>
      <c r="AK120" s="139"/>
      <c r="AL120" s="220">
        <f t="shared" si="293"/>
        <v>0</v>
      </c>
      <c r="AM120" s="139"/>
      <c r="AN120" s="139"/>
      <c r="AO120" s="139"/>
      <c r="AP120" s="220">
        <f t="shared" si="294"/>
        <v>0</v>
      </c>
      <c r="AQ120" s="139"/>
      <c r="AR120" s="139"/>
      <c r="AS120" s="139"/>
      <c r="AT120" s="220">
        <f t="shared" si="295"/>
        <v>0</v>
      </c>
      <c r="AU120" s="139"/>
      <c r="AV120" s="139"/>
      <c r="AW120" s="139"/>
      <c r="AX120" s="220">
        <f t="shared" si="296"/>
        <v>0</v>
      </c>
      <c r="AY120" s="139"/>
      <c r="AZ120" s="139"/>
      <c r="BA120" s="139"/>
      <c r="BB120" s="220">
        <f t="shared" si="297"/>
        <v>0</v>
      </c>
      <c r="BC120" s="139"/>
      <c r="BD120" s="139"/>
      <c r="BE120" s="139"/>
      <c r="BF120" s="220">
        <f t="shared" si="298"/>
        <v>0</v>
      </c>
      <c r="BG120" s="139"/>
      <c r="BH120" s="139"/>
      <c r="BI120" s="139"/>
      <c r="BJ120" s="220">
        <f t="shared" si="299"/>
        <v>0</v>
      </c>
      <c r="BK120" s="141">
        <f t="shared" si="300"/>
        <v>0</v>
      </c>
      <c r="BL120" s="142" t="str">
        <f t="shared" si="301"/>
        <v/>
      </c>
      <c r="BM120" s="145">
        <f t="shared" si="342"/>
        <v>0</v>
      </c>
      <c r="BN120" s="143">
        <f t="shared" si="303"/>
        <v>0</v>
      </c>
      <c r="BO120" s="145">
        <f t="shared" si="343"/>
        <v>0</v>
      </c>
      <c r="BP120" s="145">
        <f t="shared" si="344"/>
        <v>0</v>
      </c>
      <c r="BQ120" s="145">
        <f t="shared" si="345"/>
        <v>0</v>
      </c>
      <c r="BR120" s="145">
        <f t="shared" si="346"/>
        <v>0</v>
      </c>
      <c r="BS120" s="145">
        <f t="shared" si="347"/>
        <v>0</v>
      </c>
      <c r="BT120" s="145">
        <f t="shared" si="348"/>
        <v>0</v>
      </c>
      <c r="BU120" s="144">
        <f t="shared" si="310"/>
        <v>0</v>
      </c>
      <c r="BV120" s="81"/>
      <c r="BW120" s="81"/>
      <c r="BX120" s="145">
        <f t="shared" si="311"/>
        <v>0</v>
      </c>
      <c r="BY120" s="145">
        <f t="shared" si="349"/>
        <v>0</v>
      </c>
      <c r="BZ120" s="145">
        <f t="shared" si="350"/>
        <v>0</v>
      </c>
      <c r="CA120" s="145">
        <f t="shared" si="351"/>
        <v>0</v>
      </c>
      <c r="CB120" s="145">
        <f t="shared" si="352"/>
        <v>0</v>
      </c>
      <c r="CC120" s="145">
        <f t="shared" si="353"/>
        <v>0</v>
      </c>
      <c r="CD120" s="145">
        <f t="shared" si="354"/>
        <v>0</v>
      </c>
      <c r="CE120" s="145">
        <f t="shared" si="355"/>
        <v>0</v>
      </c>
      <c r="CF120" s="146">
        <f t="shared" si="319"/>
        <v>0</v>
      </c>
      <c r="CG120" s="147">
        <f t="shared" si="320"/>
        <v>0</v>
      </c>
      <c r="CH120" s="81"/>
      <c r="CI120" s="108">
        <f t="shared" si="321"/>
        <v>0</v>
      </c>
      <c r="CJ120" s="108">
        <f t="shared" si="322"/>
        <v>0</v>
      </c>
      <c r="CK120" s="108">
        <f t="shared" si="323"/>
        <v>0</v>
      </c>
      <c r="CL120" s="108">
        <f t="shared" si="324"/>
        <v>0</v>
      </c>
      <c r="CM120" s="108">
        <f t="shared" si="325"/>
        <v>0</v>
      </c>
      <c r="CN120" s="108">
        <f t="shared" si="326"/>
        <v>0</v>
      </c>
      <c r="CO120" s="108">
        <f t="shared" si="327"/>
        <v>0</v>
      </c>
      <c r="CP120" s="108">
        <f t="shared" si="328"/>
        <v>0</v>
      </c>
      <c r="CQ120" s="148">
        <f t="shared" si="329"/>
        <v>0</v>
      </c>
      <c r="CR120" s="108">
        <f t="shared" si="330"/>
        <v>0</v>
      </c>
      <c r="CS120" s="108">
        <f t="shared" si="331"/>
        <v>0</v>
      </c>
      <c r="CT120" s="105">
        <f t="shared" si="332"/>
        <v>0</v>
      </c>
      <c r="CU120" s="108">
        <f t="shared" si="333"/>
        <v>0</v>
      </c>
      <c r="CV120" s="108">
        <f t="shared" si="334"/>
        <v>0</v>
      </c>
      <c r="CW120" s="108">
        <f t="shared" si="335"/>
        <v>0</v>
      </c>
      <c r="CX120" s="108">
        <f t="shared" si="336"/>
        <v>0</v>
      </c>
      <c r="CY120" s="108">
        <f t="shared" si="337"/>
        <v>0</v>
      </c>
      <c r="CZ120" s="149">
        <f t="shared" si="338"/>
        <v>0</v>
      </c>
      <c r="DA120" s="81"/>
      <c r="DB120" s="81"/>
      <c r="DC120" s="81"/>
      <c r="DD120" s="150">
        <f t="shared" si="356"/>
        <v>0</v>
      </c>
      <c r="DW120" s="81"/>
      <c r="DX120" s="81"/>
      <c r="DY120" s="81"/>
      <c r="DZ120" s="81"/>
      <c r="EA120" s="81"/>
      <c r="EB120" s="81"/>
    </row>
    <row r="121" spans="1:132" ht="12.75" hidden="1" customHeight="1">
      <c r="A121" s="192" t="s">
        <v>283</v>
      </c>
      <c r="B121" s="131" t="s">
        <v>284</v>
      </c>
      <c r="C121" s="132"/>
      <c r="D121" s="133"/>
      <c r="E121" s="134"/>
      <c r="F121" s="134"/>
      <c r="G121" s="135"/>
      <c r="H121" s="133"/>
      <c r="I121" s="134"/>
      <c r="J121" s="134"/>
      <c r="K121" s="134"/>
      <c r="L121" s="134"/>
      <c r="M121" s="134"/>
      <c r="N121" s="134"/>
      <c r="O121" s="135"/>
      <c r="P121" s="136"/>
      <c r="Q121" s="136"/>
      <c r="R121" s="133"/>
      <c r="S121" s="134"/>
      <c r="T121" s="134"/>
      <c r="U121" s="134"/>
      <c r="V121" s="134"/>
      <c r="W121" s="134"/>
      <c r="X121" s="135"/>
      <c r="Y121" s="224"/>
      <c r="Z121" s="136">
        <f t="shared" si="291"/>
        <v>0</v>
      </c>
      <c r="AA121" s="138">
        <f t="shared" ref="AA121:AC121" si="359">AE121*$BM$5+AI121*$BN$5+AM121*$BO$5+AQ121*$BP$5+AU121*$BQ$5+AY121*$BR$5+BC121*$BS$5+BG121*$BT$5</f>
        <v>0</v>
      </c>
      <c r="AB121" s="138">
        <f t="shared" si="359"/>
        <v>0</v>
      </c>
      <c r="AC121" s="138">
        <f t="shared" si="359"/>
        <v>0</v>
      </c>
      <c r="AD121" s="138">
        <f t="shared" si="341"/>
        <v>0</v>
      </c>
      <c r="AE121" s="139"/>
      <c r="AF121" s="139"/>
      <c r="AG121" s="139"/>
      <c r="AH121" s="220">
        <f t="shared" si="292"/>
        <v>0</v>
      </c>
      <c r="AI121" s="139"/>
      <c r="AJ121" s="139"/>
      <c r="AK121" s="139"/>
      <c r="AL121" s="220">
        <f t="shared" si="293"/>
        <v>0</v>
      </c>
      <c r="AM121" s="139"/>
      <c r="AN121" s="139"/>
      <c r="AO121" s="139"/>
      <c r="AP121" s="220">
        <f t="shared" si="294"/>
        <v>0</v>
      </c>
      <c r="AQ121" s="139"/>
      <c r="AR121" s="139"/>
      <c r="AS121" s="139"/>
      <c r="AT121" s="220">
        <f t="shared" si="295"/>
        <v>0</v>
      </c>
      <c r="AU121" s="139"/>
      <c r="AV121" s="139"/>
      <c r="AW121" s="139"/>
      <c r="AX121" s="220">
        <f t="shared" si="296"/>
        <v>0</v>
      </c>
      <c r="AY121" s="139"/>
      <c r="AZ121" s="139"/>
      <c r="BA121" s="139"/>
      <c r="BB121" s="220">
        <f t="shared" si="297"/>
        <v>0</v>
      </c>
      <c r="BC121" s="139"/>
      <c r="BD121" s="139"/>
      <c r="BE121" s="139"/>
      <c r="BF121" s="220">
        <f t="shared" si="298"/>
        <v>0</v>
      </c>
      <c r="BG121" s="139"/>
      <c r="BH121" s="139"/>
      <c r="BI121" s="139"/>
      <c r="BJ121" s="220">
        <f t="shared" si="299"/>
        <v>0</v>
      </c>
      <c r="BK121" s="141">
        <f t="shared" si="300"/>
        <v>0</v>
      </c>
      <c r="BL121" s="142" t="str">
        <f t="shared" si="301"/>
        <v/>
      </c>
      <c r="BM121" s="145">
        <f t="shared" si="342"/>
        <v>0</v>
      </c>
      <c r="BN121" s="143">
        <f t="shared" si="303"/>
        <v>0</v>
      </c>
      <c r="BO121" s="145">
        <f t="shared" si="343"/>
        <v>0</v>
      </c>
      <c r="BP121" s="145">
        <f t="shared" si="344"/>
        <v>0</v>
      </c>
      <c r="BQ121" s="145">
        <f t="shared" si="345"/>
        <v>0</v>
      </c>
      <c r="BR121" s="145">
        <f t="shared" si="346"/>
        <v>0</v>
      </c>
      <c r="BS121" s="145">
        <f t="shared" si="347"/>
        <v>0</v>
      </c>
      <c r="BT121" s="145">
        <f t="shared" si="348"/>
        <v>0</v>
      </c>
      <c r="BU121" s="144">
        <f t="shared" si="310"/>
        <v>0</v>
      </c>
      <c r="BV121" s="81"/>
      <c r="BW121" s="81"/>
      <c r="BX121" s="145">
        <f t="shared" si="311"/>
        <v>0</v>
      </c>
      <c r="BY121" s="145">
        <f t="shared" si="349"/>
        <v>0</v>
      </c>
      <c r="BZ121" s="145">
        <f t="shared" si="350"/>
        <v>0</v>
      </c>
      <c r="CA121" s="145">
        <f t="shared" si="351"/>
        <v>0</v>
      </c>
      <c r="CB121" s="145">
        <f t="shared" si="352"/>
        <v>0</v>
      </c>
      <c r="CC121" s="145">
        <f t="shared" si="353"/>
        <v>0</v>
      </c>
      <c r="CD121" s="145">
        <f t="shared" si="354"/>
        <v>0</v>
      </c>
      <c r="CE121" s="145">
        <f t="shared" si="355"/>
        <v>0</v>
      </c>
      <c r="CF121" s="146">
        <f t="shared" si="319"/>
        <v>0</v>
      </c>
      <c r="CG121" s="147">
        <f t="shared" si="320"/>
        <v>0</v>
      </c>
      <c r="CH121" s="81"/>
      <c r="CI121" s="108">
        <f t="shared" si="321"/>
        <v>0</v>
      </c>
      <c r="CJ121" s="108">
        <f t="shared" si="322"/>
        <v>0</v>
      </c>
      <c r="CK121" s="108">
        <f t="shared" si="323"/>
        <v>0</v>
      </c>
      <c r="CL121" s="108">
        <f t="shared" si="324"/>
        <v>0</v>
      </c>
      <c r="CM121" s="108">
        <f t="shared" si="325"/>
        <v>0</v>
      </c>
      <c r="CN121" s="108">
        <f t="shared" si="326"/>
        <v>0</v>
      </c>
      <c r="CO121" s="108">
        <f t="shared" si="327"/>
        <v>0</v>
      </c>
      <c r="CP121" s="108">
        <f t="shared" si="328"/>
        <v>0</v>
      </c>
      <c r="CQ121" s="148">
        <f t="shared" si="329"/>
        <v>0</v>
      </c>
      <c r="CR121" s="108">
        <f t="shared" si="330"/>
        <v>0</v>
      </c>
      <c r="CS121" s="108">
        <f t="shared" si="331"/>
        <v>0</v>
      </c>
      <c r="CT121" s="105">
        <f t="shared" si="332"/>
        <v>0</v>
      </c>
      <c r="CU121" s="108">
        <f t="shared" si="333"/>
        <v>0</v>
      </c>
      <c r="CV121" s="108">
        <f t="shared" si="334"/>
        <v>0</v>
      </c>
      <c r="CW121" s="108">
        <f t="shared" si="335"/>
        <v>0</v>
      </c>
      <c r="CX121" s="108">
        <f t="shared" si="336"/>
        <v>0</v>
      </c>
      <c r="CY121" s="108">
        <f t="shared" si="337"/>
        <v>0</v>
      </c>
      <c r="CZ121" s="149">
        <f t="shared" si="338"/>
        <v>0</v>
      </c>
      <c r="DA121" s="81"/>
      <c r="DB121" s="81"/>
      <c r="DC121" s="81"/>
      <c r="DD121" s="150">
        <f t="shared" si="356"/>
        <v>0</v>
      </c>
      <c r="DW121" s="81"/>
      <c r="DX121" s="81"/>
      <c r="DY121" s="81"/>
      <c r="DZ121" s="81"/>
      <c r="EA121" s="81"/>
      <c r="EB121" s="81"/>
    </row>
    <row r="122" spans="1:132" ht="12.75" hidden="1" customHeight="1">
      <c r="A122" s="192" t="s">
        <v>285</v>
      </c>
      <c r="B122" s="131" t="s">
        <v>286</v>
      </c>
      <c r="C122" s="132"/>
      <c r="D122" s="133"/>
      <c r="E122" s="134"/>
      <c r="F122" s="134"/>
      <c r="G122" s="135"/>
      <c r="H122" s="133"/>
      <c r="I122" s="134"/>
      <c r="J122" s="134"/>
      <c r="K122" s="134"/>
      <c r="L122" s="134"/>
      <c r="M122" s="134"/>
      <c r="N122" s="134"/>
      <c r="O122" s="135"/>
      <c r="P122" s="136"/>
      <c r="Q122" s="136"/>
      <c r="R122" s="133"/>
      <c r="S122" s="134"/>
      <c r="T122" s="134"/>
      <c r="U122" s="134"/>
      <c r="V122" s="134"/>
      <c r="W122" s="134"/>
      <c r="X122" s="135"/>
      <c r="Y122" s="224"/>
      <c r="Z122" s="136">
        <f t="shared" si="291"/>
        <v>0</v>
      </c>
      <c r="AA122" s="138">
        <f t="shared" ref="AA122:AC122" si="360">AE122*$BM$5+AI122*$BN$5+AM122*$BO$5+AQ122*$BP$5+AU122*$BQ$5+AY122*$BR$5+BC122*$BS$5+BG122*$BT$5</f>
        <v>0</v>
      </c>
      <c r="AB122" s="138">
        <f t="shared" si="360"/>
        <v>0</v>
      </c>
      <c r="AC122" s="138">
        <f t="shared" si="360"/>
        <v>0</v>
      </c>
      <c r="AD122" s="138">
        <f t="shared" si="341"/>
        <v>0</v>
      </c>
      <c r="AE122" s="139"/>
      <c r="AF122" s="139"/>
      <c r="AG122" s="139"/>
      <c r="AH122" s="220">
        <f t="shared" si="292"/>
        <v>0</v>
      </c>
      <c r="AI122" s="139"/>
      <c r="AJ122" s="139"/>
      <c r="AK122" s="139"/>
      <c r="AL122" s="220">
        <f t="shared" si="293"/>
        <v>0</v>
      </c>
      <c r="AM122" s="139"/>
      <c r="AN122" s="139"/>
      <c r="AO122" s="139"/>
      <c r="AP122" s="220">
        <f t="shared" si="294"/>
        <v>0</v>
      </c>
      <c r="AQ122" s="139"/>
      <c r="AR122" s="139"/>
      <c r="AS122" s="139"/>
      <c r="AT122" s="220">
        <f t="shared" si="295"/>
        <v>0</v>
      </c>
      <c r="AU122" s="139"/>
      <c r="AV122" s="139"/>
      <c r="AW122" s="139"/>
      <c r="AX122" s="220">
        <f t="shared" si="296"/>
        <v>0</v>
      </c>
      <c r="AY122" s="139"/>
      <c r="AZ122" s="139"/>
      <c r="BA122" s="139"/>
      <c r="BB122" s="220">
        <f t="shared" si="297"/>
        <v>0</v>
      </c>
      <c r="BC122" s="139"/>
      <c r="BD122" s="139"/>
      <c r="BE122" s="139"/>
      <c r="BF122" s="220">
        <f t="shared" si="298"/>
        <v>0</v>
      </c>
      <c r="BG122" s="139"/>
      <c r="BH122" s="139"/>
      <c r="BI122" s="139"/>
      <c r="BJ122" s="220">
        <f t="shared" si="299"/>
        <v>0</v>
      </c>
      <c r="BK122" s="141">
        <f t="shared" si="300"/>
        <v>0</v>
      </c>
      <c r="BL122" s="142" t="str">
        <f t="shared" si="301"/>
        <v/>
      </c>
      <c r="BM122" s="145">
        <f t="shared" si="342"/>
        <v>0</v>
      </c>
      <c r="BN122" s="143">
        <f t="shared" si="303"/>
        <v>0</v>
      </c>
      <c r="BO122" s="145">
        <f t="shared" si="343"/>
        <v>0</v>
      </c>
      <c r="BP122" s="145">
        <f t="shared" si="344"/>
        <v>0</v>
      </c>
      <c r="BQ122" s="145">
        <f t="shared" si="345"/>
        <v>0</v>
      </c>
      <c r="BR122" s="145">
        <f t="shared" si="346"/>
        <v>0</v>
      </c>
      <c r="BS122" s="145">
        <f t="shared" si="347"/>
        <v>0</v>
      </c>
      <c r="BT122" s="145">
        <f t="shared" si="348"/>
        <v>0</v>
      </c>
      <c r="BU122" s="144">
        <f t="shared" si="310"/>
        <v>0</v>
      </c>
      <c r="BV122" s="81"/>
      <c r="BW122" s="81"/>
      <c r="BX122" s="145">
        <f t="shared" si="311"/>
        <v>0</v>
      </c>
      <c r="BY122" s="145">
        <f t="shared" si="349"/>
        <v>0</v>
      </c>
      <c r="BZ122" s="145">
        <f t="shared" si="350"/>
        <v>0</v>
      </c>
      <c r="CA122" s="145">
        <f t="shared" si="351"/>
        <v>0</v>
      </c>
      <c r="CB122" s="145">
        <f t="shared" si="352"/>
        <v>0</v>
      </c>
      <c r="CC122" s="145">
        <f t="shared" si="353"/>
        <v>0</v>
      </c>
      <c r="CD122" s="145">
        <f t="shared" si="354"/>
        <v>0</v>
      </c>
      <c r="CE122" s="145">
        <f t="shared" si="355"/>
        <v>0</v>
      </c>
      <c r="CF122" s="146">
        <f t="shared" si="319"/>
        <v>0</v>
      </c>
      <c r="CG122" s="147">
        <f t="shared" si="320"/>
        <v>0</v>
      </c>
      <c r="CH122" s="81"/>
      <c r="CI122" s="108">
        <f t="shared" si="321"/>
        <v>0</v>
      </c>
      <c r="CJ122" s="108">
        <f t="shared" si="322"/>
        <v>0</v>
      </c>
      <c r="CK122" s="108">
        <f t="shared" si="323"/>
        <v>0</v>
      </c>
      <c r="CL122" s="108">
        <f t="shared" si="324"/>
        <v>0</v>
      </c>
      <c r="CM122" s="108">
        <f t="shared" si="325"/>
        <v>0</v>
      </c>
      <c r="CN122" s="108">
        <f t="shared" si="326"/>
        <v>0</v>
      </c>
      <c r="CO122" s="108">
        <f t="shared" si="327"/>
        <v>0</v>
      </c>
      <c r="CP122" s="108">
        <f t="shared" si="328"/>
        <v>0</v>
      </c>
      <c r="CQ122" s="148">
        <f t="shared" si="329"/>
        <v>0</v>
      </c>
      <c r="CR122" s="108">
        <f t="shared" si="330"/>
        <v>0</v>
      </c>
      <c r="CS122" s="108">
        <f t="shared" si="331"/>
        <v>0</v>
      </c>
      <c r="CT122" s="105">
        <f t="shared" si="332"/>
        <v>0</v>
      </c>
      <c r="CU122" s="108">
        <f t="shared" si="333"/>
        <v>0</v>
      </c>
      <c r="CV122" s="108">
        <f t="shared" si="334"/>
        <v>0</v>
      </c>
      <c r="CW122" s="108">
        <f t="shared" si="335"/>
        <v>0</v>
      </c>
      <c r="CX122" s="108">
        <f t="shared" si="336"/>
        <v>0</v>
      </c>
      <c r="CY122" s="108">
        <f t="shared" si="337"/>
        <v>0</v>
      </c>
      <c r="CZ122" s="149">
        <f t="shared" si="338"/>
        <v>0</v>
      </c>
      <c r="DA122" s="81"/>
      <c r="DB122" s="81"/>
      <c r="DC122" s="81"/>
      <c r="DD122" s="150">
        <f t="shared" si="356"/>
        <v>0</v>
      </c>
      <c r="DW122" s="81"/>
      <c r="DX122" s="81"/>
      <c r="DY122" s="81"/>
      <c r="DZ122" s="81"/>
      <c r="EA122" s="81"/>
      <c r="EB122" s="81"/>
    </row>
    <row r="123" spans="1:132" ht="12.75" hidden="1" customHeight="1">
      <c r="A123" s="192" t="s">
        <v>287</v>
      </c>
      <c r="B123" s="131" t="s">
        <v>288</v>
      </c>
      <c r="C123" s="132"/>
      <c r="D123" s="133"/>
      <c r="E123" s="134"/>
      <c r="F123" s="134"/>
      <c r="G123" s="135"/>
      <c r="H123" s="133"/>
      <c r="I123" s="134"/>
      <c r="J123" s="134"/>
      <c r="K123" s="134"/>
      <c r="L123" s="134"/>
      <c r="M123" s="134"/>
      <c r="N123" s="134"/>
      <c r="O123" s="135"/>
      <c r="P123" s="136"/>
      <c r="Q123" s="136"/>
      <c r="R123" s="133"/>
      <c r="S123" s="134"/>
      <c r="T123" s="134"/>
      <c r="U123" s="134"/>
      <c r="V123" s="134"/>
      <c r="W123" s="134"/>
      <c r="X123" s="135"/>
      <c r="Y123" s="224"/>
      <c r="Z123" s="136">
        <f t="shared" si="291"/>
        <v>0</v>
      </c>
      <c r="AA123" s="138">
        <f t="shared" ref="AA123:AC123" si="361">AE123*$BM$5+AI123*$BN$5+AM123*$BO$5+AQ123*$BP$5+AU123*$BQ$5+AY123*$BR$5+BC123*$BS$5+BG123*$BT$5</f>
        <v>0</v>
      </c>
      <c r="AB123" s="138">
        <f t="shared" si="361"/>
        <v>0</v>
      </c>
      <c r="AC123" s="138">
        <f t="shared" si="361"/>
        <v>0</v>
      </c>
      <c r="AD123" s="138">
        <f t="shared" si="341"/>
        <v>0</v>
      </c>
      <c r="AE123" s="139"/>
      <c r="AF123" s="139"/>
      <c r="AG123" s="139"/>
      <c r="AH123" s="220">
        <f t="shared" si="292"/>
        <v>0</v>
      </c>
      <c r="AI123" s="139"/>
      <c r="AJ123" s="139"/>
      <c r="AK123" s="139"/>
      <c r="AL123" s="220">
        <f t="shared" si="293"/>
        <v>0</v>
      </c>
      <c r="AM123" s="139"/>
      <c r="AN123" s="139"/>
      <c r="AO123" s="139"/>
      <c r="AP123" s="220">
        <f t="shared" si="294"/>
        <v>0</v>
      </c>
      <c r="AQ123" s="139"/>
      <c r="AR123" s="139"/>
      <c r="AS123" s="139"/>
      <c r="AT123" s="220">
        <f t="shared" si="295"/>
        <v>0</v>
      </c>
      <c r="AU123" s="139"/>
      <c r="AV123" s="139"/>
      <c r="AW123" s="139"/>
      <c r="AX123" s="220">
        <f t="shared" si="296"/>
        <v>0</v>
      </c>
      <c r="AY123" s="139"/>
      <c r="AZ123" s="139"/>
      <c r="BA123" s="139"/>
      <c r="BB123" s="220">
        <f t="shared" si="297"/>
        <v>0</v>
      </c>
      <c r="BC123" s="139"/>
      <c r="BD123" s="139"/>
      <c r="BE123" s="139"/>
      <c r="BF123" s="220">
        <f t="shared" si="298"/>
        <v>0</v>
      </c>
      <c r="BG123" s="139"/>
      <c r="BH123" s="139"/>
      <c r="BI123" s="139"/>
      <c r="BJ123" s="220">
        <f t="shared" si="299"/>
        <v>0</v>
      </c>
      <c r="BK123" s="141">
        <f t="shared" si="300"/>
        <v>0</v>
      </c>
      <c r="BL123" s="142" t="str">
        <f t="shared" si="301"/>
        <v/>
      </c>
      <c r="BM123" s="145">
        <f t="shared" si="342"/>
        <v>0</v>
      </c>
      <c r="BN123" s="143">
        <f t="shared" si="303"/>
        <v>0</v>
      </c>
      <c r="BO123" s="145">
        <f t="shared" si="343"/>
        <v>0</v>
      </c>
      <c r="BP123" s="145">
        <f t="shared" si="344"/>
        <v>0</v>
      </c>
      <c r="BQ123" s="145">
        <f t="shared" si="345"/>
        <v>0</v>
      </c>
      <c r="BR123" s="145">
        <f t="shared" si="346"/>
        <v>0</v>
      </c>
      <c r="BS123" s="145">
        <f t="shared" si="347"/>
        <v>0</v>
      </c>
      <c r="BT123" s="145">
        <f t="shared" si="348"/>
        <v>0</v>
      </c>
      <c r="BU123" s="144">
        <f t="shared" si="310"/>
        <v>0</v>
      </c>
      <c r="BV123" s="81"/>
      <c r="BW123" s="81"/>
      <c r="BX123" s="145">
        <f t="shared" si="311"/>
        <v>0</v>
      </c>
      <c r="BY123" s="145">
        <f t="shared" si="349"/>
        <v>0</v>
      </c>
      <c r="BZ123" s="145">
        <f t="shared" si="350"/>
        <v>0</v>
      </c>
      <c r="CA123" s="145">
        <f t="shared" si="351"/>
        <v>0</v>
      </c>
      <c r="CB123" s="145">
        <f t="shared" si="352"/>
        <v>0</v>
      </c>
      <c r="CC123" s="145">
        <f t="shared" si="353"/>
        <v>0</v>
      </c>
      <c r="CD123" s="145">
        <f t="shared" si="354"/>
        <v>0</v>
      </c>
      <c r="CE123" s="145">
        <f t="shared" si="355"/>
        <v>0</v>
      </c>
      <c r="CF123" s="146">
        <f t="shared" si="319"/>
        <v>0</v>
      </c>
      <c r="CG123" s="147">
        <f t="shared" si="320"/>
        <v>0</v>
      </c>
      <c r="CH123" s="81"/>
      <c r="CI123" s="108">
        <f t="shared" si="321"/>
        <v>0</v>
      </c>
      <c r="CJ123" s="108">
        <f t="shared" si="322"/>
        <v>0</v>
      </c>
      <c r="CK123" s="108">
        <f t="shared" si="323"/>
        <v>0</v>
      </c>
      <c r="CL123" s="108">
        <f t="shared" si="324"/>
        <v>0</v>
      </c>
      <c r="CM123" s="108">
        <f t="shared" si="325"/>
        <v>0</v>
      </c>
      <c r="CN123" s="108">
        <f t="shared" si="326"/>
        <v>0</v>
      </c>
      <c r="CO123" s="108">
        <f t="shared" si="327"/>
        <v>0</v>
      </c>
      <c r="CP123" s="108">
        <f t="shared" si="328"/>
        <v>0</v>
      </c>
      <c r="CQ123" s="148">
        <f t="shared" si="329"/>
        <v>0</v>
      </c>
      <c r="CR123" s="108">
        <f t="shared" si="330"/>
        <v>0</v>
      </c>
      <c r="CS123" s="108">
        <f t="shared" si="331"/>
        <v>0</v>
      </c>
      <c r="CT123" s="105">
        <f t="shared" si="332"/>
        <v>0</v>
      </c>
      <c r="CU123" s="108">
        <f t="shared" si="333"/>
        <v>0</v>
      </c>
      <c r="CV123" s="108">
        <f t="shared" si="334"/>
        <v>0</v>
      </c>
      <c r="CW123" s="108">
        <f t="shared" si="335"/>
        <v>0</v>
      </c>
      <c r="CX123" s="108">
        <f t="shared" si="336"/>
        <v>0</v>
      </c>
      <c r="CY123" s="108">
        <f t="shared" si="337"/>
        <v>0</v>
      </c>
      <c r="CZ123" s="149">
        <f t="shared" si="338"/>
        <v>0</v>
      </c>
      <c r="DA123" s="81"/>
      <c r="DB123" s="81"/>
      <c r="DC123" s="81"/>
      <c r="DD123" s="150">
        <f t="shared" si="356"/>
        <v>0</v>
      </c>
      <c r="DW123" s="81"/>
      <c r="DX123" s="81"/>
      <c r="DY123" s="81"/>
      <c r="DZ123" s="81"/>
      <c r="EA123" s="81"/>
      <c r="EB123" s="81"/>
    </row>
    <row r="124" spans="1:132" ht="12.75" hidden="1" customHeight="1">
      <c r="A124" s="192" t="s">
        <v>289</v>
      </c>
      <c r="B124" s="131" t="s">
        <v>290</v>
      </c>
      <c r="C124" s="132"/>
      <c r="D124" s="133"/>
      <c r="E124" s="134"/>
      <c r="F124" s="134"/>
      <c r="G124" s="135"/>
      <c r="H124" s="133"/>
      <c r="I124" s="134"/>
      <c r="J124" s="134"/>
      <c r="K124" s="134"/>
      <c r="L124" s="134"/>
      <c r="M124" s="134"/>
      <c r="N124" s="134"/>
      <c r="O124" s="135"/>
      <c r="P124" s="136"/>
      <c r="Q124" s="136"/>
      <c r="R124" s="133"/>
      <c r="S124" s="134"/>
      <c r="T124" s="134"/>
      <c r="U124" s="134"/>
      <c r="V124" s="134"/>
      <c r="W124" s="134"/>
      <c r="X124" s="135"/>
      <c r="Y124" s="224"/>
      <c r="Z124" s="136">
        <f t="shared" si="291"/>
        <v>0</v>
      </c>
      <c r="AA124" s="138">
        <f t="shared" ref="AA124:AC124" si="362">AE124*$BM$5+AI124*$BN$5+AM124*$BO$5+AQ124*$BP$5+AU124*$BQ$5+AY124*$BR$5+BC124*$BS$5+BG124*$BT$5</f>
        <v>0</v>
      </c>
      <c r="AB124" s="138">
        <f t="shared" si="362"/>
        <v>0</v>
      </c>
      <c r="AC124" s="138">
        <f t="shared" si="362"/>
        <v>0</v>
      </c>
      <c r="AD124" s="138">
        <f t="shared" si="341"/>
        <v>0</v>
      </c>
      <c r="AE124" s="139"/>
      <c r="AF124" s="139"/>
      <c r="AG124" s="139"/>
      <c r="AH124" s="220">
        <f t="shared" si="292"/>
        <v>0</v>
      </c>
      <c r="AI124" s="139"/>
      <c r="AJ124" s="139"/>
      <c r="AK124" s="139"/>
      <c r="AL124" s="220">
        <f t="shared" si="293"/>
        <v>0</v>
      </c>
      <c r="AM124" s="139"/>
      <c r="AN124" s="139"/>
      <c r="AO124" s="139"/>
      <c r="AP124" s="220">
        <f t="shared" si="294"/>
        <v>0</v>
      </c>
      <c r="AQ124" s="139"/>
      <c r="AR124" s="139"/>
      <c r="AS124" s="139"/>
      <c r="AT124" s="220">
        <f t="shared" si="295"/>
        <v>0</v>
      </c>
      <c r="AU124" s="139"/>
      <c r="AV124" s="139"/>
      <c r="AW124" s="139"/>
      <c r="AX124" s="220">
        <f t="shared" si="296"/>
        <v>0</v>
      </c>
      <c r="AY124" s="139"/>
      <c r="AZ124" s="139"/>
      <c r="BA124" s="139"/>
      <c r="BB124" s="220">
        <f t="shared" si="297"/>
        <v>0</v>
      </c>
      <c r="BC124" s="139"/>
      <c r="BD124" s="139"/>
      <c r="BE124" s="139"/>
      <c r="BF124" s="220">
        <f t="shared" si="298"/>
        <v>0</v>
      </c>
      <c r="BG124" s="139"/>
      <c r="BH124" s="139"/>
      <c r="BI124" s="139"/>
      <c r="BJ124" s="220">
        <f t="shared" si="299"/>
        <v>0</v>
      </c>
      <c r="BK124" s="141">
        <f t="shared" si="300"/>
        <v>0</v>
      </c>
      <c r="BL124" s="142" t="str">
        <f t="shared" si="301"/>
        <v/>
      </c>
      <c r="BM124" s="145">
        <f t="shared" si="342"/>
        <v>0</v>
      </c>
      <c r="BN124" s="143">
        <f t="shared" si="303"/>
        <v>0</v>
      </c>
      <c r="BO124" s="145">
        <f t="shared" si="343"/>
        <v>0</v>
      </c>
      <c r="BP124" s="145">
        <f t="shared" si="344"/>
        <v>0</v>
      </c>
      <c r="BQ124" s="145">
        <f t="shared" si="345"/>
        <v>0</v>
      </c>
      <c r="BR124" s="145">
        <f t="shared" si="346"/>
        <v>0</v>
      </c>
      <c r="BS124" s="145">
        <f t="shared" si="347"/>
        <v>0</v>
      </c>
      <c r="BT124" s="145">
        <f t="shared" si="348"/>
        <v>0</v>
      </c>
      <c r="BU124" s="144">
        <f t="shared" si="310"/>
        <v>0</v>
      </c>
      <c r="BV124" s="81"/>
      <c r="BW124" s="81"/>
      <c r="BX124" s="145">
        <f t="shared" si="311"/>
        <v>0</v>
      </c>
      <c r="BY124" s="145">
        <f t="shared" si="349"/>
        <v>0</v>
      </c>
      <c r="BZ124" s="145">
        <f t="shared" si="350"/>
        <v>0</v>
      </c>
      <c r="CA124" s="145">
        <f t="shared" si="351"/>
        <v>0</v>
      </c>
      <c r="CB124" s="145">
        <f t="shared" si="352"/>
        <v>0</v>
      </c>
      <c r="CC124" s="145">
        <f t="shared" si="353"/>
        <v>0</v>
      </c>
      <c r="CD124" s="145">
        <f t="shared" si="354"/>
        <v>0</v>
      </c>
      <c r="CE124" s="145">
        <f t="shared" si="355"/>
        <v>0</v>
      </c>
      <c r="CF124" s="146">
        <f t="shared" si="319"/>
        <v>0</v>
      </c>
      <c r="CG124" s="147">
        <f t="shared" si="320"/>
        <v>0</v>
      </c>
      <c r="CH124" s="81"/>
      <c r="CI124" s="108">
        <f t="shared" si="321"/>
        <v>0</v>
      </c>
      <c r="CJ124" s="108">
        <f t="shared" si="322"/>
        <v>0</v>
      </c>
      <c r="CK124" s="108">
        <f t="shared" si="323"/>
        <v>0</v>
      </c>
      <c r="CL124" s="108">
        <f t="shared" si="324"/>
        <v>0</v>
      </c>
      <c r="CM124" s="108">
        <f t="shared" si="325"/>
        <v>0</v>
      </c>
      <c r="CN124" s="108">
        <f t="shared" si="326"/>
        <v>0</v>
      </c>
      <c r="CO124" s="108">
        <f t="shared" si="327"/>
        <v>0</v>
      </c>
      <c r="CP124" s="108">
        <f t="shared" si="328"/>
        <v>0</v>
      </c>
      <c r="CQ124" s="148">
        <f t="shared" si="329"/>
        <v>0</v>
      </c>
      <c r="CR124" s="108">
        <f t="shared" si="330"/>
        <v>0</v>
      </c>
      <c r="CS124" s="108">
        <f t="shared" si="331"/>
        <v>0</v>
      </c>
      <c r="CT124" s="105">
        <f t="shared" si="332"/>
        <v>0</v>
      </c>
      <c r="CU124" s="108">
        <f t="shared" si="333"/>
        <v>0</v>
      </c>
      <c r="CV124" s="108">
        <f t="shared" si="334"/>
        <v>0</v>
      </c>
      <c r="CW124" s="108">
        <f t="shared" si="335"/>
        <v>0</v>
      </c>
      <c r="CX124" s="108">
        <f t="shared" si="336"/>
        <v>0</v>
      </c>
      <c r="CY124" s="108">
        <f t="shared" si="337"/>
        <v>0</v>
      </c>
      <c r="CZ124" s="149">
        <f t="shared" si="338"/>
        <v>0</v>
      </c>
      <c r="DA124" s="81"/>
      <c r="DB124" s="81"/>
      <c r="DC124" s="81"/>
      <c r="DD124" s="150">
        <f t="shared" si="356"/>
        <v>0</v>
      </c>
      <c r="DW124" s="81"/>
      <c r="DX124" s="81"/>
      <c r="DY124" s="81"/>
      <c r="DZ124" s="81"/>
      <c r="EA124" s="81"/>
      <c r="EB124" s="81"/>
    </row>
    <row r="125" spans="1:132" ht="15.75" hidden="1" customHeight="1">
      <c r="A125" s="192" t="s">
        <v>291</v>
      </c>
      <c r="B125" s="131" t="s">
        <v>292</v>
      </c>
      <c r="C125" s="132"/>
      <c r="D125" s="133"/>
      <c r="E125" s="134"/>
      <c r="F125" s="134"/>
      <c r="G125" s="135"/>
      <c r="H125" s="133"/>
      <c r="I125" s="134"/>
      <c r="J125" s="134"/>
      <c r="K125" s="134"/>
      <c r="L125" s="134"/>
      <c r="M125" s="134"/>
      <c r="N125" s="134"/>
      <c r="O125" s="135"/>
      <c r="P125" s="136"/>
      <c r="Q125" s="136"/>
      <c r="R125" s="133"/>
      <c r="S125" s="134"/>
      <c r="T125" s="134"/>
      <c r="U125" s="134"/>
      <c r="V125" s="134"/>
      <c r="W125" s="134"/>
      <c r="X125" s="135"/>
      <c r="Y125" s="224"/>
      <c r="Z125" s="136">
        <f t="shared" si="291"/>
        <v>0</v>
      </c>
      <c r="AA125" s="138">
        <f t="shared" ref="AA125:AC125" si="363">AE125*$BM$5+AI125*$BN$5+AM125*$BO$5+AQ125*$BP$5+AU125*$BQ$5+AY125*$BR$5+BC125*$BS$5+BG125*$BT$5</f>
        <v>0</v>
      </c>
      <c r="AB125" s="138">
        <f t="shared" si="363"/>
        <v>0</v>
      </c>
      <c r="AC125" s="138">
        <f t="shared" si="363"/>
        <v>0</v>
      </c>
      <c r="AD125" s="138">
        <f t="shared" si="341"/>
        <v>0</v>
      </c>
      <c r="AE125" s="139"/>
      <c r="AF125" s="139"/>
      <c r="AG125" s="139"/>
      <c r="AH125" s="220">
        <f t="shared" si="292"/>
        <v>0</v>
      </c>
      <c r="AI125" s="139"/>
      <c r="AJ125" s="139"/>
      <c r="AK125" s="139"/>
      <c r="AL125" s="220">
        <f t="shared" si="293"/>
        <v>0</v>
      </c>
      <c r="AM125" s="139"/>
      <c r="AN125" s="139"/>
      <c r="AO125" s="139"/>
      <c r="AP125" s="220">
        <f t="shared" si="294"/>
        <v>0</v>
      </c>
      <c r="AQ125" s="139"/>
      <c r="AR125" s="139"/>
      <c r="AS125" s="139"/>
      <c r="AT125" s="220">
        <f t="shared" si="295"/>
        <v>0</v>
      </c>
      <c r="AU125" s="139"/>
      <c r="AV125" s="139"/>
      <c r="AW125" s="139"/>
      <c r="AX125" s="220">
        <f t="shared" si="296"/>
        <v>0</v>
      </c>
      <c r="AY125" s="139"/>
      <c r="AZ125" s="139"/>
      <c r="BA125" s="139"/>
      <c r="BB125" s="220">
        <f t="shared" si="297"/>
        <v>0</v>
      </c>
      <c r="BC125" s="139"/>
      <c r="BD125" s="139"/>
      <c r="BE125" s="139"/>
      <c r="BF125" s="220">
        <f t="shared" si="298"/>
        <v>0</v>
      </c>
      <c r="BG125" s="139"/>
      <c r="BH125" s="139"/>
      <c r="BI125" s="139"/>
      <c r="BJ125" s="220">
        <f t="shared" si="299"/>
        <v>0</v>
      </c>
      <c r="BK125" s="141">
        <f t="shared" si="300"/>
        <v>0</v>
      </c>
      <c r="BL125" s="142" t="str">
        <f t="shared" si="301"/>
        <v/>
      </c>
      <c r="BM125" s="145">
        <f>IF(AND($DD125=0,$DM125=0),0,IF(AND($CQ125=0,$CZ125=0,DF126&lt;&gt;0),DF126, IF(AND(BL125&lt;CG125,$CF125&lt;&gt;$Z125,BX125=$CG125),BX125+$Z125-$CF125,BX125)))</f>
        <v>0</v>
      </c>
      <c r="BN125" s="143">
        <f t="shared" si="303"/>
        <v>0</v>
      </c>
      <c r="BO125" s="145">
        <f>IF(AND($DD125=0,$DM125=0),0,IF(AND($CQ125=0,$CZ125=0,DH126&lt;&gt;0),DH126, IF(AND(BN125&lt;CG125,$CF125&lt;&gt;$Z125,BZ125=$CG125),BZ125+$Z125-$CF125,BZ125)))</f>
        <v>0</v>
      </c>
      <c r="BP125" s="145">
        <f>IF(AND($DD125=0,$DM125=0),0,IF(AND($CQ125=0,$CZ125=0,DI126&lt;&gt;0),DI126, IF(AND(BO125&lt;CG125,$CF125&lt;&gt;$Z125,CA125=$CG125),CA125+$Z125-$CF125,CA125)))</f>
        <v>0</v>
      </c>
      <c r="BQ125" s="145">
        <f>IF(AND($DD125=0,$DM125=0),0,IF(AND($CQ125=0,$CZ125=0,DJ126&lt;&gt;0),DJ126, IF(AND(BP125&lt;CG125,$CF125&lt;&gt;$Z125,CB125=$CG125),CB125+$Z125-$CF125,CB125)))</f>
        <v>0</v>
      </c>
      <c r="BR125" s="145">
        <f>IF(AND($DD125=0,$DM125=0),0,IF(AND($CQ125=0,$CZ125=0,DK126&lt;&gt;0),DK126, IF(AND(BQ125&lt;CG125,$CF125&lt;&gt;$Z125,CC125=$CG125),CC125+$Z125-$CF125,CC125)))</f>
        <v>0</v>
      </c>
      <c r="BS125" s="145">
        <f>IF(AND($DD125=0,$DM125=0),0,IF(AND($CQ125=0,$CZ125=0,DL126&lt;&gt;0),DL126, IF(AND(BR125&lt;CG125,$CF125&lt;&gt;$Z125,CD125=$CG125),CD125+$Z125-$CF125,CD125)))</f>
        <v>0</v>
      </c>
      <c r="BT125" s="145">
        <f t="shared" si="348"/>
        <v>0</v>
      </c>
      <c r="BU125" s="144">
        <f t="shared" si="310"/>
        <v>0</v>
      </c>
      <c r="BV125" s="81"/>
      <c r="BW125" s="81"/>
      <c r="BX125" s="145">
        <f t="shared" si="311"/>
        <v>0</v>
      </c>
      <c r="BY125" s="145">
        <f>IF($DD125=0,0,ROUND(4*($Z125-$DM125)*SUM(AI125)/$DD125,0)/4)+DG126+DO125</f>
        <v>0</v>
      </c>
      <c r="BZ125" s="145">
        <f>IF($DD125=0,0,ROUND(4*($Z125-$DM125)*SUM(AM125)/$DD125,0)/4)+DH126+DP125</f>
        <v>0</v>
      </c>
      <c r="CA125" s="145">
        <f>IF($DD125=0,0,ROUND(4*($Z125-$DM125)*SUM(AQ125)/$DD125,0)/4)+DI126++DQ125</f>
        <v>0</v>
      </c>
      <c r="CB125" s="145">
        <f>IF($DD125=0,0,ROUND(4*($Z125-$DM125)*SUM(AU125)/$DD125,0)/4)+DJ126+DR125</f>
        <v>0</v>
      </c>
      <c r="CC125" s="145">
        <f>IF($DD125=0,0,ROUND(4*($Z125-$DM125)*(SUM(AY125))/$DD125,0)/4)+DK126+DS125</f>
        <v>0</v>
      </c>
      <c r="CD125" s="145">
        <f>IF($DD125=0,0,ROUND(4*($Z125-$DM125)*(SUM(BC125))/$DD125,0)/4)+DL126+DT125</f>
        <v>0</v>
      </c>
      <c r="CE125" s="145">
        <f t="shared" si="355"/>
        <v>0</v>
      </c>
      <c r="CF125" s="146">
        <f t="shared" si="319"/>
        <v>0</v>
      </c>
      <c r="CG125" s="147">
        <f t="shared" si="320"/>
        <v>0</v>
      </c>
      <c r="CH125" s="81"/>
      <c r="CI125" s="108">
        <f t="shared" si="321"/>
        <v>0</v>
      </c>
      <c r="CJ125" s="108">
        <f t="shared" si="322"/>
        <v>0</v>
      </c>
      <c r="CK125" s="108">
        <f t="shared" si="323"/>
        <v>0</v>
      </c>
      <c r="CL125" s="108">
        <f t="shared" si="324"/>
        <v>0</v>
      </c>
      <c r="CM125" s="108">
        <f t="shared" si="325"/>
        <v>0</v>
      </c>
      <c r="CN125" s="108">
        <f t="shared" si="326"/>
        <v>0</v>
      </c>
      <c r="CO125" s="108">
        <f t="shared" si="327"/>
        <v>0</v>
      </c>
      <c r="CP125" s="108">
        <f t="shared" si="328"/>
        <v>0</v>
      </c>
      <c r="CQ125" s="148">
        <f t="shared" si="329"/>
        <v>0</v>
      </c>
      <c r="CR125" s="108">
        <f t="shared" si="330"/>
        <v>0</v>
      </c>
      <c r="CS125" s="108">
        <f t="shared" si="331"/>
        <v>0</v>
      </c>
      <c r="CT125" s="105">
        <f t="shared" si="332"/>
        <v>0</v>
      </c>
      <c r="CU125" s="108">
        <f t="shared" si="333"/>
        <v>0</v>
      </c>
      <c r="CV125" s="108">
        <f t="shared" si="334"/>
        <v>0</v>
      </c>
      <c r="CW125" s="108">
        <f t="shared" si="335"/>
        <v>0</v>
      </c>
      <c r="CX125" s="108">
        <f t="shared" si="336"/>
        <v>0</v>
      </c>
      <c r="CY125" s="108">
        <f t="shared" si="337"/>
        <v>0</v>
      </c>
      <c r="CZ125" s="149">
        <f t="shared" si="338"/>
        <v>0</v>
      </c>
      <c r="DA125" s="81"/>
      <c r="DB125" s="81"/>
      <c r="DC125" s="81"/>
      <c r="DD125" s="150">
        <f t="shared" si="356"/>
        <v>0</v>
      </c>
      <c r="DE125" s="81"/>
      <c r="DF125" s="81"/>
      <c r="DG125" s="81"/>
      <c r="DH125" s="81"/>
      <c r="DI125" s="81"/>
      <c r="DJ125" s="81"/>
      <c r="DK125" s="81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81"/>
      <c r="DX125" s="81"/>
      <c r="DY125" s="81"/>
      <c r="DZ125" s="81"/>
      <c r="EA125" s="81"/>
      <c r="EB125" s="81"/>
    </row>
    <row r="126" spans="1:132" ht="15" customHeight="1">
      <c r="A126" s="198" t="s">
        <v>221</v>
      </c>
      <c r="B126" s="208" t="s">
        <v>293</v>
      </c>
      <c r="C126" s="160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3"/>
      <c r="Y126" s="225">
        <f t="shared" ref="Y126:Z126" si="364">SUMIF($A106:$A125,"&gt;'#'",Y106:Y125)</f>
        <v>1800</v>
      </c>
      <c r="Z126" s="225">
        <f t="shared" si="364"/>
        <v>60</v>
      </c>
      <c r="AA126" s="225"/>
      <c r="AB126" s="225"/>
      <c r="AC126" s="225"/>
      <c r="AD126" s="225"/>
      <c r="AE126" s="226"/>
      <c r="AF126" s="226"/>
      <c r="AG126" s="226"/>
      <c r="AH126" s="140">
        <f>SUM(AH106:AH125)</f>
        <v>0</v>
      </c>
      <c r="AI126" s="226"/>
      <c r="AJ126" s="226"/>
      <c r="AK126" s="226"/>
      <c r="AL126" s="140">
        <f>SUM(AL106:AL125)</f>
        <v>0</v>
      </c>
      <c r="AM126" s="226"/>
      <c r="AN126" s="226"/>
      <c r="AO126" s="226"/>
      <c r="AP126" s="140">
        <f>SUM(AP106:AP125)</f>
        <v>10</v>
      </c>
      <c r="AQ126" s="226"/>
      <c r="AR126" s="226"/>
      <c r="AS126" s="226"/>
      <c r="AT126" s="140">
        <f>SUM(AT106:AT125)</f>
        <v>10</v>
      </c>
      <c r="AU126" s="226"/>
      <c r="AV126" s="226"/>
      <c r="AW126" s="226"/>
      <c r="AX126" s="140">
        <f>SUM(AX106:AX125)</f>
        <v>10</v>
      </c>
      <c r="AY126" s="226"/>
      <c r="AZ126" s="226"/>
      <c r="BA126" s="226"/>
      <c r="BB126" s="140">
        <f>SUM(BB106:BB125)</f>
        <v>10</v>
      </c>
      <c r="BC126" s="226"/>
      <c r="BD126" s="226"/>
      <c r="BE126" s="226"/>
      <c r="BF126" s="140">
        <f>SUM(BF106:BF125)</f>
        <v>20</v>
      </c>
      <c r="BG126" s="226"/>
      <c r="BH126" s="226"/>
      <c r="BI126" s="226"/>
      <c r="BJ126" s="140">
        <f>SUM(BJ106:BJ125)</f>
        <v>0</v>
      </c>
      <c r="BK126" s="168">
        <f t="shared" si="300"/>
        <v>0</v>
      </c>
      <c r="BL126" s="227"/>
      <c r="BM126" s="228">
        <f t="shared" ref="BM126:BT126" si="365">SUM(BM106:BM125)</f>
        <v>0</v>
      </c>
      <c r="BN126" s="228">
        <f t="shared" si="365"/>
        <v>0</v>
      </c>
      <c r="BO126" s="228">
        <f t="shared" si="365"/>
        <v>10</v>
      </c>
      <c r="BP126" s="228">
        <f t="shared" si="365"/>
        <v>10</v>
      </c>
      <c r="BQ126" s="228">
        <f t="shared" si="365"/>
        <v>10</v>
      </c>
      <c r="BR126" s="228">
        <f t="shared" si="365"/>
        <v>10</v>
      </c>
      <c r="BS126" s="228">
        <f t="shared" si="365"/>
        <v>20</v>
      </c>
      <c r="BT126" s="228">
        <f t="shared" si="365"/>
        <v>0</v>
      </c>
      <c r="BU126" s="228">
        <f>SUM(BU106:BU117)</f>
        <v>60</v>
      </c>
      <c r="BV126" s="81"/>
      <c r="BW126" s="81"/>
      <c r="BX126" s="229">
        <f t="shared" ref="BX126:CF126" si="366">SUM(BX106:BX125)</f>
        <v>0</v>
      </c>
      <c r="BY126" s="229">
        <f t="shared" si="366"/>
        <v>0</v>
      </c>
      <c r="BZ126" s="229">
        <f t="shared" si="366"/>
        <v>0</v>
      </c>
      <c r="CA126" s="229">
        <f t="shared" si="366"/>
        <v>0</v>
      </c>
      <c r="CB126" s="229">
        <f t="shared" si="366"/>
        <v>0</v>
      </c>
      <c r="CC126" s="229">
        <f t="shared" si="366"/>
        <v>0</v>
      </c>
      <c r="CD126" s="229">
        <f t="shared" si="366"/>
        <v>0</v>
      </c>
      <c r="CE126" s="229">
        <f t="shared" si="366"/>
        <v>0</v>
      </c>
      <c r="CF126" s="230">
        <f t="shared" si="366"/>
        <v>0</v>
      </c>
      <c r="CG126" s="86"/>
      <c r="CH126" s="175" t="s">
        <v>170</v>
      </c>
      <c r="CI126" s="231">
        <f t="shared" ref="CI126:CZ126" si="367">SUM(CI106:CI125)</f>
        <v>0</v>
      </c>
      <c r="CJ126" s="231">
        <f t="shared" si="367"/>
        <v>0</v>
      </c>
      <c r="CK126" s="231">
        <f t="shared" si="367"/>
        <v>0</v>
      </c>
      <c r="CL126" s="231">
        <f t="shared" si="367"/>
        <v>0</v>
      </c>
      <c r="CM126" s="231">
        <f t="shared" si="367"/>
        <v>0</v>
      </c>
      <c r="CN126" s="231">
        <f t="shared" si="367"/>
        <v>0</v>
      </c>
      <c r="CO126" s="231">
        <f t="shared" si="367"/>
        <v>0</v>
      </c>
      <c r="CP126" s="231">
        <f t="shared" si="367"/>
        <v>0</v>
      </c>
      <c r="CQ126" s="177">
        <f t="shared" si="367"/>
        <v>0</v>
      </c>
      <c r="CR126" s="231">
        <f t="shared" si="367"/>
        <v>0</v>
      </c>
      <c r="CS126" s="231">
        <f t="shared" si="367"/>
        <v>0</v>
      </c>
      <c r="CT126" s="231">
        <f t="shared" si="367"/>
        <v>2</v>
      </c>
      <c r="CU126" s="231">
        <f t="shared" si="367"/>
        <v>2</v>
      </c>
      <c r="CV126" s="231">
        <f t="shared" si="367"/>
        <v>2</v>
      </c>
      <c r="CW126" s="231">
        <f t="shared" si="367"/>
        <v>2</v>
      </c>
      <c r="CX126" s="231">
        <f t="shared" si="367"/>
        <v>4</v>
      </c>
      <c r="CY126" s="231">
        <f t="shared" si="367"/>
        <v>0</v>
      </c>
      <c r="CZ126" s="177">
        <f t="shared" si="367"/>
        <v>12</v>
      </c>
      <c r="DA126" s="81"/>
      <c r="DB126" s="81"/>
      <c r="DC126" s="81"/>
      <c r="DD126" s="81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81"/>
      <c r="DX126" s="81"/>
      <c r="DY126" s="81"/>
      <c r="DZ126" s="81"/>
      <c r="EA126" s="81"/>
      <c r="EB126" s="81"/>
    </row>
    <row r="127" spans="1:132" ht="13.5" customHeight="1">
      <c r="A127" s="108"/>
      <c r="B127" s="108"/>
      <c r="C127" s="209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91"/>
      <c r="BL127" s="187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5"/>
      <c r="CG127" s="86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</row>
    <row r="128" spans="1:132" ht="12" customHeight="1">
      <c r="A128" s="108"/>
      <c r="B128" s="108"/>
      <c r="C128" s="209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91"/>
      <c r="BL128" s="187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5"/>
      <c r="CG128" s="86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</row>
    <row r="129" spans="1:132" ht="21.75" customHeight="1">
      <c r="A129" s="198" t="s">
        <v>221</v>
      </c>
      <c r="B129" s="232" t="str">
        <f>CONCATENATE("Підготовка ",'Титул денна'!AX1,"а разом:")</f>
        <v>Підготовка бакалавра разом:</v>
      </c>
      <c r="C129" s="2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234"/>
      <c r="Q129" s="235"/>
      <c r="R129" s="134"/>
      <c r="S129" s="134"/>
      <c r="T129" s="134"/>
      <c r="U129" s="134"/>
      <c r="V129" s="134"/>
      <c r="W129" s="134"/>
      <c r="X129" s="134"/>
      <c r="Y129" s="210">
        <f t="shared" ref="Y129:Z129" si="368">Y$126+Y$103</f>
        <v>7200</v>
      </c>
      <c r="Z129" s="210">
        <f t="shared" si="368"/>
        <v>240</v>
      </c>
      <c r="AA129" s="211"/>
      <c r="AB129" s="211"/>
      <c r="AC129" s="211"/>
      <c r="AD129" s="211"/>
      <c r="AE129" s="211"/>
      <c r="AF129" s="211"/>
      <c r="AG129" s="211"/>
      <c r="AH129" s="212">
        <f>AH$103+AH$126</f>
        <v>25</v>
      </c>
      <c r="AI129" s="211"/>
      <c r="AJ129" s="211"/>
      <c r="AK129" s="211"/>
      <c r="AL129" s="212">
        <f>AL$103+AL$126</f>
        <v>35</v>
      </c>
      <c r="AM129" s="211"/>
      <c r="AN129" s="211"/>
      <c r="AO129" s="211"/>
      <c r="AP129" s="212">
        <f>AP$103+AP$126</f>
        <v>30</v>
      </c>
      <c r="AQ129" s="211"/>
      <c r="AR129" s="211"/>
      <c r="AS129" s="211"/>
      <c r="AT129" s="212">
        <f>AT$103+AT$126</f>
        <v>30</v>
      </c>
      <c r="AU129" s="211"/>
      <c r="AV129" s="211"/>
      <c r="AW129" s="211"/>
      <c r="AX129" s="212">
        <f>AX$103+AX$126</f>
        <v>30</v>
      </c>
      <c r="AY129" s="211"/>
      <c r="AZ129" s="211"/>
      <c r="BA129" s="211"/>
      <c r="BB129" s="212">
        <f>BB$103+BB$126</f>
        <v>30</v>
      </c>
      <c r="BC129" s="211"/>
      <c r="BD129" s="211"/>
      <c r="BE129" s="211"/>
      <c r="BF129" s="212">
        <f>BF$103+BF$126</f>
        <v>30</v>
      </c>
      <c r="BG129" s="211"/>
      <c r="BH129" s="211"/>
      <c r="BI129" s="211"/>
      <c r="BJ129" s="212">
        <f>BJ$103+BJ$126</f>
        <v>30</v>
      </c>
      <c r="BK129" s="168">
        <f>IF(ISERROR(AD129/Y129),0,AD129/Y129)</f>
        <v>0</v>
      </c>
      <c r="BL129" s="236"/>
      <c r="BM129" s="165">
        <f t="shared" ref="BM129:BU129" si="369">BM$126+BM$103</f>
        <v>25</v>
      </c>
      <c r="BN129" s="165">
        <f t="shared" si="369"/>
        <v>35</v>
      </c>
      <c r="BO129" s="165">
        <f t="shared" si="369"/>
        <v>30</v>
      </c>
      <c r="BP129" s="165">
        <f t="shared" si="369"/>
        <v>29</v>
      </c>
      <c r="BQ129" s="165">
        <f t="shared" si="369"/>
        <v>30</v>
      </c>
      <c r="BR129" s="165">
        <f t="shared" si="369"/>
        <v>29</v>
      </c>
      <c r="BS129" s="165">
        <f t="shared" si="369"/>
        <v>29</v>
      </c>
      <c r="BT129" s="165">
        <f t="shared" si="369"/>
        <v>30</v>
      </c>
      <c r="BU129" s="213">
        <f t="shared" si="369"/>
        <v>237</v>
      </c>
      <c r="BV129" s="81"/>
      <c r="BW129" s="81"/>
      <c r="BX129" s="237">
        <f t="shared" ref="BX129:CF129" si="370">BX88+BX126+BX69</f>
        <v>25</v>
      </c>
      <c r="BY129" s="237">
        <f t="shared" si="370"/>
        <v>29</v>
      </c>
      <c r="BZ129" s="237">
        <f t="shared" si="370"/>
        <v>20</v>
      </c>
      <c r="CA129" s="237">
        <f t="shared" si="370"/>
        <v>13</v>
      </c>
      <c r="CB129" s="237">
        <f t="shared" si="370"/>
        <v>20</v>
      </c>
      <c r="CC129" s="237">
        <f t="shared" si="370"/>
        <v>13</v>
      </c>
      <c r="CD129" s="237">
        <f t="shared" si="370"/>
        <v>9</v>
      </c>
      <c r="CE129" s="237">
        <f t="shared" si="370"/>
        <v>18</v>
      </c>
      <c r="CF129" s="238">
        <f t="shared" si="370"/>
        <v>147</v>
      </c>
      <c r="CG129" s="86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</row>
    <row r="130" spans="1:132" ht="21" hidden="1" customHeight="1">
      <c r="B130" s="239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5"/>
      <c r="CG130" s="86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</row>
    <row r="131" spans="1:132" ht="12.75" hidden="1" customHeight="1">
      <c r="B131" s="239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L131" s="81"/>
      <c r="BM131" s="145">
        <f t="shared" ref="BM131:BM133" si="371">IF(AND($DD131=0,$DM131=0),0,IF(AND($CQ131=0,$CZ131=0,DE131&lt;&gt;0),DE131, IF(AND(BL131&lt;CG131,$CF131&lt;&gt;$Z131,BX131=$CG131),BX131+$Z131-$CF131,BX131)))</f>
        <v>0</v>
      </c>
      <c r="BN131" s="145">
        <f t="shared" ref="BN131:BN133" si="372">IF(AND($DD131=0,$DM131=0),0,IF(AND($CQ131=0,$CZ131=0,DF131&lt;&gt;0),DF131, IF(AND(BM131&lt;CG131,$CF131&lt;&gt;$Z131,BY131=$CG131),BY131+$Z131-$CF131,BY131)))</f>
        <v>0</v>
      </c>
      <c r="BO131" s="145">
        <f t="shared" ref="BO131:BO133" si="373">IF(AND($DD131=0,$DM131=0),0,IF(AND($CQ131=0,$CZ131=0,DG131&lt;&gt;0),DG131, IF(AND(BN131&lt;CG131,$CF131&lt;&gt;$Z131,BZ131=$CG131),BZ131+$Z131-$CF131,BZ131)))</f>
        <v>0</v>
      </c>
      <c r="BP131" s="145">
        <f t="shared" ref="BP131:BP133" si="374">IF(AND($DD131=0,$DM131=0),0,IF(AND($CQ131=0,$CZ131=0,DH131&lt;&gt;0),DH131, IF(AND(BO131&lt;CG131,$CF131&lt;&gt;$Z131,CA131=$CG131),CA131+$Z131-$CF131,CA131)))</f>
        <v>0</v>
      </c>
      <c r="BQ131" s="145">
        <f t="shared" ref="BQ131:BQ133" si="375">IF(AND($DD131=0,$DM131=0),0,IF(AND($CQ131=0,$CZ131=0,DI131&lt;&gt;0),DI131, IF(AND(BP131&lt;CG131,$CF131&lt;&gt;$Z131,CB131=$CG131),CB131+$Z131-$CF131,CB131)))</f>
        <v>0</v>
      </c>
      <c r="BR131" s="145">
        <f t="shared" ref="BR131:BR133" si="376">IF(AND($DD131=0,$DM131=0),0,IF(AND($CQ131=0,$CZ131=0,DJ131&lt;&gt;0),DJ131, IF(AND(BQ131&lt;CG131,$CF131&lt;&gt;$Z131,CC131=$CG131),CC131+$Z131-$CF131,CC131)))</f>
        <v>0</v>
      </c>
      <c r="BS131" s="145">
        <f t="shared" ref="BS131:BS133" si="377">IF(AND($DD131=0,$DM131=0),0,IF(AND($CQ131=0,$CZ131=0,DK131&lt;&gt;0),DK131, IF(AND(BR131&lt;CG131,$CF131&lt;&gt;$Z131,CD131=$CG131),CD131+$Z131-$CF131,CD131)))</f>
        <v>0</v>
      </c>
      <c r="BT131" s="145">
        <f t="shared" ref="BT131:BT133" si="378">IF(AND($DD131=0,$DM131=0),0,IF(AND($CQ131=0,$CZ131=0,DL131&lt;&gt;0),DL131, IF(AND(BS131&lt;CG131,$CF131&lt;&gt;$Z131,CE131=$CG131),CE131+$Z131-$CF131,CE131)))</f>
        <v>0</v>
      </c>
      <c r="BU131" s="199">
        <f t="shared" ref="BU131:BU133" si="379">SUM(BM131:BT131)</f>
        <v>0</v>
      </c>
      <c r="BV131" s="81"/>
      <c r="BW131" s="81"/>
      <c r="BX131" s="145">
        <f t="shared" ref="BX131:BX133" si="380">IF($DD131=0,0,ROUND(4*($Z131-$DM131)*SUM(AE131)/$DD131,0)/4)+DE131+DN131</f>
        <v>0</v>
      </c>
      <c r="BY131" s="145">
        <f t="shared" ref="BY131:BY133" si="381">IF($DD131=0,0,ROUND(4*($Z131-$DM131)*SUM(AI131)/$DD131,0)/4)+DF131+DO131</f>
        <v>0</v>
      </c>
      <c r="BZ131" s="145">
        <f t="shared" ref="BZ131:BZ133" si="382">IF($DD131=0,0,ROUND(4*($Z131-$DM131)*SUM(AM131)/$DD131,0)/4)+DG131+DP131</f>
        <v>0</v>
      </c>
      <c r="CA131" s="145">
        <f t="shared" ref="CA131:CA133" si="383">IF($DD131=0,0,ROUND(4*($Z131-$DM131)*SUM(AQ131)/$DD131,0)/4)+DH131++DQ131</f>
        <v>0</v>
      </c>
      <c r="CB131" s="145">
        <f t="shared" ref="CB131:CB133" si="384">IF($DD131=0,0,ROUND(4*($Z131-$DM131)*SUM(AU131)/$DD131,0)/4)+DI131+DR131</f>
        <v>0</v>
      </c>
      <c r="CC131" s="145">
        <f t="shared" ref="CC131:CC133" si="385">IF($DD131=0,0,ROUND(4*($Z131-$DM131)*(SUM(AY131))/$DD131,0)/4)+DJ131+DS131</f>
        <v>0</v>
      </c>
      <c r="CD131" s="145">
        <f t="shared" ref="CD131:CD133" si="386">IF($DD131=0,0,ROUND(4*($Z131-$DM131)*(SUM(BC131))/$DD131,0)/4)+DK131+DT131</f>
        <v>0</v>
      </c>
      <c r="CE131" s="145">
        <f t="shared" ref="CE131:CE133" si="387">IF($DD131=0,0,ROUND(4*($Z131-$DM131)*(SUM(BG131))/$DD131,0)/4)+DL131+DU131</f>
        <v>0</v>
      </c>
      <c r="CF131" s="146">
        <f t="shared" ref="CF131:CF133" si="388">SUM(BX131:CE131)</f>
        <v>0</v>
      </c>
      <c r="CG131" s="147">
        <f t="shared" ref="CG131:CG133" si="389">MAX(BX131:CE131)</f>
        <v>0</v>
      </c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241">
        <f t="shared" ref="DD131:DD133" si="390">SUM($AE131)+SUM($AI131)+SUM($AM131)+SUM($AQ131)+SUM($AU131)+SUM($AY131)+SUM($BC131)+SUM($BG131)</f>
        <v>0</v>
      </c>
      <c r="DE131" s="157">
        <f t="shared" ref="DE131:DE133" si="391">IF($P131=1,BQ$6,0)+IF($Q131=1,BM$6,0)</f>
        <v>0</v>
      </c>
      <c r="DF131" s="157">
        <f t="shared" ref="DF131:DF133" si="392">IF(($P131)=2,BQ$6,0)+IF(($Q131)=2,BM$6,0)</f>
        <v>0</v>
      </c>
      <c r="DG131" s="157">
        <f t="shared" ref="DG131:DG133" si="393">IF(($P131)=3,BQ$6,0)+IF(($Q131)=3,BM$6,0)</f>
        <v>0</v>
      </c>
      <c r="DH131" s="157">
        <f t="shared" ref="DH131:DH133" si="394">IF(($P131)=4,BQ$6,0)+IF(($Q131)=4,BM$6,0)</f>
        <v>0</v>
      </c>
      <c r="DI131" s="157">
        <f t="shared" ref="DI131:DI133" si="395">IF(($P131)=5,BQ$6,0)+IF(($Q131)=5,BM$6,0)</f>
        <v>0</v>
      </c>
      <c r="DJ131" s="157">
        <f t="shared" ref="DJ131:DJ133" si="396">IF(($P131)=6,BQ$6,0)+IF(($Q131)=6,BM$6,0)</f>
        <v>0</v>
      </c>
      <c r="DK131" s="157">
        <f t="shared" ref="DK131:DK133" si="397">IF(($P131)=7,BQ$6,0)+IF(($Q131)=7,BM$6,0)</f>
        <v>0</v>
      </c>
      <c r="DL131" s="157">
        <f t="shared" ref="DL131:DL133" si="398">IF(($P131)=8,BQ$6,0)+IF(($Q131)=8,BM$6,0)</f>
        <v>0</v>
      </c>
      <c r="DM131" s="158">
        <f t="shared" ref="DM131:DM133" si="399">SUM(DE131:DL131)</f>
        <v>0</v>
      </c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</row>
    <row r="132" spans="1:132" ht="12.75" hidden="1" customHeight="1">
      <c r="B132" s="239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L132" s="81"/>
      <c r="BM132" s="145">
        <f t="shared" si="371"/>
        <v>0</v>
      </c>
      <c r="BN132" s="145">
        <f t="shared" si="372"/>
        <v>0</v>
      </c>
      <c r="BO132" s="145">
        <f t="shared" si="373"/>
        <v>0</v>
      </c>
      <c r="BP132" s="145">
        <f t="shared" si="374"/>
        <v>0</v>
      </c>
      <c r="BQ132" s="145">
        <f t="shared" si="375"/>
        <v>0</v>
      </c>
      <c r="BR132" s="145">
        <f t="shared" si="376"/>
        <v>0</v>
      </c>
      <c r="BS132" s="145">
        <f t="shared" si="377"/>
        <v>0</v>
      </c>
      <c r="BT132" s="145">
        <f t="shared" si="378"/>
        <v>0</v>
      </c>
      <c r="BU132" s="199">
        <f t="shared" si="379"/>
        <v>0</v>
      </c>
      <c r="BV132" s="81"/>
      <c r="BW132" s="81"/>
      <c r="BX132" s="145">
        <f t="shared" si="380"/>
        <v>0</v>
      </c>
      <c r="BY132" s="145">
        <f t="shared" si="381"/>
        <v>0</v>
      </c>
      <c r="BZ132" s="145">
        <f t="shared" si="382"/>
        <v>0</v>
      </c>
      <c r="CA132" s="145">
        <f t="shared" si="383"/>
        <v>0</v>
      </c>
      <c r="CB132" s="145">
        <f t="shared" si="384"/>
        <v>0</v>
      </c>
      <c r="CC132" s="145">
        <f t="shared" si="385"/>
        <v>0</v>
      </c>
      <c r="CD132" s="145">
        <f t="shared" si="386"/>
        <v>0</v>
      </c>
      <c r="CE132" s="145">
        <f t="shared" si="387"/>
        <v>0</v>
      </c>
      <c r="CF132" s="146">
        <f t="shared" si="388"/>
        <v>0</v>
      </c>
      <c r="CG132" s="147">
        <f t="shared" si="389"/>
        <v>0</v>
      </c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241">
        <f t="shared" si="390"/>
        <v>0</v>
      </c>
      <c r="DE132" s="157">
        <f t="shared" si="391"/>
        <v>0</v>
      </c>
      <c r="DF132" s="157">
        <f t="shared" si="392"/>
        <v>0</v>
      </c>
      <c r="DG132" s="157">
        <f t="shared" si="393"/>
        <v>0</v>
      </c>
      <c r="DH132" s="157">
        <f t="shared" si="394"/>
        <v>0</v>
      </c>
      <c r="DI132" s="157">
        <f t="shared" si="395"/>
        <v>0</v>
      </c>
      <c r="DJ132" s="157">
        <f t="shared" si="396"/>
        <v>0</v>
      </c>
      <c r="DK132" s="157">
        <f t="shared" si="397"/>
        <v>0</v>
      </c>
      <c r="DL132" s="157">
        <f t="shared" si="398"/>
        <v>0</v>
      </c>
      <c r="DM132" s="158">
        <f t="shared" si="399"/>
        <v>0</v>
      </c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</row>
    <row r="133" spans="1:132" ht="12.75" hidden="1" customHeight="1">
      <c r="B133" s="239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L133" s="81"/>
      <c r="BM133" s="145">
        <f t="shared" si="371"/>
        <v>0</v>
      </c>
      <c r="BN133" s="145">
        <f t="shared" si="372"/>
        <v>0</v>
      </c>
      <c r="BO133" s="145">
        <f t="shared" si="373"/>
        <v>0</v>
      </c>
      <c r="BP133" s="145">
        <f t="shared" si="374"/>
        <v>0</v>
      </c>
      <c r="BQ133" s="145">
        <f t="shared" si="375"/>
        <v>0</v>
      </c>
      <c r="BR133" s="145">
        <f t="shared" si="376"/>
        <v>0</v>
      </c>
      <c r="BS133" s="145">
        <f t="shared" si="377"/>
        <v>0</v>
      </c>
      <c r="BT133" s="145">
        <f t="shared" si="378"/>
        <v>0</v>
      </c>
      <c r="BU133" s="199">
        <f t="shared" si="379"/>
        <v>0</v>
      </c>
      <c r="BV133" s="81"/>
      <c r="BW133" s="81"/>
      <c r="BX133" s="145">
        <f t="shared" si="380"/>
        <v>0</v>
      </c>
      <c r="BY133" s="145">
        <f t="shared" si="381"/>
        <v>0</v>
      </c>
      <c r="BZ133" s="145">
        <f t="shared" si="382"/>
        <v>0</v>
      </c>
      <c r="CA133" s="145">
        <f t="shared" si="383"/>
        <v>0</v>
      </c>
      <c r="CB133" s="145">
        <f t="shared" si="384"/>
        <v>0</v>
      </c>
      <c r="CC133" s="145">
        <f t="shared" si="385"/>
        <v>0</v>
      </c>
      <c r="CD133" s="145">
        <f t="shared" si="386"/>
        <v>0</v>
      </c>
      <c r="CE133" s="145">
        <f t="shared" si="387"/>
        <v>0</v>
      </c>
      <c r="CF133" s="146">
        <f t="shared" si="388"/>
        <v>0</v>
      </c>
      <c r="CG133" s="147">
        <f t="shared" si="389"/>
        <v>0</v>
      </c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241">
        <f t="shared" si="390"/>
        <v>0</v>
      </c>
      <c r="DE133" s="157">
        <f t="shared" si="391"/>
        <v>0</v>
      </c>
      <c r="DF133" s="157">
        <f t="shared" si="392"/>
        <v>0</v>
      </c>
      <c r="DG133" s="157">
        <f t="shared" si="393"/>
        <v>0</v>
      </c>
      <c r="DH133" s="157">
        <f t="shared" si="394"/>
        <v>0</v>
      </c>
      <c r="DI133" s="157">
        <f t="shared" si="395"/>
        <v>0</v>
      </c>
      <c r="DJ133" s="157">
        <f t="shared" si="396"/>
        <v>0</v>
      </c>
      <c r="DK133" s="157">
        <f t="shared" si="397"/>
        <v>0</v>
      </c>
      <c r="DL133" s="157">
        <f t="shared" si="398"/>
        <v>0</v>
      </c>
      <c r="DM133" s="158">
        <f t="shared" si="399"/>
        <v>0</v>
      </c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</row>
    <row r="134" spans="1:132" ht="13.5" hidden="1" customHeight="1">
      <c r="B134" s="239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L134" s="81"/>
      <c r="BM134" s="242">
        <f t="shared" ref="BM134:BU134" si="400">SUM(BM131:BM133)</f>
        <v>0</v>
      </c>
      <c r="BN134" s="242">
        <f t="shared" si="400"/>
        <v>0</v>
      </c>
      <c r="BO134" s="242">
        <f t="shared" si="400"/>
        <v>0</v>
      </c>
      <c r="BP134" s="242">
        <f t="shared" si="400"/>
        <v>0</v>
      </c>
      <c r="BQ134" s="242">
        <f t="shared" si="400"/>
        <v>0</v>
      </c>
      <c r="BR134" s="242">
        <f t="shared" si="400"/>
        <v>0</v>
      </c>
      <c r="BS134" s="242">
        <f t="shared" si="400"/>
        <v>0</v>
      </c>
      <c r="BT134" s="242">
        <f t="shared" si="400"/>
        <v>0</v>
      </c>
      <c r="BU134" s="242">
        <f t="shared" si="400"/>
        <v>0</v>
      </c>
      <c r="BV134" s="187"/>
      <c r="BW134" s="187"/>
      <c r="BX134" s="243">
        <f t="shared" ref="BX134:CF134" si="401">SUM(BX131:BX133)</f>
        <v>0</v>
      </c>
      <c r="BY134" s="243">
        <f t="shared" si="401"/>
        <v>0</v>
      </c>
      <c r="BZ134" s="243">
        <f t="shared" si="401"/>
        <v>0</v>
      </c>
      <c r="CA134" s="243">
        <f t="shared" si="401"/>
        <v>0</v>
      </c>
      <c r="CB134" s="243">
        <f t="shared" si="401"/>
        <v>0</v>
      </c>
      <c r="CC134" s="243">
        <f t="shared" si="401"/>
        <v>0</v>
      </c>
      <c r="CD134" s="243">
        <f t="shared" si="401"/>
        <v>0</v>
      </c>
      <c r="CE134" s="243">
        <f t="shared" si="401"/>
        <v>0</v>
      </c>
      <c r="CF134" s="244">
        <f t="shared" si="401"/>
        <v>0</v>
      </c>
      <c r="CG134" s="86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</row>
    <row r="135" spans="1:132" ht="21" customHeight="1">
      <c r="A135" s="245"/>
      <c r="B135" s="246"/>
      <c r="C135" s="422" t="s">
        <v>294</v>
      </c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247"/>
      <c r="AS135" s="247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248"/>
      <c r="BJ135" s="248"/>
      <c r="BK135" s="187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5"/>
      <c r="CG135" s="86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</row>
    <row r="136" spans="1:132" ht="13.5" customHeight="1">
      <c r="A136" s="249"/>
      <c r="B136" s="126" t="s">
        <v>295</v>
      </c>
      <c r="C136" s="250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2"/>
      <c r="S136" s="252"/>
      <c r="T136" s="252"/>
      <c r="U136" s="240"/>
      <c r="V136" s="240"/>
      <c r="W136" s="423" t="s">
        <v>296</v>
      </c>
      <c r="X136" s="367"/>
      <c r="Y136" s="367"/>
      <c r="Z136" s="367"/>
      <c r="AA136" s="367"/>
      <c r="AB136" s="367"/>
      <c r="AC136" s="367"/>
      <c r="AD136" s="368"/>
      <c r="AE136" s="419">
        <f>(AE103+AF103+AG103)/AE9</f>
        <v>15.176470588235293</v>
      </c>
      <c r="AF136" s="367"/>
      <c r="AG136" s="367"/>
      <c r="AH136" s="368"/>
      <c r="AI136" s="419">
        <f>(AI103+AJ103+AK103)/AI9</f>
        <v>22</v>
      </c>
      <c r="AJ136" s="367"/>
      <c r="AK136" s="367"/>
      <c r="AL136" s="368"/>
      <c r="AM136" s="419">
        <f>(AM103+AN103+AO103)/AM9</f>
        <v>11.529411764705882</v>
      </c>
      <c r="AN136" s="367"/>
      <c r="AO136" s="367"/>
      <c r="AP136" s="368"/>
      <c r="AQ136" s="419">
        <f>(AQ103+AR103+AS103)/AQ9</f>
        <v>11</v>
      </c>
      <c r="AR136" s="367"/>
      <c r="AS136" s="367"/>
      <c r="AT136" s="368"/>
      <c r="AU136" s="419">
        <f>(AU103+AV103+AW103)/AU9</f>
        <v>12.352941176470589</v>
      </c>
      <c r="AV136" s="367"/>
      <c r="AW136" s="367"/>
      <c r="AX136" s="368"/>
      <c r="AY136" s="419">
        <f>(AY103+AZ103+BA103)/AY9</f>
        <v>10</v>
      </c>
      <c r="AZ136" s="367"/>
      <c r="BA136" s="367"/>
      <c r="BB136" s="368"/>
      <c r="BC136" s="419">
        <f>(BC103+BD103+BE103)/BC9</f>
        <v>4.9411764705882355</v>
      </c>
      <c r="BD136" s="367"/>
      <c r="BE136" s="367"/>
      <c r="BF136" s="368"/>
      <c r="BG136" s="419">
        <f>(BG103+BH103+BI103)/BG9</f>
        <v>16.399999999999999</v>
      </c>
      <c r="BH136" s="367"/>
      <c r="BI136" s="367"/>
      <c r="BJ136" s="368"/>
      <c r="BK136" s="79"/>
      <c r="BL136" s="81"/>
      <c r="BM136" s="420" t="s">
        <v>297</v>
      </c>
      <c r="BN136" s="409"/>
      <c r="BO136" s="409"/>
      <c r="BP136" s="409"/>
      <c r="BQ136" s="409"/>
      <c r="BR136" s="409"/>
      <c r="BS136" s="409"/>
      <c r="BT136" s="409"/>
      <c r="BU136" s="81"/>
      <c r="BV136" s="81"/>
      <c r="BW136" s="81"/>
      <c r="BX136" s="421"/>
      <c r="BY136" s="409"/>
      <c r="BZ136" s="409"/>
      <c r="CA136" s="409"/>
      <c r="CB136" s="409"/>
      <c r="CC136" s="409"/>
      <c r="CD136" s="409"/>
      <c r="CE136" s="409"/>
      <c r="CF136" s="85"/>
      <c r="CG136" s="86"/>
      <c r="CM136" s="81"/>
      <c r="CN136" s="81"/>
      <c r="CO136" s="81"/>
      <c r="CP136" s="81"/>
      <c r="DE136" s="17"/>
      <c r="DF136" s="17"/>
      <c r="DG136" s="17"/>
      <c r="DH136" s="17"/>
      <c r="DI136" s="17"/>
      <c r="DJ136" s="17"/>
      <c r="DK136" s="17"/>
      <c r="DL136" s="17"/>
      <c r="DV136" s="81"/>
      <c r="DW136" s="81"/>
      <c r="DX136" s="81"/>
      <c r="DY136" s="81"/>
      <c r="DZ136" s="81"/>
      <c r="EA136" s="81"/>
      <c r="EB136" s="81"/>
    </row>
    <row r="137" spans="1:132" ht="12.75" customHeight="1">
      <c r="A137" s="108" t="s">
        <v>298</v>
      </c>
      <c r="B137" s="415" t="s">
        <v>299</v>
      </c>
      <c r="C137" s="368"/>
      <c r="D137" s="416" t="s">
        <v>300</v>
      </c>
      <c r="E137" s="367"/>
      <c r="F137" s="367"/>
      <c r="G137" s="367"/>
      <c r="H137" s="367"/>
      <c r="I137" s="367"/>
      <c r="J137" s="367"/>
      <c r="K137" s="367"/>
      <c r="L137" s="417"/>
      <c r="M137" s="418" t="s">
        <v>301</v>
      </c>
      <c r="N137" s="367"/>
      <c r="O137" s="367"/>
      <c r="P137" s="417"/>
      <c r="Q137" s="418" t="s">
        <v>302</v>
      </c>
      <c r="R137" s="367"/>
      <c r="S137" s="367"/>
      <c r="T137" s="417"/>
      <c r="U137" s="240"/>
      <c r="V137" s="240"/>
      <c r="W137" s="393" t="s">
        <v>303</v>
      </c>
      <c r="X137" s="394"/>
      <c r="Y137" s="406"/>
      <c r="Z137" s="395" t="s">
        <v>304</v>
      </c>
      <c r="AA137" s="367"/>
      <c r="AB137" s="367"/>
      <c r="AC137" s="368"/>
      <c r="AD137" s="253">
        <f t="shared" ref="AD137:AE137" si="402">DD80</f>
        <v>0</v>
      </c>
      <c r="AE137" s="413">
        <f t="shared" si="402"/>
        <v>0</v>
      </c>
      <c r="AF137" s="367"/>
      <c r="AG137" s="367"/>
      <c r="AH137" s="368"/>
      <c r="AI137" s="413">
        <f>DF80</f>
        <v>0</v>
      </c>
      <c r="AJ137" s="367"/>
      <c r="AK137" s="367"/>
      <c r="AL137" s="368"/>
      <c r="AM137" s="413">
        <f>DG80</f>
        <v>0</v>
      </c>
      <c r="AN137" s="367"/>
      <c r="AO137" s="367"/>
      <c r="AP137" s="368"/>
      <c r="AQ137" s="413">
        <f>DH80</f>
        <v>0</v>
      </c>
      <c r="AR137" s="367"/>
      <c r="AS137" s="367"/>
      <c r="AT137" s="368"/>
      <c r="AU137" s="413">
        <f>DI80</f>
        <v>0</v>
      </c>
      <c r="AV137" s="367"/>
      <c r="AW137" s="367"/>
      <c r="AX137" s="368"/>
      <c r="AY137" s="413">
        <f>DJ80</f>
        <v>0</v>
      </c>
      <c r="AZ137" s="367"/>
      <c r="BA137" s="367"/>
      <c r="BB137" s="368"/>
      <c r="BC137" s="413">
        <f>DK80</f>
        <v>0</v>
      </c>
      <c r="BD137" s="367"/>
      <c r="BE137" s="367"/>
      <c r="BF137" s="368"/>
      <c r="BG137" s="413">
        <f>DL80</f>
        <v>0</v>
      </c>
      <c r="BH137" s="367"/>
      <c r="BI137" s="367"/>
      <c r="BJ137" s="368"/>
      <c r="BK137" s="79"/>
      <c r="BM137" s="254">
        <f t="shared" ref="BM137:BT137" si="403">CR69+CR126+CR88</f>
        <v>3</v>
      </c>
      <c r="BN137" s="254">
        <f t="shared" si="403"/>
        <v>4</v>
      </c>
      <c r="BO137" s="254">
        <f t="shared" si="403"/>
        <v>5</v>
      </c>
      <c r="BP137" s="254">
        <f t="shared" si="403"/>
        <v>6</v>
      </c>
      <c r="BQ137" s="254">
        <f t="shared" si="403"/>
        <v>3</v>
      </c>
      <c r="BR137" s="254">
        <f t="shared" si="403"/>
        <v>4</v>
      </c>
      <c r="BS137" s="254">
        <f t="shared" si="403"/>
        <v>5</v>
      </c>
      <c r="BT137" s="254">
        <f t="shared" si="403"/>
        <v>4</v>
      </c>
      <c r="BU137" s="242">
        <f>SUM(BM137:BT137)</f>
        <v>34</v>
      </c>
      <c r="BV137" s="81"/>
      <c r="BW137" s="81"/>
      <c r="CF137" s="85"/>
      <c r="CG137" s="86"/>
      <c r="CM137" s="81"/>
      <c r="CN137" s="81"/>
      <c r="CO137" s="81"/>
      <c r="CP137" s="81"/>
      <c r="DE137" s="17"/>
      <c r="DF137" s="17"/>
      <c r="DG137" s="17"/>
      <c r="DH137" s="17"/>
      <c r="DI137" s="17"/>
      <c r="DJ137" s="17"/>
      <c r="DK137" s="17"/>
      <c r="DL137" s="17"/>
      <c r="DV137" s="81"/>
      <c r="DW137" s="81"/>
      <c r="DX137" s="81"/>
      <c r="DY137" s="81"/>
      <c r="DZ137" s="81"/>
      <c r="EA137" s="81"/>
      <c r="EB137" s="81"/>
    </row>
    <row r="138" spans="1:132" ht="12.75" customHeight="1">
      <c r="A138" s="105">
        <v>1</v>
      </c>
      <c r="B138" s="389" t="str">
        <f t="shared" ref="B138:B142" si="404">B83</f>
        <v>Ознайомча</v>
      </c>
      <c r="C138" s="368"/>
      <c r="D138" s="390" t="str">
        <f t="shared" ref="D138:D142" si="405"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2</v>
      </c>
      <c r="E138" s="367"/>
      <c r="F138" s="367"/>
      <c r="G138" s="367"/>
      <c r="H138" s="367"/>
      <c r="I138" s="367"/>
      <c r="J138" s="367"/>
      <c r="K138" s="367"/>
      <c r="L138" s="368"/>
      <c r="M138" s="391">
        <f t="shared" ref="M138:M142" si="406">IF(B83&lt;&gt;"",Z83/1.5,0)</f>
        <v>4</v>
      </c>
      <c r="N138" s="367"/>
      <c r="O138" s="367"/>
      <c r="P138" s="368"/>
      <c r="Q138" s="392">
        <f t="shared" ref="Q138:Q142" si="407">IF(B83&lt;&gt;"",Z83,0)</f>
        <v>6</v>
      </c>
      <c r="R138" s="367"/>
      <c r="S138" s="367"/>
      <c r="T138" s="368"/>
      <c r="U138" s="240"/>
      <c r="V138" s="240"/>
      <c r="W138" s="255"/>
      <c r="X138" s="256"/>
      <c r="Y138" s="257"/>
      <c r="Z138" s="395" t="s">
        <v>305</v>
      </c>
      <c r="AA138" s="367"/>
      <c r="AB138" s="367"/>
      <c r="AC138" s="368"/>
      <c r="AD138" s="258">
        <f t="shared" ref="AD138:AE138" si="408">DM80</f>
        <v>3</v>
      </c>
      <c r="AE138" s="413">
        <f t="shared" si="408"/>
        <v>0</v>
      </c>
      <c r="AF138" s="367"/>
      <c r="AG138" s="367"/>
      <c r="AH138" s="368"/>
      <c r="AI138" s="413">
        <f>DO80</f>
        <v>0</v>
      </c>
      <c r="AJ138" s="367"/>
      <c r="AK138" s="367"/>
      <c r="AL138" s="368"/>
      <c r="AM138" s="413">
        <f>DP80</f>
        <v>0</v>
      </c>
      <c r="AN138" s="367"/>
      <c r="AO138" s="367"/>
      <c r="AP138" s="368"/>
      <c r="AQ138" s="413">
        <f>DQ80</f>
        <v>1</v>
      </c>
      <c r="AR138" s="367"/>
      <c r="AS138" s="367"/>
      <c r="AT138" s="368"/>
      <c r="AU138" s="413">
        <f>DR80</f>
        <v>0</v>
      </c>
      <c r="AV138" s="367"/>
      <c r="AW138" s="367"/>
      <c r="AX138" s="368"/>
      <c r="AY138" s="413">
        <f>DS80</f>
        <v>1</v>
      </c>
      <c r="AZ138" s="367"/>
      <c r="BA138" s="367"/>
      <c r="BB138" s="368"/>
      <c r="BC138" s="413">
        <f>DT80</f>
        <v>1</v>
      </c>
      <c r="BD138" s="367"/>
      <c r="BE138" s="367"/>
      <c r="BF138" s="368"/>
      <c r="BG138" s="413">
        <f>DU80</f>
        <v>0</v>
      </c>
      <c r="BH138" s="367"/>
      <c r="BI138" s="367"/>
      <c r="BJ138" s="368"/>
      <c r="BK138" s="79"/>
      <c r="BU138" s="81"/>
      <c r="BV138" s="81"/>
      <c r="BW138" s="81"/>
      <c r="CF138" s="85"/>
      <c r="CG138" s="86"/>
      <c r="CM138" s="81"/>
      <c r="CN138" s="81"/>
      <c r="CO138" s="81"/>
      <c r="CP138" s="81"/>
      <c r="DE138" s="17"/>
      <c r="DF138" s="17"/>
      <c r="DG138" s="17"/>
      <c r="DH138" s="17"/>
      <c r="DI138" s="17"/>
      <c r="DJ138" s="17"/>
      <c r="DK138" s="17"/>
      <c r="DL138" s="17"/>
      <c r="DV138" s="81"/>
      <c r="DW138" s="81"/>
      <c r="DX138" s="81"/>
      <c r="DY138" s="81"/>
      <c r="DZ138" s="81"/>
      <c r="EA138" s="81"/>
      <c r="EB138" s="81"/>
    </row>
    <row r="139" spans="1:132" ht="12.75" customHeight="1">
      <c r="A139" s="105">
        <v>2</v>
      </c>
      <c r="B139" s="389" t="str">
        <f t="shared" si="404"/>
        <v>Навчальна</v>
      </c>
      <c r="C139" s="368"/>
      <c r="D139" s="390" t="str">
        <f t="shared" si="405"/>
        <v>4</v>
      </c>
      <c r="E139" s="367"/>
      <c r="F139" s="367"/>
      <c r="G139" s="367"/>
      <c r="H139" s="367"/>
      <c r="I139" s="367"/>
      <c r="J139" s="367"/>
      <c r="K139" s="367"/>
      <c r="L139" s="368"/>
      <c r="M139" s="391">
        <f t="shared" si="406"/>
        <v>4</v>
      </c>
      <c r="N139" s="367"/>
      <c r="O139" s="367"/>
      <c r="P139" s="368"/>
      <c r="Q139" s="392">
        <f t="shared" si="407"/>
        <v>6</v>
      </c>
      <c r="R139" s="367"/>
      <c r="S139" s="367"/>
      <c r="T139" s="368"/>
      <c r="U139" s="240"/>
      <c r="V139" s="240"/>
      <c r="W139" s="255"/>
      <c r="X139" s="256"/>
      <c r="Y139" s="257"/>
      <c r="Z139" s="395" t="s">
        <v>306</v>
      </c>
      <c r="AA139" s="367"/>
      <c r="AB139" s="367"/>
      <c r="AC139" s="368"/>
      <c r="AD139" s="258">
        <f ca="1">SUM(BM154:BT154)</f>
        <v>0</v>
      </c>
      <c r="AE139" s="413">
        <f ca="1">BM154</f>
        <v>0</v>
      </c>
      <c r="AF139" s="367"/>
      <c r="AG139" s="367"/>
      <c r="AH139" s="368"/>
      <c r="AI139" s="413">
        <f ca="1">BN154</f>
        <v>0</v>
      </c>
      <c r="AJ139" s="367"/>
      <c r="AK139" s="367"/>
      <c r="AL139" s="368"/>
      <c r="AM139" s="413">
        <f ca="1">BO154</f>
        <v>0</v>
      </c>
      <c r="AN139" s="367"/>
      <c r="AO139" s="367"/>
      <c r="AP139" s="368"/>
      <c r="AQ139" s="413">
        <f ca="1">BP154</f>
        <v>0</v>
      </c>
      <c r="AR139" s="367"/>
      <c r="AS139" s="367"/>
      <c r="AT139" s="368"/>
      <c r="AU139" s="413">
        <f ca="1">BQ154</f>
        <v>0</v>
      </c>
      <c r="AV139" s="367"/>
      <c r="AW139" s="367"/>
      <c r="AX139" s="368"/>
      <c r="AY139" s="413">
        <f ca="1">BR154</f>
        <v>0</v>
      </c>
      <c r="AZ139" s="367"/>
      <c r="BA139" s="367"/>
      <c r="BB139" s="368"/>
      <c r="BC139" s="413">
        <f ca="1">BS154</f>
        <v>0</v>
      </c>
      <c r="BD139" s="367"/>
      <c r="BE139" s="367"/>
      <c r="BF139" s="368"/>
      <c r="BG139" s="413">
        <f ca="1">BT154</f>
        <v>0</v>
      </c>
      <c r="BH139" s="367"/>
      <c r="BI139" s="367"/>
      <c r="BJ139" s="368"/>
      <c r="BK139" s="79"/>
      <c r="BM139" s="414" t="s">
        <v>307</v>
      </c>
      <c r="BN139" s="358"/>
      <c r="BO139" s="358"/>
      <c r="BP139" s="358"/>
      <c r="BQ139" s="358"/>
      <c r="BR139" s="358"/>
      <c r="BS139" s="358"/>
      <c r="BT139" s="358"/>
      <c r="BU139" s="81"/>
      <c r="BV139" s="81"/>
      <c r="BW139" s="81"/>
      <c r="CF139" s="85"/>
      <c r="CG139" s="86"/>
      <c r="CM139" s="81"/>
      <c r="CN139" s="81"/>
      <c r="CO139" s="81"/>
      <c r="CP139" s="81"/>
      <c r="DE139" s="17"/>
      <c r="DF139" s="17"/>
      <c r="DG139" s="17"/>
      <c r="DH139" s="17"/>
      <c r="DI139" s="17"/>
      <c r="DJ139" s="17"/>
      <c r="DK139" s="17"/>
      <c r="DL139" s="17"/>
      <c r="DV139" s="81"/>
      <c r="DW139" s="81"/>
      <c r="DX139" s="81"/>
      <c r="DY139" s="81"/>
      <c r="DZ139" s="81"/>
      <c r="EA139" s="81"/>
      <c r="EB139" s="81"/>
    </row>
    <row r="140" spans="1:132" ht="12.75" customHeight="1">
      <c r="A140" s="105">
        <v>3</v>
      </c>
      <c r="B140" s="389" t="str">
        <f t="shared" si="404"/>
        <v>Виробнича</v>
      </c>
      <c r="C140" s="368"/>
      <c r="D140" s="390" t="str">
        <f t="shared" si="405"/>
        <v>6</v>
      </c>
      <c r="E140" s="367"/>
      <c r="F140" s="367"/>
      <c r="G140" s="367"/>
      <c r="H140" s="367"/>
      <c r="I140" s="367"/>
      <c r="J140" s="367"/>
      <c r="K140" s="367"/>
      <c r="L140" s="368"/>
      <c r="M140" s="391">
        <f t="shared" si="406"/>
        <v>4</v>
      </c>
      <c r="N140" s="367"/>
      <c r="O140" s="367"/>
      <c r="P140" s="368"/>
      <c r="Q140" s="392">
        <f t="shared" si="407"/>
        <v>6</v>
      </c>
      <c r="R140" s="367"/>
      <c r="S140" s="367"/>
      <c r="T140" s="368"/>
      <c r="U140" s="240"/>
      <c r="V140" s="240"/>
      <c r="W140" s="255"/>
      <c r="X140" s="256"/>
      <c r="Y140" s="257"/>
      <c r="Z140" s="395" t="s">
        <v>308</v>
      </c>
      <c r="AA140" s="367"/>
      <c r="AB140" s="367"/>
      <c r="AC140" s="368"/>
      <c r="AD140" s="260">
        <f t="shared" ref="AD140:AD141" si="409">SUM(AE140:BG140)</f>
        <v>21</v>
      </c>
      <c r="AE140" s="397">
        <f>BM140</f>
        <v>3</v>
      </c>
      <c r="AF140" s="367"/>
      <c r="AG140" s="367"/>
      <c r="AH140" s="368"/>
      <c r="AI140" s="397">
        <f>BN140</f>
        <v>4</v>
      </c>
      <c r="AJ140" s="367"/>
      <c r="AK140" s="367"/>
      <c r="AL140" s="368"/>
      <c r="AM140" s="397">
        <f>BO140</f>
        <v>3</v>
      </c>
      <c r="AN140" s="367"/>
      <c r="AO140" s="367"/>
      <c r="AP140" s="368"/>
      <c r="AQ140" s="397">
        <f>BP140</f>
        <v>2</v>
      </c>
      <c r="AR140" s="367"/>
      <c r="AS140" s="367"/>
      <c r="AT140" s="368"/>
      <c r="AU140" s="397">
        <f>BQ140</f>
        <v>4</v>
      </c>
      <c r="AV140" s="367"/>
      <c r="AW140" s="367"/>
      <c r="AX140" s="368"/>
      <c r="AY140" s="397">
        <f>BR140</f>
        <v>2</v>
      </c>
      <c r="AZ140" s="367"/>
      <c r="BA140" s="367"/>
      <c r="BB140" s="368"/>
      <c r="BC140" s="397">
        <f>BS140</f>
        <v>1</v>
      </c>
      <c r="BD140" s="367"/>
      <c r="BE140" s="367"/>
      <c r="BF140" s="368"/>
      <c r="BG140" s="397">
        <f>BT140</f>
        <v>2</v>
      </c>
      <c r="BH140" s="367"/>
      <c r="BI140" s="367"/>
      <c r="BJ140" s="368"/>
      <c r="BK140" s="79"/>
      <c r="BM140" s="254">
        <f t="shared" ref="BM140:BT140" si="410">CI69+CI126</f>
        <v>3</v>
      </c>
      <c r="BN140" s="254">
        <f t="shared" si="410"/>
        <v>4</v>
      </c>
      <c r="BO140" s="254">
        <f t="shared" si="410"/>
        <v>3</v>
      </c>
      <c r="BP140" s="254">
        <f t="shared" si="410"/>
        <v>2</v>
      </c>
      <c r="BQ140" s="254">
        <f t="shared" si="410"/>
        <v>4</v>
      </c>
      <c r="BR140" s="254">
        <f t="shared" si="410"/>
        <v>2</v>
      </c>
      <c r="BS140" s="254">
        <f t="shared" si="410"/>
        <v>1</v>
      </c>
      <c r="BT140" s="254">
        <f t="shared" si="410"/>
        <v>2</v>
      </c>
      <c r="BU140" s="242">
        <f>SUM(BM140:BT140)</f>
        <v>21</v>
      </c>
      <c r="BV140" s="81"/>
      <c r="BW140" s="81"/>
      <c r="CF140" s="85"/>
      <c r="CG140" s="86"/>
      <c r="CM140" s="81"/>
      <c r="CN140" s="81"/>
      <c r="CO140" s="81"/>
      <c r="CP140" s="81"/>
      <c r="DE140" s="17"/>
      <c r="DF140" s="17"/>
      <c r="DG140" s="17"/>
      <c r="DH140" s="17"/>
      <c r="DI140" s="17"/>
      <c r="DJ140" s="17"/>
      <c r="DK140" s="17"/>
      <c r="DL140" s="17"/>
      <c r="DV140" s="81"/>
      <c r="DW140" s="81"/>
      <c r="DX140" s="81"/>
      <c r="DY140" s="81"/>
      <c r="DZ140" s="81"/>
      <c r="EA140" s="81"/>
      <c r="EB140" s="81"/>
    </row>
    <row r="141" spans="1:132" ht="12.75" customHeight="1">
      <c r="A141" s="105">
        <v>4</v>
      </c>
      <c r="B141" s="389" t="str">
        <f t="shared" si="404"/>
        <v>Переддипломна</v>
      </c>
      <c r="C141" s="368"/>
      <c r="D141" s="390" t="str">
        <f t="shared" si="405"/>
        <v>8</v>
      </c>
      <c r="E141" s="367"/>
      <c r="F141" s="367"/>
      <c r="G141" s="367"/>
      <c r="H141" s="367"/>
      <c r="I141" s="367"/>
      <c r="J141" s="367"/>
      <c r="K141" s="367"/>
      <c r="L141" s="368"/>
      <c r="M141" s="391">
        <f t="shared" si="406"/>
        <v>4</v>
      </c>
      <c r="N141" s="367"/>
      <c r="O141" s="367"/>
      <c r="P141" s="368"/>
      <c r="Q141" s="392">
        <f t="shared" si="407"/>
        <v>6</v>
      </c>
      <c r="R141" s="367"/>
      <c r="S141" s="367"/>
      <c r="T141" s="368"/>
      <c r="U141" s="240"/>
      <c r="V141" s="240"/>
      <c r="W141" s="261"/>
      <c r="X141" s="262"/>
      <c r="Y141" s="263"/>
      <c r="Z141" s="395" t="s">
        <v>309</v>
      </c>
      <c r="AA141" s="367"/>
      <c r="AB141" s="367"/>
      <c r="AC141" s="368"/>
      <c r="AD141" s="260">
        <f t="shared" si="409"/>
        <v>34</v>
      </c>
      <c r="AE141" s="397">
        <f>BM137</f>
        <v>3</v>
      </c>
      <c r="AF141" s="367"/>
      <c r="AG141" s="367"/>
      <c r="AH141" s="368"/>
      <c r="AI141" s="397">
        <f>BN137</f>
        <v>4</v>
      </c>
      <c r="AJ141" s="367"/>
      <c r="AK141" s="367"/>
      <c r="AL141" s="368"/>
      <c r="AM141" s="397">
        <f>BO137</f>
        <v>5</v>
      </c>
      <c r="AN141" s="367"/>
      <c r="AO141" s="367"/>
      <c r="AP141" s="368"/>
      <c r="AQ141" s="397">
        <f>BP137</f>
        <v>6</v>
      </c>
      <c r="AR141" s="367"/>
      <c r="AS141" s="367"/>
      <c r="AT141" s="368"/>
      <c r="AU141" s="397">
        <f>BQ137</f>
        <v>3</v>
      </c>
      <c r="AV141" s="367"/>
      <c r="AW141" s="367"/>
      <c r="AX141" s="368"/>
      <c r="AY141" s="397">
        <f>BR137</f>
        <v>4</v>
      </c>
      <c r="AZ141" s="367"/>
      <c r="BA141" s="367"/>
      <c r="BB141" s="368"/>
      <c r="BC141" s="397">
        <f>BS137</f>
        <v>5</v>
      </c>
      <c r="BD141" s="367"/>
      <c r="BE141" s="367"/>
      <c r="BF141" s="368"/>
      <c r="BG141" s="397">
        <f>BT137</f>
        <v>4</v>
      </c>
      <c r="BH141" s="367"/>
      <c r="BI141" s="367"/>
      <c r="BJ141" s="368"/>
      <c r="BK141" s="79"/>
      <c r="BM141" s="398" t="s">
        <v>310</v>
      </c>
      <c r="BN141" s="394"/>
      <c r="BO141" s="394"/>
      <c r="BP141" s="394"/>
      <c r="BQ141" s="394"/>
      <c r="BR141" s="394"/>
      <c r="BS141" s="394"/>
      <c r="BT141" s="394"/>
      <c r="BU141" s="81"/>
      <c r="BV141" s="81"/>
      <c r="BW141" s="81"/>
      <c r="CF141" s="85"/>
      <c r="CG141" s="86"/>
      <c r="CM141" s="81"/>
      <c r="CN141" s="81"/>
      <c r="CO141" s="81"/>
      <c r="CP141" s="81"/>
      <c r="DE141" s="17"/>
      <c r="DF141" s="17"/>
      <c r="DG141" s="17"/>
      <c r="DH141" s="17"/>
      <c r="DI141" s="17"/>
      <c r="DJ141" s="17"/>
      <c r="DK141" s="17"/>
      <c r="DL141" s="17"/>
      <c r="DV141" s="81"/>
      <c r="DW141" s="81"/>
      <c r="DX141" s="81"/>
      <c r="DY141" s="81"/>
      <c r="DZ141" s="81"/>
      <c r="EA141" s="81"/>
      <c r="EB141" s="81"/>
    </row>
    <row r="142" spans="1:132" ht="13.5" customHeight="1">
      <c r="A142" s="105">
        <v>5</v>
      </c>
      <c r="B142" s="389">
        <f t="shared" si="404"/>
        <v>0</v>
      </c>
      <c r="C142" s="368"/>
      <c r="D142" s="390" t="str">
        <f t="shared" si="405"/>
        <v/>
      </c>
      <c r="E142" s="367"/>
      <c r="F142" s="367"/>
      <c r="G142" s="367"/>
      <c r="H142" s="367"/>
      <c r="I142" s="367"/>
      <c r="J142" s="367"/>
      <c r="K142" s="367"/>
      <c r="L142" s="368"/>
      <c r="M142" s="391">
        <f t="shared" si="406"/>
        <v>0</v>
      </c>
      <c r="N142" s="367"/>
      <c r="O142" s="367"/>
      <c r="P142" s="368"/>
      <c r="Q142" s="392">
        <f t="shared" si="407"/>
        <v>0</v>
      </c>
      <c r="R142" s="367"/>
      <c r="S142" s="367"/>
      <c r="T142" s="368"/>
      <c r="U142" s="240"/>
      <c r="V142" s="240"/>
      <c r="W142" s="393" t="s">
        <v>311</v>
      </c>
      <c r="X142" s="394"/>
      <c r="Y142" s="394"/>
      <c r="Z142" s="394"/>
      <c r="AA142" s="395" t="s">
        <v>312</v>
      </c>
      <c r="AB142" s="367"/>
      <c r="AC142" s="367"/>
      <c r="AD142" s="368"/>
      <c r="AE142" s="388">
        <f>AH129</f>
        <v>25</v>
      </c>
      <c r="AF142" s="367"/>
      <c r="AG142" s="367"/>
      <c r="AH142" s="368"/>
      <c r="AI142" s="388">
        <f>AL129</f>
        <v>35</v>
      </c>
      <c r="AJ142" s="367"/>
      <c r="AK142" s="367"/>
      <c r="AL142" s="368"/>
      <c r="AM142" s="388">
        <f>AP129</f>
        <v>30</v>
      </c>
      <c r="AN142" s="367"/>
      <c r="AO142" s="367"/>
      <c r="AP142" s="368"/>
      <c r="AQ142" s="388">
        <f>AT129</f>
        <v>30</v>
      </c>
      <c r="AR142" s="367"/>
      <c r="AS142" s="367"/>
      <c r="AT142" s="368"/>
      <c r="AU142" s="388">
        <f>AX129</f>
        <v>30</v>
      </c>
      <c r="AV142" s="367"/>
      <c r="AW142" s="367"/>
      <c r="AX142" s="368"/>
      <c r="AY142" s="388">
        <f>BB129</f>
        <v>30</v>
      </c>
      <c r="AZ142" s="367"/>
      <c r="BA142" s="367"/>
      <c r="BB142" s="368"/>
      <c r="BC142" s="388">
        <f>BF129</f>
        <v>30</v>
      </c>
      <c r="BD142" s="367"/>
      <c r="BE142" s="367"/>
      <c r="BF142" s="368"/>
      <c r="BG142" s="388">
        <f>BJ129</f>
        <v>30</v>
      </c>
      <c r="BH142" s="367"/>
      <c r="BI142" s="367"/>
      <c r="BJ142" s="368"/>
      <c r="BK142" s="79"/>
      <c r="BM142" s="264">
        <f t="shared" ref="BM142:BT142" si="411">DE80</f>
        <v>0</v>
      </c>
      <c r="BN142" s="264">
        <f t="shared" si="411"/>
        <v>0</v>
      </c>
      <c r="BO142" s="264">
        <f t="shared" si="411"/>
        <v>0</v>
      </c>
      <c r="BP142" s="264">
        <f t="shared" si="411"/>
        <v>0</v>
      </c>
      <c r="BQ142" s="264">
        <f t="shared" si="411"/>
        <v>0</v>
      </c>
      <c r="BR142" s="264">
        <f t="shared" si="411"/>
        <v>0</v>
      </c>
      <c r="BS142" s="264">
        <f t="shared" si="411"/>
        <v>0</v>
      </c>
      <c r="BT142" s="264">
        <f t="shared" si="411"/>
        <v>0</v>
      </c>
      <c r="BU142" s="242">
        <f>SUM(BM142:BT142)</f>
        <v>0</v>
      </c>
      <c r="BV142" s="81"/>
      <c r="BW142" s="81"/>
      <c r="CF142" s="85"/>
      <c r="CG142" s="86"/>
      <c r="CM142" s="81"/>
      <c r="CN142" s="81"/>
      <c r="CO142" s="81"/>
      <c r="CP142" s="81"/>
      <c r="DE142" s="17"/>
      <c r="DF142" s="17"/>
      <c r="DG142" s="17"/>
      <c r="DH142" s="17"/>
      <c r="DI142" s="17"/>
      <c r="DJ142" s="17"/>
      <c r="DK142" s="17"/>
      <c r="DL142" s="17"/>
      <c r="DV142" s="81"/>
      <c r="DW142" s="81"/>
      <c r="DX142" s="81"/>
      <c r="DY142" s="81"/>
      <c r="DZ142" s="81"/>
      <c r="EA142" s="81"/>
      <c r="EB142" s="81"/>
    </row>
    <row r="143" spans="1:132" ht="12.75" customHeight="1">
      <c r="B143" s="396" t="s">
        <v>313</v>
      </c>
      <c r="C143" s="367"/>
      <c r="D143" s="367"/>
      <c r="E143" s="367"/>
      <c r="F143" s="367"/>
      <c r="G143" s="367"/>
      <c r="H143" s="367"/>
      <c r="I143" s="367"/>
      <c r="J143" s="367"/>
      <c r="K143" s="367"/>
      <c r="L143" s="368"/>
      <c r="M143" s="391">
        <f>SUM(M138:P142)</f>
        <v>16</v>
      </c>
      <c r="N143" s="367"/>
      <c r="O143" s="367"/>
      <c r="P143" s="368"/>
      <c r="Q143" s="392">
        <f>SUM(Q137:T142)</f>
        <v>24</v>
      </c>
      <c r="R143" s="367"/>
      <c r="S143" s="367"/>
      <c r="T143" s="368"/>
      <c r="U143" s="240"/>
      <c r="V143" s="240"/>
      <c r="W143" s="265"/>
      <c r="X143" s="266"/>
      <c r="Y143" s="266"/>
      <c r="Z143" s="266"/>
      <c r="AA143" s="395" t="s">
        <v>314</v>
      </c>
      <c r="AB143" s="367"/>
      <c r="AC143" s="367"/>
      <c r="AD143" s="368"/>
      <c r="AE143" s="388">
        <f>AE142+AI142</f>
        <v>60</v>
      </c>
      <c r="AF143" s="367"/>
      <c r="AG143" s="367"/>
      <c r="AH143" s="367"/>
      <c r="AI143" s="367"/>
      <c r="AJ143" s="367"/>
      <c r="AK143" s="367"/>
      <c r="AL143" s="368"/>
      <c r="AM143" s="388">
        <f>AM142+AQ142</f>
        <v>60</v>
      </c>
      <c r="AN143" s="367"/>
      <c r="AO143" s="367"/>
      <c r="AP143" s="367"/>
      <c r="AQ143" s="367"/>
      <c r="AR143" s="367"/>
      <c r="AS143" s="367"/>
      <c r="AT143" s="368"/>
      <c r="AU143" s="388">
        <f>AU142+AY142</f>
        <v>60</v>
      </c>
      <c r="AV143" s="367"/>
      <c r="AW143" s="367"/>
      <c r="AX143" s="367"/>
      <c r="AY143" s="367"/>
      <c r="AZ143" s="367"/>
      <c r="BA143" s="367"/>
      <c r="BB143" s="368"/>
      <c r="BC143" s="388">
        <f>BC142+BG142</f>
        <v>60</v>
      </c>
      <c r="BD143" s="367"/>
      <c r="BE143" s="367"/>
      <c r="BF143" s="367"/>
      <c r="BG143" s="367"/>
      <c r="BH143" s="367"/>
      <c r="BI143" s="367"/>
      <c r="BJ143" s="368"/>
      <c r="BK143" s="79"/>
      <c r="BM143" s="398" t="s">
        <v>315</v>
      </c>
      <c r="BN143" s="394"/>
      <c r="BO143" s="394"/>
      <c r="BP143" s="394"/>
      <c r="BQ143" s="394"/>
      <c r="BR143" s="394"/>
      <c r="BS143" s="394"/>
      <c r="BT143" s="394"/>
      <c r="BU143" s="81"/>
      <c r="BV143" s="81"/>
      <c r="BW143" s="81"/>
      <c r="CF143" s="85"/>
      <c r="CG143" s="86"/>
      <c r="CM143" s="81"/>
      <c r="CN143" s="81"/>
      <c r="CO143" s="81"/>
      <c r="CP143" s="81"/>
      <c r="DE143" s="17"/>
      <c r="DF143" s="17"/>
      <c r="DG143" s="17"/>
      <c r="DH143" s="17"/>
      <c r="DI143" s="17"/>
      <c r="DJ143" s="17"/>
      <c r="DK143" s="17"/>
      <c r="DL143" s="17"/>
      <c r="DV143" s="81"/>
      <c r="DW143" s="81"/>
      <c r="DX143" s="81"/>
      <c r="DY143" s="81"/>
      <c r="DZ143" s="81"/>
      <c r="EA143" s="81"/>
      <c r="EB143" s="81"/>
    </row>
    <row r="144" spans="1:132" ht="12.75" customHeight="1">
      <c r="B144" s="239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405" t="s">
        <v>316</v>
      </c>
      <c r="X144" s="394"/>
      <c r="Y144" s="406"/>
      <c r="Z144" s="407" t="s">
        <v>317</v>
      </c>
      <c r="AA144" s="394"/>
      <c r="AB144" s="394"/>
      <c r="AC144" s="394"/>
      <c r="AD144" s="406"/>
      <c r="AE144" s="388">
        <f>AH126</f>
        <v>0</v>
      </c>
      <c r="AF144" s="367"/>
      <c r="AG144" s="367"/>
      <c r="AH144" s="368"/>
      <c r="AI144" s="388">
        <f>AL126</f>
        <v>0</v>
      </c>
      <c r="AJ144" s="367"/>
      <c r="AK144" s="367"/>
      <c r="AL144" s="368"/>
      <c r="AM144" s="388">
        <f>AP126</f>
        <v>10</v>
      </c>
      <c r="AN144" s="367"/>
      <c r="AO144" s="367"/>
      <c r="AP144" s="368"/>
      <c r="AQ144" s="388">
        <f>AT126</f>
        <v>10</v>
      </c>
      <c r="AR144" s="367"/>
      <c r="AS144" s="367"/>
      <c r="AT144" s="368"/>
      <c r="AU144" s="388">
        <f>AX126</f>
        <v>10</v>
      </c>
      <c r="AV144" s="367"/>
      <c r="AW144" s="367"/>
      <c r="AX144" s="368"/>
      <c r="AY144" s="388">
        <f>BB126</f>
        <v>10</v>
      </c>
      <c r="AZ144" s="367"/>
      <c r="BA144" s="367"/>
      <c r="BB144" s="368"/>
      <c r="BC144" s="388">
        <f>BF126</f>
        <v>20</v>
      </c>
      <c r="BD144" s="367"/>
      <c r="BE144" s="367"/>
      <c r="BF144" s="368"/>
      <c r="BG144" s="388">
        <f>BJ126</f>
        <v>0</v>
      </c>
      <c r="BH144" s="367"/>
      <c r="BI144" s="367"/>
      <c r="BJ144" s="368"/>
      <c r="BK144" s="79"/>
      <c r="BM144" s="259"/>
      <c r="BN144" s="259"/>
      <c r="BO144" s="259"/>
      <c r="BP144" s="259"/>
      <c r="BQ144" s="259"/>
      <c r="BR144" s="259"/>
      <c r="BS144" s="259"/>
      <c r="BT144" s="259"/>
      <c r="BU144" s="81"/>
      <c r="BV144" s="81"/>
      <c r="BW144" s="81"/>
      <c r="CF144" s="85"/>
      <c r="CG144" s="86"/>
      <c r="CM144" s="81"/>
      <c r="CN144" s="81"/>
      <c r="CO144" s="81"/>
      <c r="CP144" s="81"/>
      <c r="DE144" s="17"/>
      <c r="DF144" s="17"/>
      <c r="DG144" s="17"/>
      <c r="DH144" s="17"/>
      <c r="DI144" s="17"/>
      <c r="DJ144" s="17"/>
      <c r="DK144" s="17"/>
      <c r="DL144" s="17"/>
      <c r="DV144" s="81"/>
      <c r="DW144" s="81"/>
      <c r="DX144" s="81"/>
      <c r="DY144" s="81"/>
      <c r="DZ144" s="81"/>
      <c r="EA144" s="81"/>
      <c r="EB144" s="81"/>
    </row>
    <row r="145" spans="1:132" ht="12.75" customHeight="1">
      <c r="B145" s="239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67"/>
      <c r="X145" s="268"/>
      <c r="Y145" s="269"/>
      <c r="Z145" s="408"/>
      <c r="AA145" s="409"/>
      <c r="AB145" s="409"/>
      <c r="AC145" s="409"/>
      <c r="AD145" s="410"/>
      <c r="AE145" s="411">
        <f>Z126</f>
        <v>60</v>
      </c>
      <c r="AF145" s="367"/>
      <c r="AG145" s="367"/>
      <c r="AH145" s="367"/>
      <c r="AI145" s="367"/>
      <c r="AJ145" s="367"/>
      <c r="AK145" s="367"/>
      <c r="AL145" s="367"/>
      <c r="AM145" s="367"/>
      <c r="AN145" s="367"/>
      <c r="AO145" s="367"/>
      <c r="AP145" s="367"/>
      <c r="AQ145" s="367"/>
      <c r="AR145" s="367"/>
      <c r="AS145" s="367"/>
      <c r="AT145" s="367"/>
      <c r="AU145" s="367"/>
      <c r="AV145" s="367"/>
      <c r="AW145" s="367"/>
      <c r="AX145" s="367"/>
      <c r="AY145" s="367"/>
      <c r="AZ145" s="367"/>
      <c r="BA145" s="367"/>
      <c r="BB145" s="367"/>
      <c r="BC145" s="367"/>
      <c r="BD145" s="367"/>
      <c r="BE145" s="367"/>
      <c r="BF145" s="367"/>
      <c r="BG145" s="367"/>
      <c r="BH145" s="367"/>
      <c r="BI145" s="367"/>
      <c r="BJ145" s="368"/>
      <c r="BK145" s="270">
        <f>IF('Титул денна'!AX1="магістр",22.5,60)</f>
        <v>60</v>
      </c>
      <c r="BM145" s="264">
        <f t="shared" ref="BM145:BT145" si="412">DN80</f>
        <v>0</v>
      </c>
      <c r="BN145" s="264">
        <f t="shared" si="412"/>
        <v>0</v>
      </c>
      <c r="BO145" s="264">
        <f t="shared" si="412"/>
        <v>0</v>
      </c>
      <c r="BP145" s="264">
        <f t="shared" si="412"/>
        <v>1</v>
      </c>
      <c r="BQ145" s="264">
        <f t="shared" si="412"/>
        <v>0</v>
      </c>
      <c r="BR145" s="264">
        <f t="shared" si="412"/>
        <v>1</v>
      </c>
      <c r="BS145" s="264">
        <f t="shared" si="412"/>
        <v>1</v>
      </c>
      <c r="BT145" s="264">
        <f t="shared" si="412"/>
        <v>0</v>
      </c>
      <c r="BU145" s="242">
        <f>SUM(BM145:BT145)</f>
        <v>3</v>
      </c>
      <c r="BV145" s="81"/>
      <c r="BW145" s="81"/>
      <c r="CF145" s="85"/>
      <c r="CG145" s="86"/>
      <c r="CM145" s="81"/>
      <c r="CN145" s="81"/>
      <c r="CO145" s="81"/>
      <c r="CP145" s="81"/>
      <c r="DE145" s="17"/>
      <c r="DF145" s="17"/>
      <c r="DG145" s="17"/>
      <c r="DH145" s="17"/>
      <c r="DI145" s="17"/>
      <c r="DJ145" s="17"/>
      <c r="DK145" s="17"/>
      <c r="DL145" s="17"/>
      <c r="DV145" s="81"/>
      <c r="DW145" s="81"/>
      <c r="DX145" s="81"/>
      <c r="DY145" s="81"/>
      <c r="DZ145" s="81"/>
      <c r="EA145" s="81"/>
      <c r="EB145" s="81"/>
    </row>
    <row r="146" spans="1:132" ht="12.75" customHeight="1">
      <c r="A146" s="271"/>
      <c r="B146" s="271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2"/>
      <c r="X146" s="273"/>
      <c r="Y146" s="274"/>
      <c r="Z146" s="412" t="s">
        <v>318</v>
      </c>
      <c r="AA146" s="367"/>
      <c r="AB146" s="367"/>
      <c r="AC146" s="367"/>
      <c r="AD146" s="368"/>
      <c r="AE146" s="388">
        <v>0</v>
      </c>
      <c r="AF146" s="367"/>
      <c r="AG146" s="367"/>
      <c r="AH146" s="368"/>
      <c r="AI146" s="388">
        <v>0</v>
      </c>
      <c r="AJ146" s="367"/>
      <c r="AK146" s="367"/>
      <c r="AL146" s="368"/>
      <c r="AM146" s="388">
        <v>0</v>
      </c>
      <c r="AN146" s="367"/>
      <c r="AO146" s="367"/>
      <c r="AP146" s="368"/>
      <c r="AQ146" s="388">
        <v>0</v>
      </c>
      <c r="AR146" s="367"/>
      <c r="AS146" s="367"/>
      <c r="AT146" s="368"/>
      <c r="AU146" s="388">
        <v>0</v>
      </c>
      <c r="AV146" s="367"/>
      <c r="AW146" s="367"/>
      <c r="AX146" s="368"/>
      <c r="AY146" s="388">
        <v>0</v>
      </c>
      <c r="AZ146" s="367"/>
      <c r="BA146" s="367"/>
      <c r="BB146" s="368"/>
      <c r="BC146" s="388">
        <v>0</v>
      </c>
      <c r="BD146" s="367"/>
      <c r="BE146" s="367"/>
      <c r="BF146" s="368"/>
      <c r="BG146" s="388">
        <f>Z91</f>
        <v>6</v>
      </c>
      <c r="BH146" s="367"/>
      <c r="BI146" s="367"/>
      <c r="BJ146" s="368"/>
      <c r="BK146" s="187"/>
      <c r="BL146" s="275"/>
      <c r="BM146" s="385" t="s">
        <v>319</v>
      </c>
      <c r="BN146" s="358"/>
      <c r="BO146" s="358"/>
      <c r="BP146" s="358"/>
      <c r="BQ146" s="358"/>
      <c r="BR146" s="358"/>
      <c r="BS146" s="358"/>
      <c r="BT146" s="358"/>
      <c r="BU146" s="81"/>
      <c r="BV146" s="81"/>
      <c r="BW146" s="81"/>
      <c r="CF146" s="85"/>
      <c r="CG146" s="86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</row>
    <row r="147" spans="1:132" ht="14.25" customHeight="1">
      <c r="A147" s="271"/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187"/>
      <c r="BL147" s="276"/>
      <c r="BM147" s="277">
        <f>COUNTIF($R$15:$R$68,1)+COUNTIF($R$106:$R$125,1)</f>
        <v>0</v>
      </c>
      <c r="BN147" s="277">
        <f>COUNTIF($R$15:$R$68,2)+COUNTIF($R$106:$R$125,2)</f>
        <v>0</v>
      </c>
      <c r="BO147" s="277">
        <f>COUNTIF($R$15:$R$68,3)+COUNTIF($R$106:$R$125,3)</f>
        <v>0</v>
      </c>
      <c r="BP147" s="277">
        <f>COUNTIF($R$15:$R$68,4)+COUNTIF($R$106:$R$125,4)</f>
        <v>0</v>
      </c>
      <c r="BQ147" s="277">
        <f>COUNTIF($R$15:$R$68,5)+COUNTIF($R$106:$R$125,5)</f>
        <v>0</v>
      </c>
      <c r="BR147" s="277">
        <f>COUNTIF($R$15:$R$68,6)+COUNTIF($R$106:$R$125,6)</f>
        <v>0</v>
      </c>
      <c r="BS147" s="277">
        <f>COUNTIF($R$15:$R$68,7)+COUNTIF($R$106:$R$125,7)</f>
        <v>0</v>
      </c>
      <c r="BT147" s="277">
        <f>COUNTIF($R$15:$R$68,8)+COUNTIF($R$106:$R$125,8)</f>
        <v>0</v>
      </c>
      <c r="BU147" s="81"/>
      <c r="BV147" s="81"/>
      <c r="BW147" s="81"/>
      <c r="CF147" s="85"/>
      <c r="CG147" s="86"/>
      <c r="CH147" s="81"/>
      <c r="DE147" s="17"/>
      <c r="DF147" s="17"/>
      <c r="DG147" s="17"/>
      <c r="DH147" s="17"/>
      <c r="DI147" s="17"/>
      <c r="DJ147" s="17"/>
      <c r="DK147" s="17"/>
      <c r="DL147" s="17"/>
      <c r="DV147" s="81"/>
      <c r="DW147" s="81"/>
      <c r="DX147" s="81"/>
      <c r="DY147" s="81"/>
      <c r="DZ147" s="81"/>
      <c r="EA147" s="81"/>
      <c r="EB147" s="81"/>
    </row>
    <row r="148" spans="1:132" ht="13.5" customHeight="1">
      <c r="A148" s="271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187"/>
      <c r="BL148" s="275"/>
      <c r="BM148" s="277">
        <f>COUNTIF($S$15:$S$68,1)+COUNTIF($S$106:$S$125,1)</f>
        <v>0</v>
      </c>
      <c r="BN148" s="277">
        <f>COUNTIF($S$15:$S$68,2)+COUNTIF($S$106:$S$125,2)</f>
        <v>0</v>
      </c>
      <c r="BO148" s="277">
        <f>COUNTIF($S$15:$S$68,3)+COUNTIF($S$106:$S$125,3)</f>
        <v>0</v>
      </c>
      <c r="BP148" s="277">
        <f>COUNTIF($S$15:$S$68,4)+COUNTIF($S$106:$S$125,4)</f>
        <v>0</v>
      </c>
      <c r="BQ148" s="277">
        <f>COUNTIF($S$15:$S$68,5)+COUNTIF($S$106:$S$125,5)</f>
        <v>0</v>
      </c>
      <c r="BR148" s="277">
        <f>COUNTIF($S$15:$S$68,6)+COUNTIF($S$106:$S$125,6)</f>
        <v>0</v>
      </c>
      <c r="BS148" s="277">
        <f>COUNTIF($S$15:$S$68,7)+COUNTIF($S$106:$S$125,7)</f>
        <v>0</v>
      </c>
      <c r="BT148" s="277">
        <f>COUNTIF($S$15:$S$68,8)+COUNTIF($S$106:$S$125,8)</f>
        <v>0</v>
      </c>
      <c r="BU148" s="81"/>
      <c r="BV148" s="81"/>
      <c r="BW148" s="81"/>
      <c r="CF148" s="85"/>
      <c r="CG148" s="86"/>
      <c r="CH148" s="81"/>
      <c r="CV148" s="81"/>
      <c r="CW148" s="81"/>
      <c r="CX148" s="81"/>
      <c r="CY148" s="81"/>
      <c r="CZ148" s="81"/>
      <c r="DA148" s="81"/>
      <c r="DB148" s="81"/>
      <c r="DC148" s="81"/>
      <c r="DE148" s="17"/>
      <c r="DF148" s="17"/>
      <c r="DG148" s="17"/>
      <c r="DH148" s="17"/>
      <c r="DI148" s="17"/>
      <c r="DJ148" s="17"/>
      <c r="DK148" s="17"/>
      <c r="DL148" s="17"/>
      <c r="DV148" s="81"/>
      <c r="DW148" s="81"/>
      <c r="DX148" s="81"/>
      <c r="DY148" s="81"/>
      <c r="DZ148" s="81"/>
      <c r="EA148" s="81"/>
      <c r="EB148" s="81"/>
    </row>
    <row r="149" spans="1:132" ht="13.5" customHeight="1">
      <c r="A149" s="278"/>
      <c r="B149" s="279" t="s">
        <v>320</v>
      </c>
      <c r="C149" s="386" t="s">
        <v>321</v>
      </c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  <c r="AC149" s="380"/>
      <c r="AD149" s="380"/>
      <c r="AE149" s="380"/>
      <c r="AF149" s="380"/>
      <c r="AG149" s="380"/>
      <c r="AH149" s="380"/>
      <c r="AI149" s="380"/>
      <c r="AJ149" s="380"/>
      <c r="AK149" s="380"/>
      <c r="AL149" s="380"/>
      <c r="AM149" s="380"/>
      <c r="AN149" s="380"/>
      <c r="AO149" s="380"/>
      <c r="AP149" s="380"/>
      <c r="AQ149" s="380"/>
      <c r="AR149" s="380"/>
      <c r="AS149" s="380"/>
      <c r="AT149" s="380"/>
      <c r="AU149" s="280"/>
      <c r="AV149" s="280"/>
      <c r="AW149" s="280"/>
      <c r="AX149" s="280"/>
      <c r="AY149" s="280"/>
      <c r="AZ149" s="280"/>
      <c r="BA149" s="280"/>
      <c r="BB149" s="280"/>
      <c r="BC149" s="280"/>
      <c r="BD149" s="280"/>
      <c r="BE149" s="280"/>
      <c r="BF149" s="280"/>
      <c r="BG149" s="280"/>
      <c r="BH149" s="280"/>
      <c r="BI149" s="280"/>
      <c r="BJ149" s="280"/>
      <c r="BK149" s="281"/>
      <c r="BL149" s="282"/>
      <c r="BM149" s="260">
        <f>COUNTIF($T$15:$T$68,1)+COUNTIF($T$106:$T$125,1)</f>
        <v>0</v>
      </c>
      <c r="BN149" s="260">
        <f>COUNTIF($T$15:$T$68,2)+COUNTIF($T$106:$T$125,2)</f>
        <v>0</v>
      </c>
      <c r="BO149" s="260">
        <f>COUNTIF($T$15:$T$68,3)+COUNTIF($T$106:$T$125,3)</f>
        <v>0</v>
      </c>
      <c r="BP149" s="260">
        <f>COUNTIF($T$15:$T$68,4)+COUNTIF($T$106:$T$125,4)</f>
        <v>0</v>
      </c>
      <c r="BQ149" s="260">
        <f>COUNTIF($T$15:$T$68,5)+COUNTIF($T$106:$T$125,5)</f>
        <v>0</v>
      </c>
      <c r="BR149" s="260">
        <f>COUNTIF($T$15:$T$68,6)+COUNTIF($T$106:$T$125,6)</f>
        <v>0</v>
      </c>
      <c r="BS149" s="260">
        <f>COUNTIF($T$15:$T$68,7)+COUNTIF($T$106:$T$125,7)</f>
        <v>0</v>
      </c>
      <c r="BT149" s="260">
        <f>COUNTIF($T$15:$T$68,8)+COUNTIF($T$106:$T$125,8)</f>
        <v>0</v>
      </c>
      <c r="BU149" s="282"/>
      <c r="BV149" s="282"/>
      <c r="BW149" s="282"/>
      <c r="BX149" s="282"/>
      <c r="BY149" s="282"/>
      <c r="BZ149" s="282"/>
      <c r="CA149" s="282"/>
      <c r="CB149" s="282"/>
      <c r="CC149" s="282"/>
      <c r="CD149" s="282"/>
      <c r="CE149" s="282"/>
      <c r="CF149" s="283"/>
      <c r="CG149" s="284"/>
      <c r="CH149" s="282"/>
      <c r="CI149" s="282"/>
      <c r="CJ149" s="282"/>
      <c r="CK149" s="282"/>
      <c r="CL149" s="282"/>
      <c r="CM149" s="282"/>
      <c r="CN149" s="282"/>
      <c r="CO149" s="282"/>
      <c r="CP149" s="282"/>
      <c r="CQ149" s="282"/>
      <c r="CR149" s="282"/>
      <c r="CS149" s="282"/>
      <c r="CT149" s="282"/>
      <c r="CU149" s="282"/>
      <c r="CV149" s="282"/>
      <c r="CW149" s="282"/>
      <c r="CX149" s="282"/>
      <c r="CY149" s="282"/>
      <c r="CZ149" s="282"/>
      <c r="DA149" s="282"/>
      <c r="DB149" s="282"/>
      <c r="DC149" s="282"/>
      <c r="DD149" s="282"/>
      <c r="DE149" s="282"/>
      <c r="DF149" s="282"/>
      <c r="DG149" s="282"/>
      <c r="DH149" s="282"/>
      <c r="DI149" s="282"/>
      <c r="DJ149" s="282"/>
      <c r="DK149" s="282"/>
      <c r="DL149" s="282"/>
      <c r="DM149" s="282"/>
      <c r="DN149" s="282"/>
      <c r="DO149" s="282"/>
      <c r="DP149" s="282"/>
      <c r="DQ149" s="282"/>
      <c r="DR149" s="282"/>
      <c r="DS149" s="282"/>
      <c r="DT149" s="282"/>
      <c r="DU149" s="282"/>
      <c r="DV149" s="282"/>
      <c r="DW149" s="282"/>
      <c r="DX149" s="282"/>
      <c r="DY149" s="282"/>
      <c r="DZ149" s="282"/>
      <c r="EA149" s="282"/>
      <c r="EB149" s="282"/>
    </row>
    <row r="150" spans="1:132" ht="13.5" customHeight="1">
      <c r="A150" s="278"/>
      <c r="B150" s="282"/>
      <c r="C150" s="387" t="s">
        <v>322</v>
      </c>
      <c r="D150" s="360"/>
      <c r="E150" s="360"/>
      <c r="F150" s="360"/>
      <c r="G150" s="360"/>
      <c r="H150" s="360"/>
      <c r="I150" s="360"/>
      <c r="J150" s="360"/>
      <c r="K150" s="360"/>
      <c r="L150" s="360"/>
      <c r="M150" s="360"/>
      <c r="N150" s="360"/>
      <c r="O150" s="360"/>
      <c r="P150" s="360"/>
      <c r="Q150" s="360"/>
      <c r="R150" s="360"/>
      <c r="S150" s="360"/>
      <c r="T150" s="360"/>
      <c r="U150" s="360"/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286"/>
      <c r="AV150" s="286"/>
      <c r="AW150" s="286"/>
      <c r="AX150" s="286"/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1"/>
      <c r="BL150" s="287"/>
      <c r="BM150" s="260">
        <f>COUNTIF($U$15:$U$68,1)+COUNTIF($U$106:$U$125,1)</f>
        <v>0</v>
      </c>
      <c r="BN150" s="260">
        <f>COUNTIF($U$15:$U$68,2)+COUNTIF($U$106:$U$125,2)</f>
        <v>0</v>
      </c>
      <c r="BO150" s="260">
        <f>COUNTIF($U$15:$U$68,3)+COUNTIF($U$106:$U$125,3)</f>
        <v>0</v>
      </c>
      <c r="BP150" s="260">
        <f>COUNTIF($U$15:$U$68,4)+COUNTIF($U$106:$U$125,4)</f>
        <v>0</v>
      </c>
      <c r="BQ150" s="260">
        <f>COUNTIF($U$15:$U$68,5)+COUNTIF($U$106:$U$125,5)</f>
        <v>0</v>
      </c>
      <c r="BR150" s="260">
        <f>COUNTIF($U$15:$U$68,6)+COUNTIF($U$106:$U$125,6)</f>
        <v>0</v>
      </c>
      <c r="BS150" s="260">
        <f>COUNTIF($U$15:$U$68,7)+COUNTIF($U$106:$U$125,7)</f>
        <v>0</v>
      </c>
      <c r="BT150" s="260">
        <f>COUNTIF($U$15:$U$68,8)+COUNTIF($U$106:$U$125,8)</f>
        <v>0</v>
      </c>
      <c r="BU150" s="287"/>
      <c r="BV150" s="282"/>
      <c r="BW150" s="282"/>
      <c r="BX150" s="287"/>
      <c r="BY150" s="287"/>
      <c r="BZ150" s="287"/>
      <c r="CA150" s="287"/>
      <c r="CB150" s="287"/>
      <c r="CC150" s="287"/>
      <c r="CD150" s="287"/>
      <c r="CE150" s="287"/>
      <c r="CF150" s="283"/>
      <c r="CG150" s="284"/>
      <c r="CH150" s="287"/>
      <c r="CI150" s="287"/>
      <c r="CJ150" s="287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2"/>
      <c r="CW150" s="282"/>
      <c r="CX150" s="282"/>
      <c r="CY150" s="282"/>
      <c r="CZ150" s="282"/>
      <c r="DA150" s="282"/>
      <c r="DB150" s="282"/>
      <c r="DC150" s="282"/>
      <c r="DD150" s="287"/>
      <c r="DE150" s="287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7"/>
      <c r="DQ150" s="287"/>
      <c r="DR150" s="287"/>
      <c r="DS150" s="287"/>
      <c r="DT150" s="287"/>
      <c r="DU150" s="287"/>
      <c r="DV150" s="282"/>
      <c r="DW150" s="282"/>
      <c r="DX150" s="282"/>
      <c r="DY150" s="282"/>
      <c r="DZ150" s="282"/>
      <c r="EA150" s="282"/>
      <c r="EB150" s="282"/>
    </row>
    <row r="151" spans="1:132" ht="13.5" customHeight="1">
      <c r="A151" s="278"/>
      <c r="B151" s="288" t="s">
        <v>323</v>
      </c>
      <c r="C151" s="386" t="s">
        <v>324</v>
      </c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  <c r="AE151" s="380"/>
      <c r="AF151" s="380"/>
      <c r="AG151" s="380"/>
      <c r="AH151" s="380"/>
      <c r="AI151" s="380"/>
      <c r="AJ151" s="380"/>
      <c r="AK151" s="380"/>
      <c r="AL151" s="380"/>
      <c r="AM151" s="380"/>
      <c r="AN151" s="380"/>
      <c r="AO151" s="380"/>
      <c r="AP151" s="380"/>
      <c r="AQ151" s="380"/>
      <c r="AR151" s="380"/>
      <c r="AS151" s="380"/>
      <c r="AT151" s="3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0"/>
      <c r="BH151" s="280"/>
      <c r="BI151" s="280"/>
      <c r="BJ151" s="280"/>
      <c r="BK151" s="281"/>
      <c r="BL151" s="282"/>
      <c r="BM151" s="260">
        <f>COUNTIF($V$15:$V$68,1)+COUNTIF($V$106:$V$125,1)</f>
        <v>0</v>
      </c>
      <c r="BN151" s="260">
        <f>COUNTIF($V$15:$V$68,2)+COUNTIF($V$106:$V$125,2)</f>
        <v>0</v>
      </c>
      <c r="BO151" s="260">
        <f>COUNTIF($V$15:$V$68,3)+COUNTIF($V$106:$V$125,3)</f>
        <v>0</v>
      </c>
      <c r="BP151" s="260">
        <f>COUNTIF($V$15:$V$68,4)+COUNTIF($V$106:$V$125,4)</f>
        <v>0</v>
      </c>
      <c r="BQ151" s="260">
        <f>COUNTIF($V$15:$V$68,5)+COUNTIF($V$106:$V$125,5)</f>
        <v>0</v>
      </c>
      <c r="BR151" s="260">
        <f>COUNTIF($V$15:$V$68,6)+COUNTIF($V$106:$V$125,6)</f>
        <v>0</v>
      </c>
      <c r="BS151" s="260">
        <f>COUNTIF($V$15:$V$68,7)+COUNTIF($V$106:$V$125,7)</f>
        <v>0</v>
      </c>
      <c r="BT151" s="260">
        <f>COUNTIF($V$15:$V$68,8)+COUNTIF($V$106:$V$125,8)</f>
        <v>0</v>
      </c>
      <c r="BU151" s="282"/>
      <c r="BV151" s="282"/>
      <c r="BW151" s="282"/>
      <c r="BX151" s="282"/>
      <c r="BY151" s="282"/>
      <c r="BZ151" s="282"/>
      <c r="CA151" s="282"/>
      <c r="CB151" s="282"/>
      <c r="CC151" s="282"/>
      <c r="CD151" s="282"/>
      <c r="CE151" s="282"/>
      <c r="CF151" s="283"/>
      <c r="CG151" s="284"/>
      <c r="CH151" s="282"/>
      <c r="CI151" s="282"/>
      <c r="CJ151" s="282"/>
      <c r="CK151" s="282"/>
      <c r="CL151" s="282"/>
      <c r="CM151" s="282"/>
      <c r="CN151" s="282"/>
      <c r="CO151" s="282"/>
      <c r="CP151" s="282"/>
      <c r="CQ151" s="282"/>
      <c r="CR151" s="282"/>
      <c r="CS151" s="282"/>
      <c r="CT151" s="282"/>
      <c r="CU151" s="282"/>
      <c r="CV151" s="282"/>
      <c r="CW151" s="282"/>
      <c r="CX151" s="282"/>
      <c r="CY151" s="282"/>
      <c r="CZ151" s="282"/>
      <c r="DA151" s="282"/>
      <c r="DB151" s="282"/>
      <c r="DC151" s="282"/>
      <c r="DD151" s="282"/>
      <c r="DE151" s="282"/>
      <c r="DF151" s="282"/>
      <c r="DG151" s="282"/>
      <c r="DH151" s="282"/>
      <c r="DI151" s="282"/>
      <c r="DJ151" s="282"/>
      <c r="DK151" s="282"/>
      <c r="DL151" s="282"/>
      <c r="DM151" s="282"/>
      <c r="DN151" s="282"/>
      <c r="DO151" s="282"/>
      <c r="DP151" s="282"/>
      <c r="DQ151" s="282"/>
      <c r="DR151" s="282"/>
      <c r="DS151" s="282"/>
      <c r="DT151" s="282"/>
      <c r="DU151" s="282"/>
      <c r="DV151" s="282"/>
      <c r="DW151" s="282"/>
      <c r="DX151" s="282"/>
      <c r="DY151" s="282"/>
      <c r="DZ151" s="282"/>
      <c r="EA151" s="282"/>
      <c r="EB151" s="282"/>
    </row>
    <row r="152" spans="1:132" ht="13.5" customHeight="1">
      <c r="A152" s="278"/>
      <c r="B152" s="289"/>
      <c r="C152" s="387" t="s">
        <v>325</v>
      </c>
      <c r="D152" s="360"/>
      <c r="E152" s="360"/>
      <c r="F152" s="360"/>
      <c r="G152" s="360"/>
      <c r="H152" s="360"/>
      <c r="I152" s="360"/>
      <c r="J152" s="360"/>
      <c r="K152" s="360"/>
      <c r="L152" s="360"/>
      <c r="M152" s="360"/>
      <c r="N152" s="360"/>
      <c r="O152" s="360"/>
      <c r="P152" s="360"/>
      <c r="Q152" s="360"/>
      <c r="R152" s="360"/>
      <c r="S152" s="360"/>
      <c r="T152" s="360"/>
      <c r="U152" s="360"/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286"/>
      <c r="AV152" s="286"/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1"/>
      <c r="BL152" s="287"/>
      <c r="BM152" s="260">
        <f>COUNTIF($W$15:$W$68,1)+COUNTIF($W$106:$W$125,1)</f>
        <v>0</v>
      </c>
      <c r="BN152" s="260">
        <f>COUNTIF($W$15:$W$68,2)+COUNTIF($W$106:$W$125,2)</f>
        <v>0</v>
      </c>
      <c r="BO152" s="260">
        <f>COUNTIF($W$15:$W$68,3)+COUNTIF($W$106:$W$125,3)</f>
        <v>0</v>
      </c>
      <c r="BP152" s="260">
        <f>COUNTIF($W$15:$W$68,4)+COUNTIF($W$106:$W$125,4)</f>
        <v>0</v>
      </c>
      <c r="BQ152" s="260">
        <f>COUNTIF($W$15:$W$68,5)+COUNTIF($W$106:$W$125,5)</f>
        <v>0</v>
      </c>
      <c r="BR152" s="260">
        <f>COUNTIF($W$15:$W$68,6)+COUNTIF($W$106:$W$125,6)</f>
        <v>0</v>
      </c>
      <c r="BS152" s="260">
        <f>COUNTIF($W$15:$W$68,7)+COUNTIF($W$106:$W$125,7)</f>
        <v>0</v>
      </c>
      <c r="BT152" s="260">
        <f>COUNTIF($W$15:$W$68,8)+COUNTIF($W$106:$W$125,8)</f>
        <v>0</v>
      </c>
      <c r="BU152" s="287"/>
      <c r="BV152" s="287"/>
      <c r="BW152" s="287"/>
      <c r="BX152" s="287"/>
      <c r="BY152" s="287"/>
      <c r="BZ152" s="287"/>
      <c r="CA152" s="287"/>
      <c r="CB152" s="287"/>
      <c r="CC152" s="287"/>
      <c r="CD152" s="287"/>
      <c r="CE152" s="287"/>
      <c r="CF152" s="290"/>
      <c r="CG152" s="291"/>
      <c r="CH152" s="287"/>
      <c r="CI152" s="287"/>
      <c r="CJ152" s="287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7"/>
      <c r="CW152" s="287"/>
      <c r="CX152" s="287"/>
      <c r="CY152" s="287"/>
      <c r="CZ152" s="287"/>
      <c r="DA152" s="287"/>
      <c r="DB152" s="287"/>
      <c r="DC152" s="287"/>
      <c r="DD152" s="287"/>
      <c r="DE152" s="287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7"/>
      <c r="DQ152" s="287"/>
      <c r="DR152" s="287"/>
      <c r="DS152" s="287"/>
      <c r="DT152" s="287"/>
      <c r="DU152" s="287"/>
      <c r="DV152" s="287"/>
      <c r="DW152" s="287"/>
      <c r="DX152" s="287"/>
      <c r="DY152" s="287"/>
      <c r="DZ152" s="287"/>
      <c r="EA152" s="287"/>
      <c r="EB152" s="287"/>
    </row>
    <row r="153" spans="1:132" ht="13.5" customHeight="1">
      <c r="A153" s="278"/>
      <c r="B153" s="256" t="s">
        <v>326</v>
      </c>
      <c r="C153" s="400"/>
      <c r="D153" s="380"/>
      <c r="E153" s="380"/>
      <c r="F153" s="380"/>
      <c r="G153" s="380"/>
      <c r="H153" s="380"/>
      <c r="I153" s="280"/>
      <c r="J153" s="401" t="s">
        <v>327</v>
      </c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58"/>
      <c r="AC153" s="280"/>
      <c r="AD153" s="280"/>
      <c r="AE153" s="256" t="s">
        <v>328</v>
      </c>
      <c r="AF153" s="280"/>
      <c r="AG153" s="402" t="s">
        <v>329</v>
      </c>
      <c r="AH153" s="380"/>
      <c r="AI153" s="380"/>
      <c r="AJ153" s="380"/>
      <c r="AK153" s="380"/>
      <c r="AL153" s="380"/>
      <c r="AM153" s="380"/>
      <c r="AN153" s="380"/>
      <c r="AO153" s="380"/>
      <c r="AP153" s="380"/>
      <c r="AQ153" s="380"/>
      <c r="AR153" s="380"/>
      <c r="AS153" s="380"/>
      <c r="AT153" s="3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  <c r="BH153" s="280"/>
      <c r="BI153" s="280"/>
      <c r="BJ153" s="280"/>
      <c r="BK153" s="281"/>
      <c r="BL153" s="282"/>
      <c r="BM153" s="260">
        <f>COUNTIF($X$15:$X$68,1)+COUNTIF($X$106:$X$125,1)</f>
        <v>0</v>
      </c>
      <c r="BN153" s="260">
        <f>COUNTIF($X$15:$X$68,2)+COUNTIF($X$106:$X$125,2)</f>
        <v>0</v>
      </c>
      <c r="BO153" s="260">
        <f>COUNTIF($X$15:$X$68,3)+COUNTIF($X$106:$X$125,3)</f>
        <v>0</v>
      </c>
      <c r="BP153" s="260">
        <f>COUNTIF($X$15:$X$68,4)+COUNTIF($X$106:$X$125,4)</f>
        <v>0</v>
      </c>
      <c r="BQ153" s="260">
        <f>COUNTIF($X$15:$X$68,5)+COUNTIF($X$106:$X$125,5)</f>
        <v>0</v>
      </c>
      <c r="BR153" s="260">
        <f>COUNTIF($X$15:$X$68,6)+COUNTIF($X$106:$X$125,6)</f>
        <v>0</v>
      </c>
      <c r="BS153" s="260">
        <f>COUNTIF($X$15:$X$68,7)+COUNTIF($X$106:$X$125,7)</f>
        <v>0</v>
      </c>
      <c r="BT153" s="260">
        <f>COUNTIF($X$15:$X$68,8)+COUNTIF($X$106:$X$125,8)</f>
        <v>0</v>
      </c>
      <c r="BU153" s="282"/>
      <c r="BV153" s="282"/>
      <c r="BW153" s="282"/>
      <c r="BX153" s="282"/>
      <c r="BY153" s="282"/>
      <c r="BZ153" s="282"/>
      <c r="CA153" s="282"/>
      <c r="CB153" s="282"/>
      <c r="CC153" s="282"/>
      <c r="CD153" s="282"/>
      <c r="CE153" s="282"/>
      <c r="CF153" s="283"/>
      <c r="CG153" s="284"/>
      <c r="CH153" s="282"/>
      <c r="CI153" s="282"/>
      <c r="CJ153" s="282"/>
      <c r="CK153" s="282"/>
      <c r="CL153" s="282"/>
      <c r="CM153" s="282"/>
      <c r="CN153" s="282"/>
      <c r="CO153" s="282"/>
      <c r="CP153" s="282"/>
      <c r="CQ153" s="282"/>
      <c r="CR153" s="282"/>
      <c r="CS153" s="282"/>
      <c r="CT153" s="282"/>
      <c r="CU153" s="282"/>
      <c r="CV153" s="282"/>
      <c r="CW153" s="282"/>
      <c r="CX153" s="282"/>
      <c r="CY153" s="282"/>
      <c r="CZ153" s="282"/>
      <c r="DA153" s="282"/>
      <c r="DB153" s="282"/>
      <c r="DC153" s="282"/>
      <c r="DD153" s="282"/>
      <c r="DE153" s="282"/>
      <c r="DF153" s="282"/>
      <c r="DG153" s="282"/>
      <c r="DH153" s="282"/>
      <c r="DI153" s="282"/>
      <c r="DJ153" s="282"/>
      <c r="DK153" s="282"/>
      <c r="DL153" s="282"/>
      <c r="DM153" s="282"/>
      <c r="DN153" s="282"/>
      <c r="DO153" s="282"/>
      <c r="DP153" s="282"/>
      <c r="DQ153" s="282"/>
      <c r="DR153" s="282"/>
      <c r="DS153" s="282"/>
      <c r="DT153" s="282"/>
      <c r="DU153" s="282"/>
      <c r="DV153" s="282"/>
      <c r="DW153" s="282"/>
      <c r="DX153" s="282"/>
      <c r="DY153" s="282"/>
      <c r="DZ153" s="282"/>
      <c r="EA153" s="282"/>
      <c r="EB153" s="282"/>
    </row>
    <row r="154" spans="1:132" ht="13.5" customHeight="1">
      <c r="A154" s="278"/>
      <c r="B154" s="256"/>
      <c r="C154" s="387" t="s">
        <v>330</v>
      </c>
      <c r="D154" s="360"/>
      <c r="E154" s="360"/>
      <c r="F154" s="360"/>
      <c r="G154" s="360"/>
      <c r="H154" s="360"/>
      <c r="I154" s="294"/>
      <c r="J154" s="387" t="s">
        <v>331</v>
      </c>
      <c r="K154" s="360"/>
      <c r="L154" s="360"/>
      <c r="M154" s="360"/>
      <c r="N154" s="360"/>
      <c r="O154" s="360"/>
      <c r="P154" s="360"/>
      <c r="Q154" s="360"/>
      <c r="R154" s="360"/>
      <c r="S154" s="360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294"/>
      <c r="AD154" s="294"/>
      <c r="AE154" s="294"/>
      <c r="AF154" s="294"/>
      <c r="AG154" s="294"/>
      <c r="AH154" s="294"/>
      <c r="AI154" s="294"/>
      <c r="AJ154" s="294"/>
      <c r="AK154" s="294"/>
      <c r="AL154" s="294"/>
      <c r="AM154" s="295"/>
      <c r="AN154" s="295"/>
      <c r="AO154" s="295"/>
      <c r="AP154" s="295"/>
      <c r="AQ154" s="295"/>
      <c r="AR154" s="295"/>
      <c r="AS154" s="295"/>
      <c r="AT154" s="295"/>
      <c r="AU154" s="295"/>
      <c r="AV154" s="295"/>
      <c r="AW154" s="295"/>
      <c r="AX154" s="295"/>
      <c r="AY154" s="295"/>
      <c r="AZ154" s="295"/>
      <c r="BA154" s="295"/>
      <c r="BB154" s="295"/>
      <c r="BC154" s="295"/>
      <c r="BD154" s="295"/>
      <c r="BE154" s="295"/>
      <c r="BF154" s="295"/>
      <c r="BG154" s="295"/>
      <c r="BH154" s="295"/>
      <c r="BI154" s="295"/>
      <c r="BJ154" s="295"/>
      <c r="BK154" s="296"/>
      <c r="BL154" s="297" t="s">
        <v>170</v>
      </c>
      <c r="BM154" s="298">
        <f t="shared" ref="BM154:BT154" ca="1" si="413">SUM(BM147:BM153)+BX$154</f>
        <v>0</v>
      </c>
      <c r="BN154" s="298">
        <f t="shared" ca="1" si="413"/>
        <v>0</v>
      </c>
      <c r="BO154" s="298">
        <f t="shared" ca="1" si="413"/>
        <v>0</v>
      </c>
      <c r="BP154" s="298">
        <f t="shared" ca="1" si="413"/>
        <v>0</v>
      </c>
      <c r="BQ154" s="298">
        <f t="shared" ca="1" si="413"/>
        <v>0</v>
      </c>
      <c r="BR154" s="298">
        <f t="shared" ca="1" si="413"/>
        <v>0</v>
      </c>
      <c r="BS154" s="298">
        <f t="shared" ca="1" si="413"/>
        <v>0</v>
      </c>
      <c r="BT154" s="298">
        <f t="shared" ca="1" si="413"/>
        <v>0</v>
      </c>
      <c r="BU154" s="282"/>
      <c r="BV154" s="282"/>
      <c r="BW154" s="282"/>
      <c r="BX154" s="299">
        <f t="shared" ref="BX154:CE154" ca="1" si="414">INDIRECT(ADDRESS(287+9*($BL$130-1),COLUMN(BX154),1,1))</f>
        <v>0</v>
      </c>
      <c r="BY154" s="299">
        <f t="shared" ca="1" si="414"/>
        <v>0</v>
      </c>
      <c r="BZ154" s="299">
        <f t="shared" ca="1" si="414"/>
        <v>0</v>
      </c>
      <c r="CA154" s="299">
        <f t="shared" ca="1" si="414"/>
        <v>0</v>
      </c>
      <c r="CB154" s="299">
        <f t="shared" ca="1" si="414"/>
        <v>0</v>
      </c>
      <c r="CC154" s="299">
        <f t="shared" ca="1" si="414"/>
        <v>0</v>
      </c>
      <c r="CD154" s="299">
        <f t="shared" ca="1" si="414"/>
        <v>0</v>
      </c>
      <c r="CE154" s="299">
        <f t="shared" ca="1" si="414"/>
        <v>0</v>
      </c>
      <c r="CF154" s="283"/>
      <c r="CG154" s="284"/>
      <c r="CH154" s="282"/>
      <c r="CI154" s="287"/>
      <c r="CJ154" s="287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94"/>
      <c r="CW154" s="294"/>
      <c r="CX154" s="294"/>
      <c r="CY154" s="294"/>
      <c r="CZ154" s="294"/>
      <c r="DA154" s="294"/>
      <c r="DB154" s="294"/>
      <c r="DC154" s="294"/>
      <c r="DD154" s="287"/>
      <c r="DE154" s="287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7"/>
      <c r="DQ154" s="287"/>
      <c r="DR154" s="287"/>
      <c r="DS154" s="287"/>
      <c r="DT154" s="287"/>
      <c r="DU154" s="287"/>
      <c r="DV154" s="294"/>
      <c r="DW154" s="294"/>
      <c r="DX154" s="294"/>
      <c r="DY154" s="294"/>
      <c r="DZ154" s="294"/>
      <c r="EA154" s="294"/>
      <c r="EB154" s="294"/>
    </row>
    <row r="155" spans="1:132" ht="13.5" customHeight="1">
      <c r="A155" s="282"/>
      <c r="B155" s="256" t="s">
        <v>332</v>
      </c>
      <c r="C155" s="399"/>
      <c r="D155" s="380"/>
      <c r="E155" s="380"/>
      <c r="F155" s="380"/>
      <c r="G155" s="380"/>
      <c r="H155" s="380"/>
      <c r="I155" s="293"/>
      <c r="J155" s="401" t="s">
        <v>333</v>
      </c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  <c r="AA155" s="358"/>
      <c r="AB155" s="358"/>
      <c r="AC155" s="293"/>
      <c r="AD155" s="293"/>
      <c r="AE155" s="403"/>
      <c r="AF155" s="358"/>
      <c r="AG155" s="358"/>
      <c r="AH155" s="358"/>
      <c r="AI155" s="358"/>
      <c r="AJ155" s="358"/>
      <c r="AK155" s="358"/>
      <c r="AL155" s="358"/>
      <c r="AM155" s="358"/>
      <c r="AN155" s="358"/>
      <c r="AO155" s="358"/>
      <c r="AP155" s="358"/>
      <c r="AQ155" s="358"/>
      <c r="AR155" s="358"/>
      <c r="AS155" s="358"/>
      <c r="AT155" s="358"/>
      <c r="AU155" s="358"/>
      <c r="AV155" s="300"/>
      <c r="AW155" s="300"/>
      <c r="AX155" s="280"/>
      <c r="AY155" s="300"/>
      <c r="AZ155" s="300"/>
      <c r="BA155" s="300"/>
      <c r="BB155" s="280"/>
      <c r="BC155" s="300"/>
      <c r="BD155" s="300"/>
      <c r="BE155" s="300"/>
      <c r="BF155" s="280"/>
      <c r="BG155" s="300"/>
      <c r="BH155" s="300"/>
      <c r="BI155" s="300"/>
      <c r="BJ155" s="280"/>
      <c r="BK155" s="301"/>
      <c r="BL155" s="282"/>
      <c r="BM155" s="282"/>
      <c r="BN155" s="282"/>
      <c r="BO155" s="282"/>
      <c r="BP155" s="282"/>
      <c r="BQ155" s="282"/>
      <c r="BR155" s="282"/>
      <c r="BS155" s="282"/>
      <c r="BT155" s="282"/>
      <c r="BU155" s="282"/>
      <c r="BV155" s="282"/>
      <c r="BW155" s="282"/>
      <c r="BX155" s="282"/>
      <c r="BY155" s="282"/>
      <c r="BZ155" s="282"/>
      <c r="CA155" s="282"/>
      <c r="CB155" s="282"/>
      <c r="CC155" s="282"/>
      <c r="CD155" s="282"/>
      <c r="CE155" s="282"/>
      <c r="CF155" s="283"/>
      <c r="CG155" s="284"/>
      <c r="CH155" s="282"/>
      <c r="CI155" s="282"/>
      <c r="CJ155" s="282"/>
      <c r="CK155" s="282"/>
      <c r="CL155" s="282"/>
      <c r="CM155" s="282"/>
      <c r="CN155" s="282"/>
      <c r="CO155" s="282"/>
      <c r="CP155" s="282"/>
      <c r="CQ155" s="282"/>
      <c r="CR155" s="282"/>
      <c r="CS155" s="282"/>
      <c r="CT155" s="282"/>
      <c r="CU155" s="282"/>
      <c r="CV155" s="282"/>
      <c r="CW155" s="282"/>
      <c r="CX155" s="282"/>
      <c r="CY155" s="282"/>
      <c r="CZ155" s="282"/>
      <c r="DA155" s="282"/>
      <c r="DB155" s="282"/>
      <c r="DC155" s="282"/>
      <c r="DD155" s="282"/>
      <c r="DE155" s="282"/>
      <c r="DF155" s="282"/>
      <c r="DG155" s="282"/>
      <c r="DH155" s="282"/>
      <c r="DI155" s="282"/>
      <c r="DJ155" s="282"/>
      <c r="DK155" s="282"/>
      <c r="DL155" s="282"/>
      <c r="DM155" s="282"/>
      <c r="DN155" s="282"/>
      <c r="DO155" s="282"/>
      <c r="DP155" s="282"/>
      <c r="DQ155" s="282"/>
      <c r="DR155" s="282"/>
      <c r="DS155" s="282"/>
      <c r="DT155" s="282"/>
      <c r="DU155" s="282"/>
      <c r="DV155" s="282"/>
      <c r="DW155" s="282"/>
      <c r="DX155" s="282"/>
      <c r="DY155" s="282"/>
      <c r="DZ155" s="282"/>
      <c r="EA155" s="282"/>
      <c r="EB155" s="282"/>
    </row>
    <row r="156" spans="1:132" ht="13.5" customHeight="1">
      <c r="A156" s="286"/>
      <c r="B156" s="256"/>
      <c r="C156" s="387" t="s">
        <v>330</v>
      </c>
      <c r="D156" s="360"/>
      <c r="E156" s="360"/>
      <c r="F156" s="360"/>
      <c r="G156" s="360"/>
      <c r="H156" s="360"/>
      <c r="I156" s="286"/>
      <c r="J156" s="387" t="s">
        <v>331</v>
      </c>
      <c r="K156" s="360"/>
      <c r="L156" s="360"/>
      <c r="M156" s="360"/>
      <c r="N156" s="360"/>
      <c r="O156" s="360"/>
      <c r="P156" s="360"/>
      <c r="Q156" s="360"/>
      <c r="R156" s="360"/>
      <c r="S156" s="360"/>
      <c r="T156" s="360"/>
      <c r="U156" s="360"/>
      <c r="V156" s="360"/>
      <c r="W156" s="360"/>
      <c r="X156" s="360"/>
      <c r="Y156" s="360"/>
      <c r="Z156" s="360"/>
      <c r="AA156" s="360"/>
      <c r="AB156" s="360"/>
      <c r="AC156" s="289"/>
      <c r="AD156" s="289"/>
      <c r="AE156" s="404" t="s">
        <v>348</v>
      </c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404"/>
      <c r="AQ156" s="404"/>
      <c r="AR156" s="404"/>
      <c r="AS156" s="404"/>
      <c r="AT156" s="404"/>
      <c r="AU156" s="302"/>
      <c r="AV156" s="302"/>
      <c r="AW156" s="302"/>
      <c r="AX156" s="286"/>
      <c r="AY156" s="302"/>
      <c r="AZ156" s="302"/>
      <c r="BA156" s="302"/>
      <c r="BB156" s="286"/>
      <c r="BC156" s="302"/>
      <c r="BD156" s="302"/>
      <c r="BE156" s="302"/>
      <c r="BF156" s="286"/>
      <c r="BG156" s="302"/>
      <c r="BH156" s="302"/>
      <c r="BI156" s="302"/>
      <c r="BJ156" s="286"/>
      <c r="BK156" s="301"/>
      <c r="BL156" s="287"/>
      <c r="BM156" s="287"/>
      <c r="BN156" s="287"/>
      <c r="BO156" s="287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7"/>
      <c r="CA156" s="287"/>
      <c r="CB156" s="287"/>
      <c r="CC156" s="287"/>
      <c r="CD156" s="287"/>
      <c r="CE156" s="287"/>
      <c r="CF156" s="290"/>
      <c r="CG156" s="291"/>
      <c r="CH156" s="287"/>
      <c r="CI156" s="287"/>
      <c r="CJ156" s="287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7"/>
      <c r="CW156" s="287"/>
      <c r="CX156" s="287"/>
      <c r="CY156" s="287"/>
      <c r="CZ156" s="287"/>
      <c r="DA156" s="287"/>
      <c r="DB156" s="287"/>
      <c r="DC156" s="287"/>
      <c r="DD156" s="287"/>
      <c r="DE156" s="287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7"/>
      <c r="DQ156" s="287"/>
      <c r="DR156" s="287"/>
      <c r="DS156" s="287"/>
      <c r="DT156" s="287"/>
      <c r="DU156" s="287"/>
      <c r="DV156" s="287"/>
      <c r="DW156" s="287"/>
      <c r="DX156" s="287"/>
      <c r="DY156" s="287"/>
      <c r="DZ156" s="287"/>
      <c r="EA156" s="287"/>
      <c r="EB156" s="287"/>
    </row>
    <row r="157" spans="1:132" ht="13.5" customHeight="1">
      <c r="A157" s="282"/>
      <c r="B157" s="256" t="s">
        <v>334</v>
      </c>
      <c r="C157" s="303"/>
      <c r="D157" s="286"/>
      <c r="E157" s="286"/>
      <c r="F157" s="286"/>
      <c r="G157" s="286"/>
      <c r="H157" s="286"/>
      <c r="I157" s="280"/>
      <c r="J157" s="286"/>
      <c r="K157" s="286"/>
      <c r="L157" s="286"/>
      <c r="M157" s="286"/>
      <c r="N157" s="286"/>
      <c r="O157" s="292"/>
      <c r="P157" s="304"/>
      <c r="Q157" s="304"/>
      <c r="R157" s="304"/>
      <c r="S157" s="304"/>
      <c r="T157" s="304"/>
      <c r="U157" s="304"/>
      <c r="V157" s="304"/>
      <c r="W157" s="282"/>
      <c r="X157" s="256" t="s">
        <v>335</v>
      </c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2"/>
      <c r="AK157" s="282"/>
      <c r="AL157" s="282"/>
      <c r="AM157" s="280"/>
      <c r="AN157" s="282"/>
      <c r="AO157" s="280"/>
      <c r="AP157" s="280"/>
      <c r="AQ157" s="280"/>
      <c r="AR157" s="280"/>
      <c r="AS157" s="280"/>
      <c r="AT157" s="280"/>
      <c r="AU157" s="280"/>
      <c r="AV157" s="280"/>
      <c r="AW157" s="280"/>
      <c r="AX157" s="280"/>
      <c r="AY157" s="280"/>
      <c r="AZ157" s="280"/>
      <c r="BA157" s="280"/>
      <c r="BB157" s="280"/>
      <c r="BC157" s="280"/>
      <c r="BD157" s="280"/>
      <c r="BE157" s="280"/>
      <c r="BF157" s="280"/>
      <c r="BG157" s="280"/>
      <c r="BH157" s="280"/>
      <c r="BI157" s="280"/>
      <c r="BJ157" s="280"/>
      <c r="BK157" s="301"/>
      <c r="BL157" s="282"/>
      <c r="BM157" s="282"/>
      <c r="BN157" s="282"/>
      <c r="BO157" s="282"/>
      <c r="BP157" s="282"/>
      <c r="BQ157" s="282"/>
      <c r="BR157" s="282"/>
      <c r="BS157" s="282"/>
      <c r="BT157" s="282"/>
      <c r="BU157" s="282"/>
      <c r="BV157" s="282"/>
      <c r="BW157" s="282"/>
      <c r="BX157" s="282"/>
      <c r="BY157" s="282"/>
      <c r="BZ157" s="282"/>
      <c r="CA157" s="282"/>
      <c r="CB157" s="282"/>
      <c r="CC157" s="282"/>
      <c r="CD157" s="282"/>
      <c r="CE157" s="282"/>
      <c r="CF157" s="283"/>
      <c r="CG157" s="284"/>
      <c r="CH157" s="282"/>
      <c r="CI157" s="282"/>
      <c r="CJ157" s="282"/>
      <c r="CK157" s="282"/>
      <c r="CL157" s="282"/>
      <c r="CM157" s="282"/>
      <c r="CN157" s="282"/>
      <c r="CO157" s="282"/>
      <c r="CP157" s="282"/>
      <c r="CQ157" s="282"/>
      <c r="CR157" s="282"/>
      <c r="CS157" s="282"/>
      <c r="CT157" s="282"/>
      <c r="CU157" s="282"/>
      <c r="CV157" s="282"/>
      <c r="CW157" s="282"/>
      <c r="CX157" s="282"/>
      <c r="CY157" s="282"/>
      <c r="CZ157" s="282"/>
      <c r="DA157" s="282"/>
      <c r="DB157" s="282"/>
      <c r="DC157" s="282"/>
      <c r="DD157" s="282"/>
      <c r="DE157" s="282"/>
      <c r="DF157" s="282"/>
      <c r="DG157" s="282"/>
      <c r="DH157" s="282"/>
      <c r="DI157" s="282"/>
      <c r="DJ157" s="282"/>
      <c r="DK157" s="282"/>
      <c r="DL157" s="282"/>
      <c r="DM157" s="282"/>
      <c r="DN157" s="282"/>
      <c r="DO157" s="282"/>
      <c r="DP157" s="282"/>
      <c r="DQ157" s="282"/>
      <c r="DR157" s="282"/>
      <c r="DS157" s="282"/>
      <c r="DT157" s="282"/>
      <c r="DU157" s="282"/>
      <c r="DV157" s="282"/>
      <c r="DW157" s="282"/>
      <c r="DX157" s="282"/>
      <c r="DY157" s="282"/>
      <c r="DZ157" s="282"/>
      <c r="EA157" s="282"/>
      <c r="EB157" s="282"/>
    </row>
    <row r="158" spans="1:132" ht="13.5" customHeight="1">
      <c r="A158" s="246"/>
      <c r="B158" s="256"/>
      <c r="C158" s="303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5"/>
      <c r="P158" s="285"/>
      <c r="Q158" s="285"/>
      <c r="R158" s="305" t="s">
        <v>330</v>
      </c>
      <c r="S158" s="306"/>
      <c r="T158" s="306"/>
      <c r="U158" s="306"/>
      <c r="V158" s="306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89"/>
      <c r="AI158" s="289"/>
      <c r="AJ158" s="289"/>
      <c r="AK158" s="289"/>
      <c r="AL158" s="289"/>
      <c r="AM158" s="286"/>
      <c r="AN158" s="286"/>
      <c r="AO158" s="286"/>
      <c r="AP158" s="286"/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6"/>
      <c r="BB158" s="246"/>
      <c r="BC158" s="246"/>
      <c r="BD158" s="246"/>
      <c r="BE158" s="246"/>
      <c r="BF158" s="246"/>
      <c r="BG158" s="246"/>
      <c r="BH158" s="246"/>
      <c r="BI158" s="246"/>
      <c r="BJ158" s="246"/>
      <c r="BK158" s="307"/>
      <c r="BL158" s="289"/>
      <c r="BM158" s="289"/>
      <c r="BN158" s="289"/>
      <c r="BO158" s="289"/>
      <c r="BP158" s="289"/>
      <c r="BQ158" s="289"/>
      <c r="BR158" s="289"/>
      <c r="BS158" s="289"/>
      <c r="BT158" s="289"/>
      <c r="BU158" s="293"/>
      <c r="BV158" s="293"/>
      <c r="BW158" s="293"/>
      <c r="BX158" s="289"/>
      <c r="BY158" s="289"/>
      <c r="BZ158" s="289"/>
      <c r="CA158" s="289"/>
      <c r="CB158" s="289"/>
      <c r="CC158" s="289"/>
      <c r="CD158" s="289"/>
      <c r="CE158" s="289"/>
      <c r="CF158" s="308"/>
      <c r="CG158" s="309"/>
      <c r="CH158" s="293"/>
      <c r="CI158" s="289"/>
      <c r="CJ158" s="289"/>
      <c r="CK158" s="289"/>
      <c r="CL158" s="289"/>
      <c r="CM158" s="289"/>
      <c r="CN158" s="289"/>
      <c r="CO158" s="289"/>
      <c r="CP158" s="289"/>
      <c r="CQ158" s="289"/>
      <c r="CR158" s="289"/>
      <c r="CS158" s="289"/>
      <c r="CT158" s="289"/>
      <c r="CU158" s="289"/>
      <c r="CV158" s="289"/>
      <c r="CW158" s="289"/>
      <c r="CX158" s="289"/>
      <c r="CY158" s="289"/>
      <c r="CZ158" s="289"/>
      <c r="DA158" s="289"/>
      <c r="DB158" s="289"/>
      <c r="DC158" s="289"/>
      <c r="DD158" s="289"/>
      <c r="DE158" s="289"/>
      <c r="DF158" s="289"/>
      <c r="DG158" s="289"/>
      <c r="DH158" s="289"/>
      <c r="DI158" s="289"/>
      <c r="DJ158" s="289"/>
      <c r="DK158" s="289"/>
      <c r="DL158" s="289"/>
      <c r="DM158" s="289"/>
      <c r="DN158" s="289"/>
      <c r="DO158" s="289"/>
      <c r="DP158" s="289"/>
      <c r="DQ158" s="289"/>
      <c r="DR158" s="289"/>
      <c r="DS158" s="289"/>
      <c r="DT158" s="289"/>
      <c r="DU158" s="289"/>
      <c r="DV158" s="289"/>
      <c r="DW158" s="289"/>
      <c r="DX158" s="289"/>
      <c r="DY158" s="289"/>
      <c r="DZ158" s="289"/>
      <c r="EA158" s="289"/>
      <c r="EB158" s="289"/>
    </row>
    <row r="159" spans="1:132" ht="13.5" customHeight="1">
      <c r="A159" s="286"/>
      <c r="B159" s="256"/>
      <c r="C159" s="303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6"/>
      <c r="AV159" s="286"/>
      <c r="AW159" s="286"/>
      <c r="AX159" s="286"/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301"/>
      <c r="BL159" s="287"/>
      <c r="BM159" s="287"/>
      <c r="BN159" s="287"/>
      <c r="BO159" s="287"/>
      <c r="BP159" s="287"/>
      <c r="BQ159" s="287"/>
      <c r="BR159" s="287"/>
      <c r="BS159" s="287"/>
      <c r="BT159" s="287"/>
      <c r="BU159" s="282"/>
      <c r="BV159" s="282"/>
      <c r="BW159" s="282"/>
      <c r="BX159" s="287"/>
      <c r="BY159" s="287"/>
      <c r="BZ159" s="287"/>
      <c r="CA159" s="287"/>
      <c r="CB159" s="287"/>
      <c r="CC159" s="287"/>
      <c r="CD159" s="287"/>
      <c r="CE159" s="287"/>
      <c r="CF159" s="283"/>
      <c r="CG159" s="284"/>
      <c r="CH159" s="282"/>
      <c r="CI159" s="287"/>
      <c r="CJ159" s="287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7"/>
      <c r="CW159" s="287"/>
      <c r="CX159" s="287"/>
      <c r="CY159" s="287"/>
      <c r="CZ159" s="287"/>
      <c r="DA159" s="287"/>
      <c r="DB159" s="287"/>
      <c r="DC159" s="287"/>
      <c r="DD159" s="287"/>
      <c r="DE159" s="287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7"/>
      <c r="DQ159" s="287"/>
      <c r="DR159" s="287"/>
      <c r="DS159" s="287"/>
      <c r="DT159" s="287"/>
      <c r="DU159" s="287"/>
      <c r="DV159" s="287"/>
      <c r="DW159" s="287"/>
      <c r="DX159" s="287"/>
      <c r="DY159" s="287"/>
      <c r="DZ159" s="287"/>
      <c r="EA159" s="287"/>
      <c r="EB159" s="287"/>
    </row>
    <row r="160" spans="1:132" ht="13.5" customHeight="1">
      <c r="A160" s="280"/>
      <c r="B160" s="310" t="s">
        <v>336</v>
      </c>
      <c r="C160" s="311"/>
      <c r="D160" s="280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  <c r="AV160" s="280"/>
      <c r="AW160" s="280"/>
      <c r="AX160" s="280"/>
      <c r="AY160" s="280"/>
      <c r="AZ160" s="280"/>
      <c r="BA160" s="280"/>
      <c r="BB160" s="280"/>
      <c r="BC160" s="280"/>
      <c r="BD160" s="280"/>
      <c r="BE160" s="280"/>
      <c r="BF160" s="280"/>
      <c r="BG160" s="280"/>
      <c r="BH160" s="280"/>
      <c r="BI160" s="280"/>
      <c r="BJ160" s="280"/>
      <c r="BK160" s="301"/>
      <c r="BL160" s="282"/>
      <c r="BM160" s="282"/>
      <c r="BN160" s="282"/>
      <c r="BO160" s="282"/>
      <c r="BP160" s="282"/>
      <c r="BQ160" s="282"/>
      <c r="BR160" s="282"/>
      <c r="BS160" s="282"/>
      <c r="BT160" s="282"/>
      <c r="BU160" s="282"/>
      <c r="BV160" s="282"/>
      <c r="BW160" s="282"/>
      <c r="BX160" s="282"/>
      <c r="BY160" s="282"/>
      <c r="BZ160" s="282"/>
      <c r="CA160" s="282"/>
      <c r="CB160" s="282"/>
      <c r="CC160" s="282"/>
      <c r="CD160" s="282"/>
      <c r="CE160" s="282"/>
      <c r="CF160" s="283"/>
      <c r="CG160" s="284"/>
      <c r="CH160" s="282"/>
      <c r="CI160" s="282"/>
      <c r="CJ160" s="282"/>
      <c r="CK160" s="282"/>
      <c r="CL160" s="282"/>
      <c r="CM160" s="282"/>
      <c r="CN160" s="282"/>
      <c r="CO160" s="282"/>
      <c r="CP160" s="282"/>
      <c r="CQ160" s="282"/>
      <c r="CR160" s="282"/>
      <c r="CS160" s="282"/>
      <c r="CT160" s="282"/>
      <c r="CU160" s="282"/>
      <c r="CV160" s="282"/>
      <c r="CW160" s="282"/>
      <c r="CX160" s="282"/>
      <c r="CY160" s="282"/>
      <c r="CZ160" s="282"/>
      <c r="DA160" s="282"/>
      <c r="DB160" s="282"/>
      <c r="DC160" s="282"/>
      <c r="DD160" s="282"/>
      <c r="DE160" s="282"/>
      <c r="DF160" s="282"/>
      <c r="DG160" s="282"/>
      <c r="DH160" s="282"/>
      <c r="DI160" s="282"/>
      <c r="DJ160" s="282"/>
      <c r="DK160" s="282"/>
      <c r="DL160" s="282"/>
      <c r="DM160" s="282"/>
      <c r="DN160" s="282"/>
      <c r="DO160" s="282"/>
      <c r="DP160" s="282"/>
      <c r="DQ160" s="282"/>
      <c r="DR160" s="282"/>
      <c r="DS160" s="282"/>
      <c r="DT160" s="282"/>
      <c r="DU160" s="282"/>
      <c r="DV160" s="282"/>
      <c r="DW160" s="282"/>
      <c r="DX160" s="282"/>
      <c r="DY160" s="282"/>
      <c r="DZ160" s="282"/>
      <c r="EA160" s="282"/>
      <c r="EB160" s="282"/>
    </row>
    <row r="161" spans="1:132" ht="13.5" customHeight="1">
      <c r="A161" s="280"/>
      <c r="B161" s="310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311"/>
      <c r="D161" s="280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310" t="s">
        <v>337</v>
      </c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0"/>
      <c r="AX161" s="280"/>
      <c r="AY161" s="280"/>
      <c r="AZ161" s="280"/>
      <c r="BA161" s="280"/>
      <c r="BB161" s="280"/>
      <c r="BC161" s="280"/>
      <c r="BD161" s="280"/>
      <c r="BE161" s="280"/>
      <c r="BF161" s="280"/>
      <c r="BG161" s="280"/>
      <c r="BH161" s="280"/>
      <c r="BI161" s="280"/>
      <c r="BJ161" s="280"/>
      <c r="BK161" s="301"/>
      <c r="BL161" s="282"/>
      <c r="BM161" s="310" t="s">
        <v>338</v>
      </c>
      <c r="BN161" s="282">
        <f>-'Титул денна'!$AI$18</f>
        <v>-2022</v>
      </c>
      <c r="BO161" s="310" t="s">
        <v>339</v>
      </c>
      <c r="BP161" s="282"/>
      <c r="BQ161" s="282"/>
      <c r="BR161" s="282"/>
      <c r="BS161" s="282"/>
      <c r="BT161" s="282"/>
      <c r="BU161" s="282"/>
      <c r="BV161" s="282"/>
      <c r="BW161" s="282"/>
      <c r="BX161" s="282"/>
      <c r="BY161" s="282"/>
      <c r="BZ161" s="282"/>
      <c r="CA161" s="282"/>
      <c r="CB161" s="282"/>
      <c r="CC161" s="282"/>
      <c r="CD161" s="282"/>
      <c r="CE161" s="282"/>
      <c r="CF161" s="283"/>
      <c r="CG161" s="284"/>
      <c r="CH161" s="282"/>
      <c r="CI161" s="282"/>
      <c r="CJ161" s="282"/>
      <c r="CK161" s="282"/>
      <c r="CL161" s="282"/>
      <c r="CM161" s="282"/>
      <c r="CN161" s="282"/>
      <c r="CO161" s="282"/>
      <c r="CP161" s="282"/>
      <c r="CQ161" s="282"/>
      <c r="CR161" s="282"/>
      <c r="CS161" s="282"/>
      <c r="CT161" s="282"/>
      <c r="CU161" s="282"/>
      <c r="CV161" s="282"/>
      <c r="CW161" s="282"/>
      <c r="CX161" s="282"/>
      <c r="CY161" s="282"/>
      <c r="CZ161" s="282"/>
      <c r="DA161" s="282"/>
      <c r="DB161" s="282"/>
      <c r="DC161" s="282"/>
      <c r="DD161" s="282"/>
      <c r="DE161" s="282"/>
      <c r="DF161" s="282"/>
      <c r="DG161" s="282"/>
      <c r="DH161" s="282"/>
      <c r="DI161" s="282"/>
      <c r="DJ161" s="282"/>
      <c r="DK161" s="282"/>
      <c r="DL161" s="282"/>
      <c r="DM161" s="282"/>
      <c r="DN161" s="282"/>
      <c r="DO161" s="282"/>
      <c r="DP161" s="282"/>
      <c r="DQ161" s="282"/>
      <c r="DR161" s="282"/>
      <c r="DS161" s="282"/>
      <c r="DT161" s="282"/>
      <c r="DU161" s="282"/>
      <c r="DV161" s="282"/>
      <c r="DW161" s="282"/>
      <c r="DX161" s="282"/>
      <c r="DY161" s="282"/>
      <c r="DZ161" s="282"/>
      <c r="EA161" s="282"/>
      <c r="EB161" s="282"/>
    </row>
    <row r="162" spans="1:132" ht="13.5" customHeight="1">
      <c r="A162" s="99"/>
      <c r="B162" s="312"/>
      <c r="C162" s="313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14"/>
      <c r="AK162" s="314"/>
      <c r="AL162" s="314"/>
      <c r="AM162" s="314"/>
      <c r="AN162" s="314"/>
      <c r="AO162" s="314"/>
      <c r="AP162" s="314"/>
      <c r="AQ162" s="314"/>
      <c r="AR162" s="314"/>
      <c r="AS162" s="314"/>
      <c r="AT162" s="314"/>
      <c r="AU162" s="314"/>
      <c r="AV162" s="314"/>
      <c r="AW162" s="314"/>
      <c r="AX162" s="314"/>
      <c r="AY162" s="314"/>
      <c r="AZ162" s="314"/>
      <c r="BA162" s="314"/>
      <c r="BB162" s="314"/>
      <c r="BC162" s="314"/>
      <c r="BD162" s="314"/>
      <c r="BE162" s="314"/>
      <c r="BF162" s="314"/>
      <c r="BG162" s="314"/>
      <c r="BH162" s="314"/>
      <c r="BI162" s="314"/>
      <c r="BJ162" s="314"/>
      <c r="BK162" s="315"/>
      <c r="BL162" s="275"/>
      <c r="BM162" s="275"/>
      <c r="BN162" s="275"/>
      <c r="BO162" s="275"/>
      <c r="BP162" s="275"/>
      <c r="BQ162" s="275"/>
      <c r="BR162" s="275"/>
      <c r="BS162" s="275"/>
      <c r="BT162" s="275"/>
      <c r="BU162" s="275"/>
      <c r="BV162" s="275"/>
      <c r="BW162" s="275"/>
      <c r="CF162" s="316"/>
      <c r="CG162" s="317"/>
      <c r="CH162" s="275"/>
      <c r="CI162" s="275"/>
      <c r="CJ162" s="275"/>
      <c r="CK162" s="275"/>
      <c r="CL162" s="275"/>
      <c r="CM162" s="275"/>
      <c r="CN162" s="275"/>
      <c r="CO162" s="275"/>
      <c r="CP162" s="275"/>
      <c r="CQ162" s="275"/>
      <c r="CR162" s="275"/>
      <c r="CS162" s="275"/>
      <c r="CT162" s="275"/>
      <c r="CU162" s="81"/>
      <c r="CV162" s="275"/>
      <c r="CW162" s="275"/>
      <c r="CX162" s="275"/>
      <c r="CY162" s="275"/>
      <c r="CZ162" s="275"/>
      <c r="DA162" s="275"/>
      <c r="DB162" s="275"/>
      <c r="DC162" s="275"/>
      <c r="DD162" s="275"/>
      <c r="DE162" s="275"/>
      <c r="DF162" s="275"/>
      <c r="DG162" s="275"/>
      <c r="DH162" s="275"/>
      <c r="DI162" s="275"/>
      <c r="DJ162" s="275"/>
      <c r="DK162" s="275"/>
      <c r="DL162" s="275"/>
      <c r="DM162" s="81"/>
      <c r="DN162" s="275"/>
      <c r="DO162" s="275"/>
      <c r="DP162" s="275"/>
      <c r="DQ162" s="275"/>
      <c r="DR162" s="275"/>
      <c r="DS162" s="275"/>
      <c r="DT162" s="275"/>
      <c r="DU162" s="275"/>
      <c r="DV162" s="275"/>
      <c r="DW162" s="275"/>
      <c r="DX162" s="275"/>
      <c r="DY162" s="275"/>
      <c r="DZ162" s="275"/>
      <c r="EA162" s="275"/>
      <c r="EB162" s="275"/>
    </row>
    <row r="163" spans="1:132" ht="13.5" customHeight="1">
      <c r="A163" s="99"/>
      <c r="B163" s="312"/>
      <c r="C163" s="313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4"/>
      <c r="AD163" s="314"/>
      <c r="AE163" s="314"/>
      <c r="AF163" s="314"/>
      <c r="AG163" s="314"/>
      <c r="AH163" s="314"/>
      <c r="AI163" s="314"/>
      <c r="AJ163" s="314"/>
      <c r="AK163" s="314"/>
      <c r="AL163" s="314"/>
      <c r="AM163" s="314"/>
      <c r="AN163" s="314"/>
      <c r="AO163" s="314"/>
      <c r="AP163" s="314"/>
      <c r="AQ163" s="314"/>
      <c r="AR163" s="314"/>
      <c r="AS163" s="314"/>
      <c r="AT163" s="314"/>
      <c r="AU163" s="314"/>
      <c r="AV163" s="314"/>
      <c r="AW163" s="314"/>
      <c r="AX163" s="314"/>
      <c r="AY163" s="314"/>
      <c r="AZ163" s="314"/>
      <c r="BA163" s="314"/>
      <c r="BB163" s="314"/>
      <c r="BC163" s="314"/>
      <c r="BD163" s="314"/>
      <c r="BE163" s="314"/>
      <c r="BF163" s="314"/>
      <c r="BG163" s="314"/>
      <c r="BH163" s="314"/>
      <c r="BI163" s="314"/>
      <c r="BJ163" s="314"/>
      <c r="BK163" s="315"/>
      <c r="BL163" s="275"/>
      <c r="BM163" s="275"/>
      <c r="BN163" s="275"/>
      <c r="BO163" s="275"/>
      <c r="BP163" s="275"/>
      <c r="BQ163" s="275"/>
      <c r="BR163" s="275"/>
      <c r="BS163" s="275"/>
      <c r="BT163" s="275"/>
      <c r="BU163" s="275"/>
      <c r="BV163" s="275"/>
      <c r="BW163" s="275"/>
      <c r="CF163" s="316"/>
      <c r="CG163" s="317"/>
      <c r="CH163" s="275"/>
      <c r="CI163" s="275"/>
      <c r="CJ163" s="275"/>
      <c r="CK163" s="275"/>
      <c r="CL163" s="275"/>
      <c r="CM163" s="275"/>
      <c r="CN163" s="275"/>
      <c r="CO163" s="275"/>
      <c r="CP163" s="275"/>
      <c r="CQ163" s="275"/>
      <c r="CR163" s="275"/>
      <c r="CS163" s="275"/>
      <c r="CT163" s="275"/>
      <c r="CU163" s="81"/>
      <c r="CV163" s="275"/>
      <c r="CW163" s="275"/>
      <c r="CX163" s="275"/>
      <c r="CY163" s="275"/>
      <c r="CZ163" s="275"/>
      <c r="DA163" s="275"/>
      <c r="DB163" s="275"/>
      <c r="DC163" s="275"/>
      <c r="DD163" s="275"/>
      <c r="DE163" s="275"/>
      <c r="DF163" s="275"/>
      <c r="DG163" s="275"/>
      <c r="DH163" s="275"/>
      <c r="DI163" s="275"/>
      <c r="DJ163" s="275"/>
      <c r="DK163" s="275"/>
      <c r="DL163" s="275"/>
      <c r="DM163" s="81"/>
      <c r="DN163" s="275"/>
      <c r="DO163" s="275"/>
      <c r="DP163" s="275"/>
      <c r="DQ163" s="275"/>
      <c r="DR163" s="275"/>
      <c r="DS163" s="275"/>
      <c r="DT163" s="275"/>
      <c r="DU163" s="275"/>
      <c r="DV163" s="275"/>
      <c r="DW163" s="275"/>
      <c r="DX163" s="275"/>
      <c r="DY163" s="275"/>
      <c r="DZ163" s="275"/>
      <c r="EA163" s="275"/>
      <c r="EB163" s="275"/>
    </row>
    <row r="164" spans="1:132" ht="13.5" customHeight="1">
      <c r="A164" s="99"/>
      <c r="B164" s="312"/>
      <c r="C164" s="313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  <c r="AE164" s="314"/>
      <c r="AF164" s="314"/>
      <c r="AG164" s="314"/>
      <c r="AH164" s="314"/>
      <c r="AI164" s="314"/>
      <c r="AJ164" s="314"/>
      <c r="AK164" s="314"/>
      <c r="AL164" s="314"/>
      <c r="AM164" s="314"/>
      <c r="AN164" s="314"/>
      <c r="AO164" s="314"/>
      <c r="AP164" s="314"/>
      <c r="AQ164" s="314"/>
      <c r="AR164" s="314"/>
      <c r="AS164" s="314"/>
      <c r="AT164" s="314"/>
      <c r="AU164" s="314"/>
      <c r="AV164" s="314"/>
      <c r="AW164" s="314"/>
      <c r="AX164" s="314"/>
      <c r="AY164" s="314"/>
      <c r="AZ164" s="314"/>
      <c r="BA164" s="314"/>
      <c r="BB164" s="314"/>
      <c r="BC164" s="314"/>
      <c r="BD164" s="314"/>
      <c r="BE164" s="314"/>
      <c r="BF164" s="314"/>
      <c r="BG164" s="314"/>
      <c r="BH164" s="314"/>
      <c r="BI164" s="314"/>
      <c r="BJ164" s="314"/>
      <c r="BK164" s="315"/>
      <c r="BL164" s="275"/>
      <c r="BM164" s="275"/>
      <c r="BN164" s="275"/>
      <c r="BO164" s="275"/>
      <c r="BP164" s="275"/>
      <c r="BQ164" s="275"/>
      <c r="BR164" s="275"/>
      <c r="BS164" s="275"/>
      <c r="BT164" s="275"/>
      <c r="BU164" s="275"/>
      <c r="BV164" s="275"/>
      <c r="BW164" s="275"/>
      <c r="CF164" s="316"/>
      <c r="CG164" s="317"/>
      <c r="CH164" s="275"/>
      <c r="CI164" s="275"/>
      <c r="CJ164" s="275"/>
      <c r="CK164" s="275"/>
      <c r="CL164" s="275"/>
      <c r="CM164" s="275"/>
      <c r="CN164" s="275"/>
      <c r="CO164" s="275"/>
      <c r="CP164" s="275"/>
      <c r="CQ164" s="275"/>
      <c r="CR164" s="275"/>
      <c r="CS164" s="275"/>
      <c r="CT164" s="275"/>
      <c r="CU164" s="275"/>
      <c r="CV164" s="275"/>
      <c r="CW164" s="275"/>
      <c r="CX164" s="275"/>
      <c r="CY164" s="275"/>
      <c r="CZ164" s="275"/>
      <c r="DA164" s="275"/>
      <c r="DB164" s="275"/>
      <c r="DC164" s="275"/>
      <c r="DD164" s="275"/>
      <c r="DE164" s="275"/>
      <c r="DF164" s="275"/>
      <c r="DG164" s="275"/>
      <c r="DH164" s="275"/>
      <c r="DI164" s="275"/>
      <c r="DJ164" s="275"/>
      <c r="DK164" s="275"/>
      <c r="DL164" s="275"/>
      <c r="DM164" s="275"/>
      <c r="DN164" s="275"/>
      <c r="DO164" s="275"/>
      <c r="DP164" s="275"/>
      <c r="DQ164" s="275"/>
      <c r="DR164" s="275"/>
      <c r="DS164" s="275"/>
      <c r="DT164" s="275"/>
      <c r="DU164" s="275"/>
      <c r="DV164" s="275"/>
      <c r="DW164" s="275"/>
      <c r="DX164" s="275"/>
      <c r="DY164" s="275"/>
      <c r="DZ164" s="275"/>
      <c r="EA164" s="275"/>
      <c r="EB164" s="275"/>
    </row>
    <row r="165" spans="1:132" ht="13.5" customHeight="1">
      <c r="A165" s="99"/>
      <c r="B165" s="312"/>
      <c r="C165" s="313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  <c r="AE165" s="314"/>
      <c r="AF165" s="314"/>
      <c r="AG165" s="314"/>
      <c r="AH165" s="314"/>
      <c r="AI165" s="314"/>
      <c r="AJ165" s="314"/>
      <c r="AK165" s="314"/>
      <c r="AL165" s="314"/>
      <c r="AM165" s="314"/>
      <c r="AN165" s="314"/>
      <c r="AO165" s="314"/>
      <c r="AP165" s="314"/>
      <c r="AQ165" s="314"/>
      <c r="AR165" s="314"/>
      <c r="AS165" s="314"/>
      <c r="AT165" s="314"/>
      <c r="AU165" s="314"/>
      <c r="AV165" s="314"/>
      <c r="AW165" s="314"/>
      <c r="AX165" s="314"/>
      <c r="AY165" s="314"/>
      <c r="AZ165" s="314"/>
      <c r="BA165" s="314"/>
      <c r="BB165" s="314"/>
      <c r="BC165" s="314"/>
      <c r="BD165" s="314"/>
      <c r="BE165" s="314"/>
      <c r="BF165" s="314"/>
      <c r="BG165" s="314"/>
      <c r="BH165" s="314"/>
      <c r="BI165" s="314"/>
      <c r="BJ165" s="314"/>
      <c r="BK165" s="315"/>
      <c r="BL165" s="275"/>
      <c r="BM165" s="275"/>
      <c r="BN165" s="275"/>
      <c r="BO165" s="275"/>
      <c r="BP165" s="275"/>
      <c r="BQ165" s="275"/>
      <c r="BR165" s="275"/>
      <c r="BS165" s="275"/>
      <c r="BT165" s="275"/>
      <c r="BU165" s="275"/>
      <c r="BV165" s="275"/>
      <c r="BW165" s="275"/>
      <c r="CF165" s="316"/>
      <c r="CG165" s="317"/>
      <c r="CH165" s="275"/>
      <c r="CI165" s="275"/>
      <c r="CJ165" s="275"/>
      <c r="CK165" s="275"/>
      <c r="CL165" s="275"/>
      <c r="CM165" s="275"/>
      <c r="CN165" s="275"/>
      <c r="CO165" s="275"/>
      <c r="CP165" s="275"/>
      <c r="CQ165" s="275"/>
      <c r="CR165" s="275"/>
      <c r="CS165" s="275"/>
      <c r="CT165" s="275"/>
      <c r="CU165" s="275"/>
      <c r="CV165" s="275"/>
      <c r="CW165" s="275"/>
      <c r="CX165" s="275"/>
      <c r="CY165" s="275"/>
      <c r="CZ165" s="275"/>
      <c r="DA165" s="275"/>
      <c r="DB165" s="275"/>
      <c r="DC165" s="275"/>
      <c r="DD165" s="275"/>
      <c r="DE165" s="275"/>
      <c r="DF165" s="275"/>
      <c r="DG165" s="275"/>
      <c r="DH165" s="275"/>
      <c r="DI165" s="275"/>
      <c r="DJ165" s="275"/>
      <c r="DK165" s="275"/>
      <c r="DL165" s="275"/>
      <c r="DM165" s="275"/>
      <c r="DN165" s="275"/>
      <c r="DO165" s="275"/>
      <c r="DP165" s="275"/>
      <c r="DQ165" s="275"/>
      <c r="DR165" s="275"/>
      <c r="DS165" s="275"/>
      <c r="DT165" s="275"/>
      <c r="DU165" s="275"/>
      <c r="DV165" s="275"/>
      <c r="DW165" s="275"/>
      <c r="DX165" s="275"/>
      <c r="DY165" s="275"/>
      <c r="DZ165" s="275"/>
      <c r="EA165" s="275"/>
      <c r="EB165" s="275"/>
    </row>
    <row r="166" spans="1:132" ht="13.5" customHeight="1">
      <c r="A166" s="99"/>
      <c r="B166" s="312"/>
      <c r="C166" s="313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  <c r="AE166" s="314"/>
      <c r="AF166" s="314"/>
      <c r="AG166" s="314"/>
      <c r="AH166" s="314"/>
      <c r="AI166" s="314"/>
      <c r="AJ166" s="314"/>
      <c r="AK166" s="314"/>
      <c r="AL166" s="314"/>
      <c r="AM166" s="314"/>
      <c r="AN166" s="314"/>
      <c r="AO166" s="314"/>
      <c r="AP166" s="314"/>
      <c r="AQ166" s="314"/>
      <c r="AR166" s="314"/>
      <c r="AS166" s="314"/>
      <c r="AT166" s="314"/>
      <c r="AU166" s="314"/>
      <c r="AV166" s="314"/>
      <c r="AW166" s="314"/>
      <c r="AX166" s="314"/>
      <c r="AY166" s="314"/>
      <c r="AZ166" s="314"/>
      <c r="BA166" s="314"/>
      <c r="BB166" s="314"/>
      <c r="BC166" s="314"/>
      <c r="BD166" s="314"/>
      <c r="BE166" s="314"/>
      <c r="BF166" s="314"/>
      <c r="BG166" s="314"/>
      <c r="BH166" s="314"/>
      <c r="BI166" s="314"/>
      <c r="BJ166" s="314"/>
      <c r="BK166" s="315"/>
      <c r="BL166" s="275"/>
      <c r="BM166" s="275"/>
      <c r="BN166" s="275"/>
      <c r="BO166" s="275"/>
      <c r="BP166" s="275"/>
      <c r="BQ166" s="275"/>
      <c r="BR166" s="275"/>
      <c r="BS166" s="275"/>
      <c r="BT166" s="275"/>
      <c r="BU166" s="275"/>
      <c r="BV166" s="275"/>
      <c r="BW166" s="275"/>
      <c r="CF166" s="316"/>
      <c r="CG166" s="317"/>
      <c r="CH166" s="275"/>
      <c r="CI166" s="275"/>
      <c r="CJ166" s="275"/>
      <c r="CK166" s="275"/>
      <c r="CL166" s="275"/>
      <c r="CM166" s="275"/>
      <c r="CN166" s="275"/>
      <c r="CO166" s="275"/>
      <c r="CP166" s="275"/>
      <c r="CQ166" s="275"/>
      <c r="CR166" s="275"/>
      <c r="CS166" s="275"/>
      <c r="CT166" s="275"/>
      <c r="CU166" s="275"/>
      <c r="CV166" s="275"/>
      <c r="CW166" s="275"/>
      <c r="CX166" s="275"/>
      <c r="CY166" s="275"/>
      <c r="CZ166" s="275"/>
      <c r="DA166" s="275"/>
      <c r="DB166" s="275"/>
      <c r="DC166" s="275"/>
      <c r="DD166" s="275"/>
      <c r="DE166" s="275"/>
      <c r="DF166" s="275"/>
      <c r="DG166" s="275"/>
      <c r="DH166" s="275"/>
      <c r="DI166" s="275"/>
      <c r="DJ166" s="275"/>
      <c r="DK166" s="275"/>
      <c r="DL166" s="275"/>
      <c r="DM166" s="275"/>
      <c r="DN166" s="275"/>
      <c r="DO166" s="275"/>
      <c r="DP166" s="275"/>
      <c r="DQ166" s="275"/>
      <c r="DR166" s="275"/>
      <c r="DS166" s="275"/>
      <c r="DT166" s="275"/>
      <c r="DU166" s="275"/>
      <c r="DV166" s="275"/>
      <c r="DW166" s="275"/>
      <c r="DX166" s="275"/>
      <c r="DY166" s="275"/>
      <c r="DZ166" s="275"/>
      <c r="EA166" s="275"/>
      <c r="EB166" s="275"/>
    </row>
    <row r="167" spans="1:132" ht="12.75" customHeight="1">
      <c r="A167" s="99"/>
      <c r="B167" s="312"/>
      <c r="C167" s="313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4"/>
      <c r="AK167" s="314"/>
      <c r="AL167" s="314"/>
      <c r="AM167" s="314"/>
      <c r="AN167" s="314"/>
      <c r="AO167" s="314"/>
      <c r="AP167" s="314"/>
      <c r="AQ167" s="314"/>
      <c r="AR167" s="314"/>
      <c r="AS167" s="314"/>
      <c r="AT167" s="314"/>
      <c r="AU167" s="314"/>
      <c r="AV167" s="314"/>
      <c r="AW167" s="314"/>
      <c r="AX167" s="314"/>
      <c r="AY167" s="314"/>
      <c r="AZ167" s="314"/>
      <c r="BA167" s="314"/>
      <c r="BB167" s="314"/>
      <c r="BC167" s="314"/>
      <c r="BD167" s="314"/>
      <c r="BE167" s="314"/>
      <c r="BF167" s="314"/>
      <c r="BG167" s="314"/>
      <c r="BH167" s="314"/>
      <c r="BI167" s="314"/>
      <c r="BJ167" s="314"/>
      <c r="BK167" s="315"/>
      <c r="BL167" s="275"/>
      <c r="BM167" s="275"/>
      <c r="BN167" s="275"/>
      <c r="BO167" s="275"/>
      <c r="BP167" s="275"/>
      <c r="BQ167" s="275"/>
      <c r="BR167" s="275"/>
      <c r="BS167" s="275"/>
      <c r="BT167" s="275"/>
      <c r="BU167" s="275"/>
      <c r="BV167" s="275"/>
      <c r="BW167" s="275"/>
      <c r="CF167" s="316"/>
      <c r="CG167" s="317"/>
      <c r="CH167" s="275"/>
      <c r="CI167" s="275"/>
      <c r="CJ167" s="275"/>
      <c r="CK167" s="275"/>
      <c r="CL167" s="275"/>
      <c r="CM167" s="275"/>
      <c r="CN167" s="275"/>
      <c r="CO167" s="275"/>
      <c r="CP167" s="275"/>
      <c r="CQ167" s="275"/>
      <c r="CR167" s="275"/>
      <c r="CS167" s="275"/>
      <c r="CT167" s="275"/>
      <c r="CU167" s="275"/>
      <c r="CV167" s="275"/>
      <c r="CW167" s="275"/>
      <c r="CX167" s="275"/>
      <c r="CY167" s="275"/>
      <c r="CZ167" s="275"/>
      <c r="DA167" s="275"/>
      <c r="DB167" s="275"/>
      <c r="DC167" s="275"/>
      <c r="DD167" s="275"/>
      <c r="DE167" s="275"/>
      <c r="DF167" s="275"/>
      <c r="DG167" s="275"/>
      <c r="DH167" s="275"/>
      <c r="DI167" s="275"/>
      <c r="DJ167" s="275"/>
      <c r="DK167" s="275"/>
      <c r="DL167" s="275"/>
      <c r="DM167" s="275"/>
      <c r="DN167" s="275"/>
      <c r="DO167" s="275"/>
      <c r="DP167" s="275"/>
      <c r="DQ167" s="275"/>
      <c r="DR167" s="275"/>
      <c r="DS167" s="275"/>
      <c r="DT167" s="275"/>
      <c r="DU167" s="275"/>
      <c r="DV167" s="275"/>
      <c r="DW167" s="275"/>
      <c r="DX167" s="275"/>
      <c r="DY167" s="275"/>
      <c r="DZ167" s="275"/>
      <c r="EA167" s="275"/>
      <c r="EB167" s="275"/>
    </row>
    <row r="168" spans="1:132" ht="12.75" customHeight="1">
      <c r="A168" s="99"/>
      <c r="B168" s="312"/>
      <c r="C168" s="313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4"/>
      <c r="AD168" s="314"/>
      <c r="AE168" s="314"/>
      <c r="AF168" s="314"/>
      <c r="AG168" s="314"/>
      <c r="AH168" s="314"/>
      <c r="AI168" s="314"/>
      <c r="AJ168" s="314"/>
      <c r="AK168" s="314"/>
      <c r="AL168" s="314"/>
      <c r="AM168" s="314"/>
      <c r="AN168" s="314"/>
      <c r="AO168" s="314"/>
      <c r="AP168" s="314"/>
      <c r="AQ168" s="314"/>
      <c r="AR168" s="314"/>
      <c r="AS168" s="314"/>
      <c r="AT168" s="314"/>
      <c r="AU168" s="314"/>
      <c r="AV168" s="314"/>
      <c r="AW168" s="314"/>
      <c r="AX168" s="314"/>
      <c r="AY168" s="314"/>
      <c r="AZ168" s="314"/>
      <c r="BA168" s="314"/>
      <c r="BB168" s="314"/>
      <c r="BC168" s="314"/>
      <c r="BD168" s="314"/>
      <c r="BE168" s="314"/>
      <c r="BF168" s="314"/>
      <c r="BG168" s="314"/>
      <c r="BH168" s="314"/>
      <c r="BI168" s="314"/>
      <c r="BJ168" s="314"/>
      <c r="BK168" s="315"/>
      <c r="BL168" s="275"/>
      <c r="BM168" s="275"/>
      <c r="BN168" s="275"/>
      <c r="BO168" s="275"/>
      <c r="BP168" s="275"/>
      <c r="BQ168" s="275"/>
      <c r="BR168" s="275"/>
      <c r="BS168" s="275"/>
      <c r="BT168" s="275"/>
      <c r="BU168" s="275"/>
      <c r="BV168" s="275"/>
      <c r="BW168" s="275"/>
      <c r="CF168" s="316"/>
      <c r="CG168" s="317"/>
      <c r="CH168" s="275"/>
      <c r="CI168" s="275"/>
      <c r="CJ168" s="275"/>
      <c r="CK168" s="275"/>
      <c r="CL168" s="275"/>
      <c r="CM168" s="275"/>
      <c r="CN168" s="275"/>
      <c r="CO168" s="275"/>
      <c r="CP168" s="275"/>
      <c r="CQ168" s="275"/>
      <c r="CR168" s="275"/>
      <c r="CS168" s="275"/>
      <c r="CT168" s="275"/>
      <c r="CU168" s="275"/>
      <c r="CV168" s="275"/>
      <c r="CW168" s="275"/>
      <c r="CX168" s="275"/>
      <c r="CY168" s="275"/>
      <c r="CZ168" s="275"/>
      <c r="DA168" s="275"/>
      <c r="DB168" s="275"/>
      <c r="DC168" s="275"/>
      <c r="DD168" s="275"/>
      <c r="DE168" s="275"/>
      <c r="DF168" s="275"/>
      <c r="DG168" s="275"/>
      <c r="DH168" s="275"/>
      <c r="DI168" s="275"/>
      <c r="DJ168" s="275"/>
      <c r="DK168" s="275"/>
      <c r="DL168" s="275"/>
      <c r="DM168" s="275"/>
      <c r="DN168" s="275"/>
      <c r="DO168" s="275"/>
      <c r="DP168" s="275"/>
      <c r="DQ168" s="275"/>
      <c r="DR168" s="275"/>
      <c r="DS168" s="275"/>
      <c r="DT168" s="275"/>
      <c r="DU168" s="275"/>
      <c r="DV168" s="275"/>
      <c r="DW168" s="275"/>
      <c r="DX168" s="275"/>
      <c r="DY168" s="275"/>
      <c r="DZ168" s="275"/>
      <c r="EA168" s="275"/>
      <c r="EB168" s="275"/>
    </row>
    <row r="169" spans="1:132" ht="12.75" customHeight="1">
      <c r="A169" s="99"/>
      <c r="B169" s="312"/>
      <c r="C169" s="313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4"/>
      <c r="AD169" s="314"/>
      <c r="AE169" s="314"/>
      <c r="AF169" s="314"/>
      <c r="AG169" s="314"/>
      <c r="AH169" s="314"/>
      <c r="AI169" s="314"/>
      <c r="AJ169" s="314"/>
      <c r="AK169" s="314"/>
      <c r="AL169" s="314"/>
      <c r="AM169" s="314"/>
      <c r="AN169" s="314"/>
      <c r="AO169" s="314"/>
      <c r="AP169" s="314"/>
      <c r="AQ169" s="314"/>
      <c r="AR169" s="314"/>
      <c r="AS169" s="314"/>
      <c r="AT169" s="314"/>
      <c r="AU169" s="314"/>
      <c r="AV169" s="314"/>
      <c r="AW169" s="314"/>
      <c r="AX169" s="314"/>
      <c r="AY169" s="314"/>
      <c r="AZ169" s="314"/>
      <c r="BA169" s="314"/>
      <c r="BB169" s="314"/>
      <c r="BC169" s="314"/>
      <c r="BD169" s="314"/>
      <c r="BE169" s="314"/>
      <c r="BF169" s="314"/>
      <c r="BG169" s="314"/>
      <c r="BH169" s="314"/>
      <c r="BI169" s="314"/>
      <c r="BJ169" s="314"/>
      <c r="BK169" s="315"/>
      <c r="BL169" s="275"/>
      <c r="BM169" s="275"/>
      <c r="BN169" s="275"/>
      <c r="BO169" s="275"/>
      <c r="BP169" s="275"/>
      <c r="BQ169" s="275"/>
      <c r="BR169" s="275"/>
      <c r="BS169" s="275"/>
      <c r="BT169" s="275"/>
      <c r="BU169" s="275"/>
      <c r="BV169" s="275"/>
      <c r="BW169" s="275"/>
      <c r="CF169" s="316"/>
      <c r="CG169" s="317"/>
      <c r="CH169" s="275"/>
      <c r="CI169" s="275"/>
      <c r="CJ169" s="275"/>
      <c r="CK169" s="275"/>
      <c r="CL169" s="275"/>
      <c r="CM169" s="275"/>
      <c r="CN169" s="275"/>
      <c r="CO169" s="275"/>
      <c r="CP169" s="275"/>
      <c r="CQ169" s="275"/>
      <c r="CR169" s="275"/>
      <c r="CS169" s="275"/>
      <c r="CT169" s="275"/>
      <c r="CU169" s="275"/>
      <c r="CV169" s="275"/>
      <c r="CW169" s="275"/>
      <c r="CX169" s="275"/>
      <c r="CY169" s="275"/>
      <c r="CZ169" s="275"/>
      <c r="DA169" s="275"/>
      <c r="DB169" s="275"/>
      <c r="DC169" s="275"/>
      <c r="DD169" s="275"/>
      <c r="DE169" s="275"/>
      <c r="DF169" s="275"/>
      <c r="DG169" s="275"/>
      <c r="DH169" s="275"/>
      <c r="DI169" s="275"/>
      <c r="DJ169" s="275"/>
      <c r="DK169" s="275"/>
      <c r="DL169" s="275"/>
      <c r="DM169" s="275"/>
      <c r="DN169" s="275"/>
      <c r="DO169" s="275"/>
      <c r="DP169" s="275"/>
      <c r="DQ169" s="275"/>
      <c r="DR169" s="275"/>
      <c r="DS169" s="275"/>
      <c r="DT169" s="275"/>
      <c r="DU169" s="275"/>
      <c r="DV169" s="275"/>
      <c r="DW169" s="275"/>
      <c r="DX169" s="275"/>
      <c r="DY169" s="275"/>
      <c r="DZ169" s="275"/>
      <c r="EA169" s="275"/>
      <c r="EB169" s="275"/>
    </row>
    <row r="170" spans="1:132" ht="12.75" customHeight="1">
      <c r="A170" s="99"/>
      <c r="B170" s="312"/>
      <c r="C170" s="313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  <c r="AE170" s="314"/>
      <c r="AF170" s="314"/>
      <c r="AG170" s="314"/>
      <c r="AH170" s="314"/>
      <c r="AI170" s="314"/>
      <c r="AJ170" s="314"/>
      <c r="AK170" s="314"/>
      <c r="AL170" s="314"/>
      <c r="AM170" s="314"/>
      <c r="AN170" s="314"/>
      <c r="AO170" s="314"/>
      <c r="AP170" s="314"/>
      <c r="AQ170" s="314"/>
      <c r="AR170" s="314"/>
      <c r="AS170" s="314"/>
      <c r="AT170" s="314"/>
      <c r="AU170" s="314"/>
      <c r="AV170" s="314"/>
      <c r="AW170" s="314"/>
      <c r="AX170" s="314"/>
      <c r="AY170" s="314"/>
      <c r="AZ170" s="314"/>
      <c r="BA170" s="314"/>
      <c r="BB170" s="314"/>
      <c r="BC170" s="314"/>
      <c r="BD170" s="314"/>
      <c r="BE170" s="314"/>
      <c r="BF170" s="314"/>
      <c r="BG170" s="314"/>
      <c r="BH170" s="314"/>
      <c r="BI170" s="314"/>
      <c r="BJ170" s="314"/>
      <c r="BK170" s="315"/>
      <c r="BL170" s="275"/>
      <c r="BM170" s="275"/>
      <c r="BN170" s="275"/>
      <c r="BO170" s="275"/>
      <c r="BP170" s="275"/>
      <c r="BQ170" s="275"/>
      <c r="BR170" s="275"/>
      <c r="BS170" s="275"/>
      <c r="BT170" s="275"/>
      <c r="BU170" s="275"/>
      <c r="BV170" s="275"/>
      <c r="BW170" s="275"/>
      <c r="CF170" s="316"/>
      <c r="CG170" s="317"/>
      <c r="CH170" s="275"/>
      <c r="CI170" s="275"/>
      <c r="CJ170" s="275"/>
      <c r="CK170" s="275"/>
      <c r="CL170" s="275"/>
      <c r="CM170" s="275"/>
      <c r="CN170" s="275"/>
      <c r="CO170" s="275"/>
      <c r="CP170" s="275"/>
      <c r="CQ170" s="275"/>
      <c r="CR170" s="275"/>
      <c r="CS170" s="275"/>
      <c r="CT170" s="275"/>
      <c r="CU170" s="275"/>
      <c r="CV170" s="275"/>
      <c r="CW170" s="275"/>
      <c r="CX170" s="275"/>
      <c r="CY170" s="275"/>
      <c r="CZ170" s="275"/>
      <c r="DA170" s="275"/>
      <c r="DB170" s="275"/>
      <c r="DC170" s="275"/>
      <c r="DD170" s="275"/>
      <c r="DE170" s="275"/>
      <c r="DF170" s="275"/>
      <c r="DG170" s="275"/>
      <c r="DH170" s="275"/>
      <c r="DI170" s="275"/>
      <c r="DJ170" s="275"/>
      <c r="DK170" s="275"/>
      <c r="DL170" s="275"/>
      <c r="DM170" s="275"/>
      <c r="DN170" s="275"/>
      <c r="DO170" s="275"/>
      <c r="DP170" s="275"/>
      <c r="DQ170" s="275"/>
      <c r="DR170" s="275"/>
      <c r="DS170" s="275"/>
      <c r="DT170" s="275"/>
      <c r="DU170" s="275"/>
      <c r="DV170" s="275"/>
      <c r="DW170" s="275"/>
      <c r="DX170" s="275"/>
      <c r="DY170" s="275"/>
      <c r="DZ170" s="275"/>
      <c r="EA170" s="275"/>
      <c r="EB170" s="275"/>
    </row>
    <row r="171" spans="1:132" ht="12.75" customHeight="1">
      <c r="A171" s="99"/>
      <c r="B171" s="312"/>
      <c r="C171" s="313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/>
      <c r="AO171" s="314"/>
      <c r="AP171" s="314"/>
      <c r="AQ171" s="314"/>
      <c r="AR171" s="314"/>
      <c r="AS171" s="314"/>
      <c r="AT171" s="314"/>
      <c r="AU171" s="314"/>
      <c r="AV171" s="314"/>
      <c r="AW171" s="314"/>
      <c r="AX171" s="314"/>
      <c r="AY171" s="314"/>
      <c r="AZ171" s="314"/>
      <c r="BA171" s="314"/>
      <c r="BB171" s="314"/>
      <c r="BC171" s="314"/>
      <c r="BD171" s="314"/>
      <c r="BE171" s="314"/>
      <c r="BF171" s="314"/>
      <c r="BG171" s="314"/>
      <c r="BH171" s="314"/>
      <c r="BI171" s="314"/>
      <c r="BJ171" s="314"/>
      <c r="BK171" s="315"/>
      <c r="BL171" s="275"/>
      <c r="BM171" s="275"/>
      <c r="BN171" s="275"/>
      <c r="BO171" s="275"/>
      <c r="BP171" s="275"/>
      <c r="BQ171" s="275"/>
      <c r="BR171" s="275"/>
      <c r="BS171" s="275"/>
      <c r="BT171" s="275"/>
      <c r="BU171" s="275"/>
      <c r="BV171" s="275"/>
      <c r="BW171" s="275"/>
      <c r="CF171" s="316"/>
      <c r="CG171" s="317"/>
      <c r="CH171" s="275"/>
      <c r="CI171" s="275"/>
      <c r="CJ171" s="275"/>
      <c r="CK171" s="275"/>
      <c r="CL171" s="275"/>
      <c r="CM171" s="275"/>
      <c r="CN171" s="275"/>
      <c r="CO171" s="275"/>
      <c r="CP171" s="275"/>
      <c r="CQ171" s="275"/>
      <c r="CR171" s="275"/>
      <c r="CS171" s="275"/>
      <c r="CT171" s="275"/>
      <c r="CU171" s="275"/>
      <c r="CV171" s="275"/>
      <c r="CW171" s="275"/>
      <c r="CX171" s="275"/>
      <c r="CY171" s="275"/>
      <c r="CZ171" s="275"/>
      <c r="DA171" s="275"/>
      <c r="DB171" s="275"/>
      <c r="DC171" s="275"/>
      <c r="DD171" s="275"/>
      <c r="DE171" s="275"/>
      <c r="DF171" s="275"/>
      <c r="DG171" s="275"/>
      <c r="DH171" s="275"/>
      <c r="DI171" s="275"/>
      <c r="DJ171" s="275"/>
      <c r="DK171" s="275"/>
      <c r="DL171" s="275"/>
      <c r="DM171" s="275"/>
      <c r="DN171" s="275"/>
      <c r="DO171" s="275"/>
      <c r="DP171" s="275"/>
      <c r="DQ171" s="275"/>
      <c r="DR171" s="275"/>
      <c r="DS171" s="275"/>
      <c r="DT171" s="275"/>
      <c r="DU171" s="275"/>
      <c r="DV171" s="275"/>
      <c r="DW171" s="275"/>
      <c r="DX171" s="275"/>
      <c r="DY171" s="275"/>
      <c r="DZ171" s="275"/>
      <c r="EA171" s="275"/>
      <c r="EB171" s="275"/>
    </row>
    <row r="172" spans="1:132" ht="12.75" customHeight="1">
      <c r="A172" s="99"/>
      <c r="B172" s="312"/>
      <c r="C172" s="313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4"/>
      <c r="W172" s="314"/>
      <c r="X172" s="314"/>
      <c r="Y172" s="314"/>
      <c r="Z172" s="314"/>
      <c r="AA172" s="314"/>
      <c r="AB172" s="314"/>
      <c r="AC172" s="314"/>
      <c r="AD172" s="314"/>
      <c r="AE172" s="314"/>
      <c r="AF172" s="314"/>
      <c r="AG172" s="314"/>
      <c r="AH172" s="314"/>
      <c r="AI172" s="314"/>
      <c r="AJ172" s="314"/>
      <c r="AK172" s="314"/>
      <c r="AL172" s="314"/>
      <c r="AM172" s="314"/>
      <c r="AN172" s="314"/>
      <c r="AO172" s="314"/>
      <c r="AP172" s="314"/>
      <c r="AQ172" s="314"/>
      <c r="AR172" s="314"/>
      <c r="AS172" s="314"/>
      <c r="AT172" s="314"/>
      <c r="AU172" s="314"/>
      <c r="AV172" s="314"/>
      <c r="AW172" s="314"/>
      <c r="AX172" s="314"/>
      <c r="AY172" s="314"/>
      <c r="AZ172" s="314"/>
      <c r="BA172" s="314"/>
      <c r="BB172" s="314"/>
      <c r="BC172" s="314"/>
      <c r="BD172" s="314"/>
      <c r="BE172" s="314"/>
      <c r="BF172" s="314"/>
      <c r="BG172" s="314"/>
      <c r="BH172" s="314"/>
      <c r="BI172" s="314"/>
      <c r="BJ172" s="314"/>
      <c r="BK172" s="315"/>
      <c r="BL172" s="275"/>
      <c r="BM172" s="275"/>
      <c r="BN172" s="275"/>
      <c r="BO172" s="275"/>
      <c r="BP172" s="275"/>
      <c r="BQ172" s="275"/>
      <c r="BR172" s="275"/>
      <c r="BS172" s="275"/>
      <c r="BT172" s="275"/>
      <c r="BU172" s="275"/>
      <c r="BV172" s="275"/>
      <c r="BW172" s="275"/>
      <c r="CF172" s="316"/>
      <c r="CG172" s="317"/>
      <c r="CH172" s="275"/>
      <c r="CI172" s="275"/>
      <c r="CJ172" s="275"/>
      <c r="CK172" s="275"/>
      <c r="CL172" s="275"/>
      <c r="CM172" s="275"/>
      <c r="CN172" s="275"/>
      <c r="CO172" s="275"/>
      <c r="CP172" s="275"/>
      <c r="CQ172" s="275"/>
      <c r="CR172" s="275"/>
      <c r="CS172" s="275"/>
      <c r="CT172" s="275"/>
      <c r="CU172" s="275"/>
      <c r="CV172" s="275"/>
      <c r="CW172" s="275"/>
      <c r="CX172" s="275"/>
      <c r="CY172" s="275"/>
      <c r="CZ172" s="275"/>
      <c r="DA172" s="275"/>
      <c r="DB172" s="275"/>
      <c r="DC172" s="275"/>
      <c r="DD172" s="275"/>
      <c r="DE172" s="275"/>
      <c r="DF172" s="275"/>
      <c r="DG172" s="275"/>
      <c r="DH172" s="275"/>
      <c r="DI172" s="275"/>
      <c r="DJ172" s="275"/>
      <c r="DK172" s="275"/>
      <c r="DL172" s="275"/>
      <c r="DM172" s="275"/>
      <c r="DN172" s="275"/>
      <c r="DO172" s="275"/>
      <c r="DP172" s="275"/>
      <c r="DQ172" s="275"/>
      <c r="DR172" s="275"/>
      <c r="DS172" s="275"/>
      <c r="DT172" s="275"/>
      <c r="DU172" s="275"/>
      <c r="DV172" s="275"/>
      <c r="DW172" s="275"/>
      <c r="DX172" s="275"/>
      <c r="DY172" s="275"/>
      <c r="DZ172" s="275"/>
      <c r="EA172" s="275"/>
      <c r="EB172" s="275"/>
    </row>
    <row r="173" spans="1:132" ht="12.75" customHeight="1">
      <c r="A173" s="275"/>
      <c r="B173" s="275"/>
      <c r="C173" s="275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5"/>
      <c r="AE173" s="275"/>
      <c r="AF173" s="275"/>
      <c r="AG173" s="275"/>
      <c r="AH173" s="275"/>
      <c r="AI173" s="275"/>
      <c r="AJ173" s="275"/>
      <c r="AK173" s="275"/>
      <c r="AL173" s="275"/>
      <c r="AM173" s="275"/>
      <c r="AN173" s="275"/>
      <c r="AO173" s="275"/>
      <c r="AP173" s="275"/>
      <c r="AQ173" s="275"/>
      <c r="AR173" s="275"/>
      <c r="AS173" s="275"/>
      <c r="AT173" s="275"/>
      <c r="AU173" s="275"/>
      <c r="AV173" s="275"/>
      <c r="AW173" s="275"/>
      <c r="AX173" s="275"/>
      <c r="AY173" s="275"/>
      <c r="AZ173" s="275"/>
      <c r="BA173" s="275"/>
      <c r="BB173" s="275"/>
      <c r="BC173" s="275"/>
      <c r="BD173" s="275"/>
      <c r="BE173" s="275"/>
      <c r="BF173" s="275"/>
      <c r="BG173" s="275"/>
      <c r="BH173" s="275"/>
      <c r="BI173" s="275"/>
      <c r="BJ173" s="275"/>
      <c r="BK173" s="275"/>
      <c r="BL173" s="275"/>
      <c r="BM173" s="275"/>
      <c r="BN173" s="275"/>
      <c r="BO173" s="275"/>
      <c r="BP173" s="275"/>
      <c r="BQ173" s="275"/>
      <c r="BR173" s="275"/>
      <c r="BS173" s="275"/>
      <c r="BT173" s="275"/>
      <c r="BU173" s="275"/>
      <c r="BV173" s="275"/>
      <c r="BW173" s="275"/>
      <c r="CF173" s="316"/>
      <c r="CG173" s="317"/>
      <c r="CH173" s="275"/>
      <c r="CI173" s="275"/>
      <c r="CJ173" s="275"/>
      <c r="CK173" s="275"/>
      <c r="CL173" s="275"/>
      <c r="CM173" s="275"/>
      <c r="CN173" s="275"/>
      <c r="CO173" s="275"/>
      <c r="CP173" s="275"/>
      <c r="CQ173" s="275"/>
      <c r="CR173" s="275"/>
      <c r="CS173" s="275"/>
      <c r="CT173" s="275"/>
      <c r="CU173" s="275"/>
      <c r="CV173" s="275"/>
      <c r="CW173" s="275"/>
      <c r="CX173" s="275"/>
      <c r="CY173" s="275"/>
      <c r="CZ173" s="275"/>
      <c r="DA173" s="275"/>
      <c r="DB173" s="275"/>
      <c r="DC173" s="275"/>
      <c r="DD173" s="275"/>
      <c r="DE173" s="275"/>
      <c r="DF173" s="275"/>
      <c r="DG173" s="275"/>
      <c r="DH173" s="275"/>
      <c r="DI173" s="275"/>
      <c r="DJ173" s="275"/>
      <c r="DK173" s="275"/>
      <c r="DL173" s="275"/>
      <c r="DM173" s="275"/>
      <c r="DN173" s="275"/>
      <c r="DO173" s="275"/>
      <c r="DP173" s="275"/>
      <c r="DQ173" s="275"/>
      <c r="DR173" s="275"/>
      <c r="DS173" s="275"/>
      <c r="DT173" s="275"/>
      <c r="DU173" s="275"/>
      <c r="DV173" s="275"/>
      <c r="DW173" s="275"/>
      <c r="DX173" s="275"/>
      <c r="DY173" s="275"/>
      <c r="DZ173" s="275"/>
      <c r="EA173" s="275"/>
      <c r="EB173" s="275"/>
    </row>
    <row r="174" spans="1:132" ht="12.75" customHeight="1">
      <c r="A174" s="275"/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  <c r="AK174" s="275"/>
      <c r="AL174" s="275"/>
      <c r="AM174" s="275"/>
      <c r="AN174" s="275"/>
      <c r="AO174" s="275"/>
      <c r="AP174" s="275"/>
      <c r="AQ174" s="275"/>
      <c r="AR174" s="275"/>
      <c r="AS174" s="275"/>
      <c r="AT174" s="275"/>
      <c r="AU174" s="275"/>
      <c r="AV174" s="275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5"/>
      <c r="BP174" s="275"/>
      <c r="BQ174" s="275"/>
      <c r="BR174" s="275"/>
      <c r="BS174" s="275"/>
      <c r="BT174" s="275"/>
      <c r="BU174" s="275"/>
      <c r="BV174" s="275"/>
      <c r="BW174" s="275"/>
      <c r="CF174" s="316"/>
      <c r="CG174" s="317"/>
      <c r="CH174" s="275"/>
      <c r="CI174" s="275"/>
      <c r="CJ174" s="275"/>
      <c r="CK174" s="275"/>
      <c r="CL174" s="275"/>
      <c r="CM174" s="275"/>
      <c r="CN174" s="275"/>
      <c r="CO174" s="275"/>
      <c r="CP174" s="275"/>
      <c r="CQ174" s="275"/>
      <c r="CR174" s="275"/>
      <c r="CS174" s="275"/>
      <c r="CT174" s="275"/>
      <c r="CU174" s="275"/>
      <c r="CV174" s="275"/>
      <c r="CW174" s="275"/>
      <c r="CX174" s="275"/>
      <c r="CY174" s="275"/>
      <c r="CZ174" s="275"/>
      <c r="DA174" s="275"/>
      <c r="DB174" s="275"/>
      <c r="DC174" s="275"/>
      <c r="DD174" s="275"/>
      <c r="DE174" s="275"/>
      <c r="DF174" s="275"/>
      <c r="DG174" s="275"/>
      <c r="DH174" s="275"/>
      <c r="DI174" s="275"/>
      <c r="DJ174" s="275"/>
      <c r="DK174" s="275"/>
      <c r="DL174" s="275"/>
      <c r="DM174" s="275"/>
      <c r="DN174" s="275"/>
      <c r="DO174" s="275"/>
      <c r="DP174" s="275"/>
      <c r="DQ174" s="275"/>
      <c r="DR174" s="275"/>
      <c r="DS174" s="275"/>
      <c r="DT174" s="275"/>
      <c r="DU174" s="275"/>
      <c r="DV174" s="275"/>
      <c r="DW174" s="275"/>
      <c r="DX174" s="275"/>
      <c r="DY174" s="275"/>
      <c r="DZ174" s="275"/>
      <c r="EA174" s="275"/>
      <c r="EB174" s="275"/>
    </row>
    <row r="175" spans="1:132" ht="12.75" customHeight="1">
      <c r="A175" s="275"/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75"/>
      <c r="AG175" s="275"/>
      <c r="AH175" s="275"/>
      <c r="AI175" s="275"/>
      <c r="AJ175" s="275"/>
      <c r="AK175" s="275"/>
      <c r="AL175" s="275"/>
      <c r="AM175" s="275"/>
      <c r="AN175" s="275"/>
      <c r="AO175" s="275"/>
      <c r="AP175" s="275"/>
      <c r="AQ175" s="275"/>
      <c r="AR175" s="275"/>
      <c r="AS175" s="275"/>
      <c r="AT175" s="275"/>
      <c r="AU175" s="275"/>
      <c r="AV175" s="275"/>
      <c r="AW175" s="275"/>
      <c r="AX175" s="275"/>
      <c r="AY175" s="275"/>
      <c r="AZ175" s="275"/>
      <c r="BA175" s="275"/>
      <c r="BB175" s="275"/>
      <c r="BC175" s="275"/>
      <c r="BD175" s="275"/>
      <c r="BE175" s="275"/>
      <c r="BF175" s="275"/>
      <c r="BG175" s="275"/>
      <c r="BH175" s="275"/>
      <c r="BI175" s="275"/>
      <c r="BJ175" s="275"/>
      <c r="BK175" s="275"/>
      <c r="BL175" s="275"/>
      <c r="BM175" s="275"/>
      <c r="BN175" s="275"/>
      <c r="BO175" s="275"/>
      <c r="BP175" s="275"/>
      <c r="BQ175" s="275"/>
      <c r="BR175" s="275"/>
      <c r="BS175" s="275"/>
      <c r="BT175" s="275"/>
      <c r="BU175" s="275"/>
      <c r="BV175" s="275"/>
      <c r="BW175" s="275"/>
      <c r="CF175" s="316"/>
      <c r="CG175" s="317"/>
      <c r="CH175" s="275"/>
      <c r="CI175" s="275"/>
      <c r="CJ175" s="275"/>
      <c r="CK175" s="275"/>
      <c r="CL175" s="275"/>
      <c r="CM175" s="275"/>
      <c r="CN175" s="275"/>
      <c r="CO175" s="275"/>
      <c r="CP175" s="275"/>
      <c r="CQ175" s="275"/>
      <c r="CR175" s="275"/>
      <c r="CS175" s="275"/>
      <c r="CT175" s="275"/>
      <c r="CU175" s="275"/>
      <c r="CV175" s="275"/>
      <c r="CW175" s="275"/>
      <c r="CX175" s="275"/>
      <c r="CY175" s="275"/>
      <c r="CZ175" s="275"/>
      <c r="DA175" s="275"/>
      <c r="DB175" s="275"/>
      <c r="DC175" s="275"/>
      <c r="DD175" s="275"/>
      <c r="DE175" s="275"/>
      <c r="DF175" s="275"/>
      <c r="DG175" s="275"/>
      <c r="DH175" s="275"/>
      <c r="DI175" s="275"/>
      <c r="DJ175" s="275"/>
      <c r="DK175" s="275"/>
      <c r="DL175" s="275"/>
      <c r="DM175" s="275"/>
      <c r="DN175" s="275"/>
      <c r="DO175" s="275"/>
      <c r="DP175" s="275"/>
      <c r="DQ175" s="275"/>
      <c r="DR175" s="275"/>
      <c r="DS175" s="275"/>
      <c r="DT175" s="275"/>
      <c r="DU175" s="275"/>
      <c r="DV175" s="275"/>
      <c r="DW175" s="275"/>
      <c r="DX175" s="275"/>
      <c r="DY175" s="275"/>
      <c r="DZ175" s="275"/>
      <c r="EA175" s="275"/>
      <c r="EB175" s="275"/>
    </row>
    <row r="176" spans="1:132" ht="12.75" customHeight="1">
      <c r="A176" s="275"/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5"/>
      <c r="AJ176" s="275"/>
      <c r="AK176" s="275"/>
      <c r="AL176" s="275"/>
      <c r="AM176" s="275"/>
      <c r="AN176" s="275"/>
      <c r="AO176" s="275"/>
      <c r="AP176" s="275"/>
      <c r="AQ176" s="275"/>
      <c r="AR176" s="275"/>
      <c r="AS176" s="275"/>
      <c r="AT176" s="275"/>
      <c r="AU176" s="275"/>
      <c r="AV176" s="275"/>
      <c r="AW176" s="275"/>
      <c r="AX176" s="275"/>
      <c r="AY176" s="275"/>
      <c r="AZ176" s="275"/>
      <c r="BA176" s="275"/>
      <c r="BB176" s="275"/>
      <c r="BC176" s="275"/>
      <c r="BD176" s="275"/>
      <c r="BE176" s="275"/>
      <c r="BF176" s="275"/>
      <c r="BG176" s="275"/>
      <c r="BH176" s="275"/>
      <c r="BI176" s="275"/>
      <c r="BJ176" s="275"/>
      <c r="BK176" s="275"/>
      <c r="BL176" s="275"/>
      <c r="BM176" s="275"/>
      <c r="BN176" s="275"/>
      <c r="BO176" s="275"/>
      <c r="BP176" s="275"/>
      <c r="BQ176" s="275"/>
      <c r="BR176" s="275"/>
      <c r="BS176" s="275"/>
      <c r="BT176" s="275"/>
      <c r="BU176" s="275"/>
      <c r="BV176" s="275"/>
      <c r="BW176" s="275"/>
      <c r="CF176" s="316"/>
      <c r="CG176" s="317"/>
      <c r="CH176" s="275"/>
      <c r="CI176" s="275"/>
      <c r="CJ176" s="275"/>
      <c r="CK176" s="275"/>
      <c r="CL176" s="275"/>
      <c r="CM176" s="275"/>
      <c r="CN176" s="275"/>
      <c r="CO176" s="275"/>
      <c r="CP176" s="275"/>
      <c r="CQ176" s="275"/>
      <c r="CR176" s="275"/>
      <c r="CS176" s="275"/>
      <c r="CT176" s="275"/>
      <c r="CU176" s="275"/>
      <c r="CV176" s="275"/>
      <c r="CW176" s="275"/>
      <c r="CX176" s="275"/>
      <c r="CY176" s="275"/>
      <c r="CZ176" s="275"/>
      <c r="DA176" s="275"/>
      <c r="DB176" s="275"/>
      <c r="DC176" s="275"/>
      <c r="DD176" s="275"/>
      <c r="DE176" s="275"/>
      <c r="DF176" s="275"/>
      <c r="DG176" s="275"/>
      <c r="DH176" s="275"/>
      <c r="DI176" s="275"/>
      <c r="DJ176" s="275"/>
      <c r="DK176" s="275"/>
      <c r="DL176" s="275"/>
      <c r="DM176" s="275"/>
      <c r="DN176" s="275"/>
      <c r="DO176" s="275"/>
      <c r="DP176" s="275"/>
      <c r="DQ176" s="275"/>
      <c r="DR176" s="275"/>
      <c r="DS176" s="275"/>
      <c r="DT176" s="275"/>
      <c r="DU176" s="275"/>
      <c r="DV176" s="275"/>
      <c r="DW176" s="275"/>
      <c r="DX176" s="275"/>
      <c r="DY176" s="275"/>
      <c r="DZ176" s="275"/>
      <c r="EA176" s="275"/>
      <c r="EB176" s="275"/>
    </row>
    <row r="177" spans="1:132" ht="12.75" customHeight="1">
      <c r="A177" s="275"/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5"/>
      <c r="AE177" s="275"/>
      <c r="AF177" s="275"/>
      <c r="AG177" s="275"/>
      <c r="AH177" s="275"/>
      <c r="AI177" s="275"/>
      <c r="AJ177" s="275"/>
      <c r="AK177" s="275"/>
      <c r="AL177" s="275"/>
      <c r="AM177" s="275"/>
      <c r="AN177" s="275"/>
      <c r="AO177" s="275"/>
      <c r="AP177" s="275"/>
      <c r="AQ177" s="275"/>
      <c r="AR177" s="275"/>
      <c r="AS177" s="275"/>
      <c r="AT177" s="275"/>
      <c r="AU177" s="275"/>
      <c r="AV177" s="275"/>
      <c r="AW177" s="275"/>
      <c r="AX177" s="275"/>
      <c r="AY177" s="275"/>
      <c r="AZ177" s="275"/>
      <c r="BA177" s="275"/>
      <c r="BB177" s="275"/>
      <c r="BC177" s="275"/>
      <c r="BD177" s="275"/>
      <c r="BE177" s="275"/>
      <c r="BF177" s="275"/>
      <c r="BG177" s="275"/>
      <c r="BH177" s="275"/>
      <c r="BI177" s="275"/>
      <c r="BJ177" s="275"/>
      <c r="BK177" s="275"/>
      <c r="BL177" s="275"/>
      <c r="BM177" s="275"/>
      <c r="BN177" s="275"/>
      <c r="BO177" s="275"/>
      <c r="BP177" s="275"/>
      <c r="BQ177" s="275"/>
      <c r="BR177" s="275"/>
      <c r="BS177" s="275"/>
      <c r="BT177" s="275"/>
      <c r="BU177" s="275"/>
      <c r="BV177" s="275"/>
      <c r="BW177" s="275"/>
      <c r="CF177" s="316"/>
      <c r="CG177" s="317"/>
      <c r="CH177" s="275"/>
      <c r="CI177" s="275"/>
      <c r="CJ177" s="275"/>
      <c r="CK177" s="275"/>
      <c r="CL177" s="275"/>
      <c r="CM177" s="275"/>
      <c r="CN177" s="275"/>
      <c r="CO177" s="275"/>
      <c r="CP177" s="275"/>
      <c r="CQ177" s="275"/>
      <c r="CR177" s="275"/>
      <c r="CS177" s="275"/>
      <c r="CT177" s="275"/>
      <c r="CU177" s="275"/>
      <c r="CV177" s="275"/>
      <c r="CW177" s="275"/>
      <c r="CX177" s="275"/>
      <c r="CY177" s="275"/>
      <c r="CZ177" s="275"/>
      <c r="DA177" s="275"/>
      <c r="DB177" s="275"/>
      <c r="DC177" s="275"/>
      <c r="DD177" s="275"/>
      <c r="DE177" s="275"/>
      <c r="DF177" s="275"/>
      <c r="DG177" s="275"/>
      <c r="DH177" s="275"/>
      <c r="DI177" s="275"/>
      <c r="DJ177" s="275"/>
      <c r="DK177" s="275"/>
      <c r="DL177" s="275"/>
      <c r="DM177" s="275"/>
      <c r="DN177" s="275"/>
      <c r="DO177" s="275"/>
      <c r="DP177" s="275"/>
      <c r="DQ177" s="275"/>
      <c r="DR177" s="275"/>
      <c r="DS177" s="275"/>
      <c r="DT177" s="275"/>
      <c r="DU177" s="275"/>
      <c r="DV177" s="275"/>
      <c r="DW177" s="275"/>
      <c r="DX177" s="275"/>
      <c r="DY177" s="275"/>
      <c r="DZ177" s="275"/>
      <c r="EA177" s="275"/>
      <c r="EB177" s="275"/>
    </row>
    <row r="178" spans="1:132" ht="12.75" customHeight="1">
      <c r="A178" s="275"/>
      <c r="B178" s="275"/>
      <c r="C178" s="275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  <c r="AC178" s="275"/>
      <c r="AD178" s="275"/>
      <c r="AE178" s="275"/>
      <c r="AF178" s="275"/>
      <c r="AG178" s="275"/>
      <c r="AH178" s="275"/>
      <c r="AI178" s="275"/>
      <c r="AJ178" s="275"/>
      <c r="AK178" s="275"/>
      <c r="AL178" s="275"/>
      <c r="AM178" s="275"/>
      <c r="AN178" s="275"/>
      <c r="AO178" s="275"/>
      <c r="AP178" s="275"/>
      <c r="AQ178" s="275"/>
      <c r="AR178" s="275"/>
      <c r="AS178" s="275"/>
      <c r="AT178" s="275"/>
      <c r="AU178" s="275"/>
      <c r="AV178" s="275"/>
      <c r="AW178" s="275"/>
      <c r="AX178" s="275"/>
      <c r="AY178" s="275"/>
      <c r="AZ178" s="275"/>
      <c r="BA178" s="275"/>
      <c r="BB178" s="275"/>
      <c r="BC178" s="275"/>
      <c r="BD178" s="275"/>
      <c r="BE178" s="275"/>
      <c r="BF178" s="275"/>
      <c r="BG178" s="275"/>
      <c r="BH178" s="275"/>
      <c r="BI178" s="275"/>
      <c r="BJ178" s="275"/>
      <c r="BK178" s="275"/>
      <c r="BL178" s="275"/>
      <c r="BM178" s="275"/>
      <c r="BN178" s="275"/>
      <c r="BO178" s="275"/>
      <c r="BP178" s="275"/>
      <c r="BQ178" s="275"/>
      <c r="BR178" s="275"/>
      <c r="BS178" s="275"/>
      <c r="BT178" s="275"/>
      <c r="BU178" s="275"/>
      <c r="BV178" s="275"/>
      <c r="BW178" s="275"/>
      <c r="CF178" s="316"/>
      <c r="CG178" s="317"/>
      <c r="CH178" s="275"/>
      <c r="CI178" s="275"/>
      <c r="CJ178" s="275"/>
      <c r="CK178" s="275"/>
      <c r="CL178" s="275"/>
      <c r="CM178" s="275"/>
      <c r="CN178" s="275"/>
      <c r="CO178" s="275"/>
      <c r="CP178" s="275"/>
      <c r="CQ178" s="275"/>
      <c r="CR178" s="275"/>
      <c r="CS178" s="275"/>
      <c r="CT178" s="275"/>
      <c r="CU178" s="275"/>
      <c r="CV178" s="275"/>
      <c r="CW178" s="275"/>
      <c r="CX178" s="275"/>
      <c r="CY178" s="275"/>
      <c r="CZ178" s="275"/>
      <c r="DA178" s="275"/>
      <c r="DB178" s="275"/>
      <c r="DC178" s="275"/>
      <c r="DD178" s="275"/>
      <c r="DE178" s="275"/>
      <c r="DF178" s="275"/>
      <c r="DG178" s="275"/>
      <c r="DH178" s="275"/>
      <c r="DI178" s="275"/>
      <c r="DJ178" s="275"/>
      <c r="DK178" s="275"/>
      <c r="DL178" s="275"/>
      <c r="DM178" s="275"/>
      <c r="DN178" s="275"/>
      <c r="DO178" s="275"/>
      <c r="DP178" s="275"/>
      <c r="DQ178" s="275"/>
      <c r="DR178" s="275"/>
      <c r="DS178" s="275"/>
      <c r="DT178" s="275"/>
      <c r="DU178" s="275"/>
      <c r="DV178" s="275"/>
      <c r="DW178" s="275"/>
      <c r="DX178" s="275"/>
      <c r="DY178" s="275"/>
      <c r="DZ178" s="275"/>
      <c r="EA178" s="275"/>
      <c r="EB178" s="275"/>
    </row>
    <row r="179" spans="1:132" ht="12.75" customHeight="1">
      <c r="A179" s="275"/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  <c r="AJ179" s="275"/>
      <c r="AK179" s="275"/>
      <c r="AL179" s="275"/>
      <c r="AM179" s="275"/>
      <c r="AN179" s="275"/>
      <c r="AO179" s="275"/>
      <c r="AP179" s="275"/>
      <c r="AQ179" s="275"/>
      <c r="AR179" s="275"/>
      <c r="AS179" s="275"/>
      <c r="AT179" s="275"/>
      <c r="AU179" s="275"/>
      <c r="AV179" s="275"/>
      <c r="AW179" s="275"/>
      <c r="AX179" s="275"/>
      <c r="AY179" s="275"/>
      <c r="AZ179" s="275"/>
      <c r="BA179" s="275"/>
      <c r="BB179" s="275"/>
      <c r="BC179" s="275"/>
      <c r="BD179" s="275"/>
      <c r="BE179" s="275"/>
      <c r="BF179" s="275"/>
      <c r="BG179" s="275"/>
      <c r="BH179" s="275"/>
      <c r="BI179" s="275"/>
      <c r="BJ179" s="275"/>
      <c r="BK179" s="275"/>
      <c r="BL179" s="275"/>
      <c r="BM179" s="275"/>
      <c r="BN179" s="275"/>
      <c r="BO179" s="275"/>
      <c r="BP179" s="275"/>
      <c r="BQ179" s="275"/>
      <c r="BR179" s="275"/>
      <c r="BS179" s="275"/>
      <c r="BT179" s="275"/>
      <c r="BU179" s="81"/>
      <c r="BV179" s="81"/>
      <c r="BW179" s="81"/>
      <c r="CF179" s="85"/>
      <c r="CG179" s="86"/>
      <c r="CH179" s="81"/>
      <c r="CU179" s="81"/>
      <c r="CV179" s="275"/>
      <c r="CW179" s="275"/>
      <c r="CX179" s="275"/>
      <c r="CY179" s="275"/>
      <c r="CZ179" s="275"/>
      <c r="DA179" s="275"/>
      <c r="DB179" s="275"/>
      <c r="DC179" s="275"/>
      <c r="DD179" s="81"/>
      <c r="DE179" s="275"/>
      <c r="DF179" s="275"/>
      <c r="DG179" s="275"/>
      <c r="DH179" s="275"/>
      <c r="DI179" s="275"/>
      <c r="DJ179" s="275"/>
      <c r="DK179" s="275"/>
      <c r="DL179" s="275"/>
      <c r="DM179" s="81"/>
      <c r="DN179" s="275"/>
      <c r="DO179" s="275"/>
      <c r="DP179" s="275"/>
      <c r="DQ179" s="275"/>
      <c r="DR179" s="275"/>
      <c r="DS179" s="275"/>
      <c r="DT179" s="275"/>
      <c r="DU179" s="275"/>
      <c r="DV179" s="275"/>
      <c r="DW179" s="275"/>
      <c r="DX179" s="275"/>
      <c r="DY179" s="275"/>
      <c r="DZ179" s="275"/>
      <c r="EA179" s="275"/>
      <c r="EB179" s="275"/>
    </row>
    <row r="180" spans="1:132" ht="12.75" customHeight="1">
      <c r="A180" s="275"/>
      <c r="B180" s="275"/>
      <c r="C180" s="275"/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275"/>
      <c r="AH180" s="275"/>
      <c r="AI180" s="275"/>
      <c r="AJ180" s="275"/>
      <c r="AK180" s="275"/>
      <c r="AL180" s="275"/>
      <c r="AM180" s="275"/>
      <c r="AN180" s="275"/>
      <c r="AO180" s="275"/>
      <c r="AP180" s="275"/>
      <c r="AQ180" s="275"/>
      <c r="AR180" s="275"/>
      <c r="AS180" s="275"/>
      <c r="AT180" s="275"/>
      <c r="AU180" s="275"/>
      <c r="AV180" s="275"/>
      <c r="AW180" s="275"/>
      <c r="AX180" s="275"/>
      <c r="AY180" s="275"/>
      <c r="AZ180" s="275"/>
      <c r="BA180" s="275"/>
      <c r="BB180" s="275"/>
      <c r="BC180" s="275"/>
      <c r="BD180" s="275"/>
      <c r="BE180" s="275"/>
      <c r="BF180" s="275"/>
      <c r="BG180" s="275"/>
      <c r="BH180" s="275"/>
      <c r="BI180" s="275"/>
      <c r="BJ180" s="275"/>
      <c r="BK180" s="275"/>
      <c r="BL180" s="275"/>
      <c r="BM180" s="275"/>
      <c r="BN180" s="275"/>
      <c r="BO180" s="275"/>
      <c r="BP180" s="275"/>
      <c r="BQ180" s="275"/>
      <c r="BR180" s="275"/>
      <c r="BS180" s="275"/>
      <c r="BT180" s="275"/>
      <c r="BU180" s="275"/>
      <c r="BV180" s="275"/>
      <c r="BW180" s="275"/>
      <c r="CF180" s="316"/>
      <c r="CG180" s="317"/>
      <c r="CH180" s="275"/>
      <c r="CI180" s="275"/>
      <c r="CJ180" s="275"/>
      <c r="CK180" s="275"/>
      <c r="CL180" s="275"/>
      <c r="CM180" s="275"/>
      <c r="CN180" s="275"/>
      <c r="CO180" s="275"/>
      <c r="CP180" s="275"/>
      <c r="CQ180" s="275"/>
      <c r="CR180" s="275"/>
      <c r="CS180" s="275"/>
      <c r="CT180" s="275"/>
      <c r="CU180" s="275"/>
      <c r="CV180" s="275"/>
      <c r="CW180" s="275"/>
      <c r="CX180" s="275"/>
      <c r="CY180" s="275"/>
      <c r="CZ180" s="275"/>
      <c r="DA180" s="275"/>
      <c r="DB180" s="275"/>
      <c r="DC180" s="275"/>
      <c r="DD180" s="275"/>
      <c r="DE180" s="275"/>
      <c r="DF180" s="275"/>
      <c r="DG180" s="275"/>
      <c r="DH180" s="275"/>
      <c r="DI180" s="275"/>
      <c r="DJ180" s="275"/>
      <c r="DK180" s="275"/>
      <c r="DL180" s="275"/>
      <c r="DM180" s="275"/>
      <c r="DN180" s="275"/>
      <c r="DO180" s="275"/>
      <c r="DP180" s="275"/>
      <c r="DQ180" s="275"/>
      <c r="DR180" s="275"/>
      <c r="DS180" s="275"/>
      <c r="DT180" s="275"/>
      <c r="DU180" s="275"/>
      <c r="DV180" s="275"/>
      <c r="DW180" s="275"/>
      <c r="DX180" s="275"/>
      <c r="DY180" s="275"/>
      <c r="DZ180" s="275"/>
      <c r="EA180" s="275"/>
      <c r="EB180" s="275"/>
    </row>
    <row r="181" spans="1:132" ht="12.75" customHeight="1">
      <c r="A181" s="275"/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75"/>
      <c r="AP181" s="275"/>
      <c r="AQ181" s="275"/>
      <c r="AR181" s="275"/>
      <c r="AS181" s="275"/>
      <c r="AT181" s="275"/>
      <c r="AU181" s="275"/>
      <c r="AV181" s="275"/>
      <c r="AW181" s="275"/>
      <c r="AX181" s="275"/>
      <c r="AY181" s="275"/>
      <c r="AZ181" s="275"/>
      <c r="BA181" s="275"/>
      <c r="BB181" s="275"/>
      <c r="BC181" s="275"/>
      <c r="BD181" s="275"/>
      <c r="BE181" s="275"/>
      <c r="BF181" s="275"/>
      <c r="BG181" s="275"/>
      <c r="BH181" s="275"/>
      <c r="BI181" s="275"/>
      <c r="BJ181" s="275"/>
      <c r="BK181" s="275"/>
      <c r="BL181" s="275"/>
      <c r="BM181" s="275"/>
      <c r="BN181" s="275"/>
      <c r="BO181" s="275"/>
      <c r="BP181" s="275"/>
      <c r="BQ181" s="275"/>
      <c r="BR181" s="275"/>
      <c r="BS181" s="275"/>
      <c r="BT181" s="275"/>
      <c r="BU181" s="275"/>
      <c r="BV181" s="275"/>
      <c r="BW181" s="275"/>
      <c r="CF181" s="316"/>
      <c r="CG181" s="317"/>
      <c r="CH181" s="275"/>
      <c r="CI181" s="275"/>
      <c r="CJ181" s="275"/>
      <c r="CK181" s="275"/>
      <c r="CL181" s="275"/>
      <c r="CM181" s="275"/>
      <c r="CN181" s="275"/>
      <c r="CO181" s="275"/>
      <c r="CP181" s="275"/>
      <c r="CQ181" s="275"/>
      <c r="CR181" s="275"/>
      <c r="CS181" s="275"/>
      <c r="CT181" s="275"/>
      <c r="CU181" s="275"/>
      <c r="CV181" s="275"/>
      <c r="CW181" s="275"/>
      <c r="CX181" s="275"/>
      <c r="CY181" s="275"/>
      <c r="CZ181" s="275"/>
      <c r="DA181" s="275"/>
      <c r="DB181" s="275"/>
      <c r="DC181" s="275"/>
      <c r="DD181" s="275"/>
      <c r="DE181" s="275"/>
      <c r="DF181" s="275"/>
      <c r="DG181" s="275"/>
      <c r="DH181" s="275"/>
      <c r="DI181" s="275"/>
      <c r="DJ181" s="275"/>
      <c r="DK181" s="275"/>
      <c r="DL181" s="275"/>
      <c r="DM181" s="275"/>
      <c r="DN181" s="275"/>
      <c r="DO181" s="275"/>
      <c r="DP181" s="275"/>
      <c r="DQ181" s="275"/>
      <c r="DR181" s="275"/>
      <c r="DS181" s="275"/>
      <c r="DT181" s="275"/>
      <c r="DU181" s="275"/>
      <c r="DV181" s="275"/>
      <c r="DW181" s="275"/>
      <c r="DX181" s="275"/>
      <c r="DY181" s="275"/>
      <c r="DZ181" s="275"/>
      <c r="EA181" s="275"/>
      <c r="EB181" s="275"/>
    </row>
    <row r="182" spans="1:132" ht="12.75" customHeight="1">
      <c r="A182" s="275"/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  <c r="AE182" s="275"/>
      <c r="AF182" s="275"/>
      <c r="AG182" s="275"/>
      <c r="AH182" s="275"/>
      <c r="AI182" s="275"/>
      <c r="AJ182" s="275"/>
      <c r="AK182" s="275"/>
      <c r="AL182" s="275"/>
      <c r="AM182" s="275"/>
      <c r="AN182" s="275"/>
      <c r="AO182" s="275"/>
      <c r="AP182" s="275"/>
      <c r="AQ182" s="275"/>
      <c r="AR182" s="275"/>
      <c r="AS182" s="275"/>
      <c r="AT182" s="275"/>
      <c r="AU182" s="275"/>
      <c r="AV182" s="275"/>
      <c r="AW182" s="275"/>
      <c r="AX182" s="275"/>
      <c r="AY182" s="275"/>
      <c r="AZ182" s="275"/>
      <c r="BA182" s="275"/>
      <c r="BB182" s="275"/>
      <c r="BC182" s="275"/>
      <c r="BD182" s="275"/>
      <c r="BE182" s="275"/>
      <c r="BF182" s="275"/>
      <c r="BG182" s="275"/>
      <c r="BH182" s="275"/>
      <c r="BI182" s="275"/>
      <c r="BJ182" s="275"/>
      <c r="BK182" s="275"/>
      <c r="BL182" s="275"/>
      <c r="BM182" s="275"/>
      <c r="BN182" s="275"/>
      <c r="BO182" s="275"/>
      <c r="BP182" s="275"/>
      <c r="BQ182" s="275"/>
      <c r="BR182" s="275"/>
      <c r="BS182" s="275"/>
      <c r="BT182" s="275"/>
      <c r="BU182" s="275"/>
      <c r="BV182" s="275"/>
      <c r="BW182" s="275"/>
      <c r="CF182" s="316"/>
      <c r="CG182" s="317"/>
      <c r="CH182" s="275"/>
      <c r="CI182" s="275"/>
      <c r="CJ182" s="275"/>
      <c r="CK182" s="275"/>
      <c r="CL182" s="275"/>
      <c r="CM182" s="275"/>
      <c r="CN182" s="275"/>
      <c r="CO182" s="275"/>
      <c r="CP182" s="275"/>
      <c r="CQ182" s="275"/>
      <c r="CR182" s="275"/>
      <c r="CS182" s="275"/>
      <c r="CT182" s="275"/>
      <c r="CU182" s="275"/>
      <c r="CV182" s="275"/>
      <c r="CW182" s="275"/>
      <c r="CX182" s="275"/>
      <c r="CY182" s="275"/>
      <c r="CZ182" s="275"/>
      <c r="DA182" s="275"/>
      <c r="DB182" s="275"/>
      <c r="DC182" s="275"/>
      <c r="DD182" s="275"/>
      <c r="DE182" s="275"/>
      <c r="DF182" s="275"/>
      <c r="DG182" s="275"/>
      <c r="DH182" s="275"/>
      <c r="DI182" s="275"/>
      <c r="DJ182" s="275"/>
      <c r="DK182" s="275"/>
      <c r="DL182" s="275"/>
      <c r="DM182" s="275"/>
      <c r="DN182" s="275"/>
      <c r="DO182" s="275"/>
      <c r="DP182" s="275"/>
      <c r="DQ182" s="275"/>
      <c r="DR182" s="275"/>
      <c r="DS182" s="275"/>
      <c r="DT182" s="275"/>
      <c r="DU182" s="275"/>
      <c r="DV182" s="275"/>
      <c r="DW182" s="275"/>
      <c r="DX182" s="275"/>
      <c r="DY182" s="275"/>
      <c r="DZ182" s="275"/>
      <c r="EA182" s="275"/>
      <c r="EB182" s="275"/>
    </row>
    <row r="183" spans="1:132" ht="12.75" customHeight="1">
      <c r="A183" s="275"/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5"/>
      <c r="Z183" s="275"/>
      <c r="AA183" s="275"/>
      <c r="AB183" s="275"/>
      <c r="AC183" s="275"/>
      <c r="AD183" s="275"/>
      <c r="AE183" s="275"/>
      <c r="AF183" s="275"/>
      <c r="AG183" s="275"/>
      <c r="AH183" s="275"/>
      <c r="AI183" s="275"/>
      <c r="AJ183" s="275"/>
      <c r="AK183" s="275"/>
      <c r="AL183" s="275"/>
      <c r="AM183" s="275"/>
      <c r="AN183" s="275"/>
      <c r="AO183" s="275"/>
      <c r="AP183" s="275"/>
      <c r="AQ183" s="275"/>
      <c r="AR183" s="275"/>
      <c r="AS183" s="275"/>
      <c r="AT183" s="275"/>
      <c r="AU183" s="275"/>
      <c r="AV183" s="275"/>
      <c r="AW183" s="275"/>
      <c r="AX183" s="275"/>
      <c r="AY183" s="275"/>
      <c r="AZ183" s="275"/>
      <c r="BA183" s="275"/>
      <c r="BB183" s="275"/>
      <c r="BC183" s="275"/>
      <c r="BD183" s="275"/>
      <c r="BE183" s="275"/>
      <c r="BF183" s="275"/>
      <c r="BG183" s="275"/>
      <c r="BH183" s="275"/>
      <c r="BI183" s="275"/>
      <c r="BJ183" s="275"/>
      <c r="BK183" s="275"/>
      <c r="BL183" s="275"/>
      <c r="BM183" s="275"/>
      <c r="BN183" s="275"/>
      <c r="BO183" s="275"/>
      <c r="BP183" s="275"/>
      <c r="BQ183" s="275"/>
      <c r="BR183" s="275"/>
      <c r="BS183" s="275"/>
      <c r="BT183" s="275"/>
      <c r="BU183" s="275"/>
      <c r="BV183" s="275"/>
      <c r="BW183" s="275"/>
      <c r="CF183" s="316"/>
      <c r="CG183" s="317"/>
      <c r="CH183" s="275"/>
      <c r="CI183" s="275"/>
      <c r="CJ183" s="275"/>
      <c r="CK183" s="275"/>
      <c r="CL183" s="275"/>
      <c r="CM183" s="275"/>
      <c r="CN183" s="275"/>
      <c r="CO183" s="275"/>
      <c r="CP183" s="275"/>
      <c r="CQ183" s="275"/>
      <c r="CR183" s="275"/>
      <c r="CS183" s="275"/>
      <c r="CT183" s="275"/>
      <c r="CU183" s="275"/>
      <c r="CV183" s="275"/>
      <c r="CW183" s="275"/>
      <c r="CX183" s="275"/>
      <c r="CY183" s="275"/>
      <c r="CZ183" s="275"/>
      <c r="DA183" s="275"/>
      <c r="DB183" s="275"/>
      <c r="DC183" s="275"/>
      <c r="DD183" s="275"/>
      <c r="DE183" s="275"/>
      <c r="DF183" s="275"/>
      <c r="DG183" s="275"/>
      <c r="DH183" s="275"/>
      <c r="DI183" s="275"/>
      <c r="DJ183" s="275"/>
      <c r="DK183" s="275"/>
      <c r="DL183" s="275"/>
      <c r="DM183" s="275"/>
      <c r="DN183" s="275"/>
      <c r="DO183" s="275"/>
      <c r="DP183" s="275"/>
      <c r="DQ183" s="275"/>
      <c r="DR183" s="275"/>
      <c r="DS183" s="275"/>
      <c r="DT183" s="275"/>
      <c r="DU183" s="275"/>
      <c r="DV183" s="275"/>
      <c r="DW183" s="275"/>
      <c r="DX183" s="275"/>
      <c r="DY183" s="275"/>
      <c r="DZ183" s="275"/>
      <c r="EA183" s="275"/>
      <c r="EB183" s="275"/>
    </row>
    <row r="184" spans="1:132" ht="12.75" customHeight="1">
      <c r="A184" s="275"/>
      <c r="B184" s="275"/>
      <c r="C184" s="275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  <c r="AE184" s="275"/>
      <c r="AF184" s="275"/>
      <c r="AG184" s="275"/>
      <c r="AH184" s="275"/>
      <c r="AI184" s="275"/>
      <c r="AJ184" s="275"/>
      <c r="AK184" s="275"/>
      <c r="AL184" s="275"/>
      <c r="AM184" s="275"/>
      <c r="AN184" s="275"/>
      <c r="AO184" s="275"/>
      <c r="AP184" s="275"/>
      <c r="AQ184" s="275"/>
      <c r="AR184" s="275"/>
      <c r="AS184" s="275"/>
      <c r="AT184" s="275"/>
      <c r="AU184" s="275"/>
      <c r="AV184" s="275"/>
      <c r="AW184" s="275"/>
      <c r="AX184" s="275"/>
      <c r="AY184" s="275"/>
      <c r="AZ184" s="275"/>
      <c r="BA184" s="275"/>
      <c r="BB184" s="275"/>
      <c r="BC184" s="275"/>
      <c r="BD184" s="275"/>
      <c r="BE184" s="275"/>
      <c r="BF184" s="275"/>
      <c r="BG184" s="275"/>
      <c r="BH184" s="275"/>
      <c r="BI184" s="275"/>
      <c r="BJ184" s="275"/>
      <c r="BK184" s="275"/>
      <c r="BL184" s="275"/>
      <c r="BM184" s="275"/>
      <c r="BN184" s="275"/>
      <c r="BO184" s="275"/>
      <c r="BP184" s="275"/>
      <c r="BQ184" s="275"/>
      <c r="BR184" s="275"/>
      <c r="BS184" s="275"/>
      <c r="BT184" s="275"/>
      <c r="BU184" s="275"/>
      <c r="BV184" s="275"/>
      <c r="BW184" s="275"/>
      <c r="CF184" s="316"/>
      <c r="CG184" s="317"/>
      <c r="CH184" s="275"/>
      <c r="CI184" s="275"/>
      <c r="CJ184" s="275"/>
      <c r="CK184" s="275"/>
      <c r="CL184" s="275"/>
      <c r="CM184" s="275"/>
      <c r="CN184" s="275"/>
      <c r="CO184" s="275"/>
      <c r="CP184" s="275"/>
      <c r="CQ184" s="275"/>
      <c r="CR184" s="275"/>
      <c r="CS184" s="275"/>
      <c r="CT184" s="275"/>
      <c r="CU184" s="275"/>
      <c r="CV184" s="275"/>
      <c r="CW184" s="275"/>
      <c r="CX184" s="275"/>
      <c r="CY184" s="275"/>
      <c r="CZ184" s="275"/>
      <c r="DA184" s="275"/>
      <c r="DB184" s="275"/>
      <c r="DC184" s="275"/>
      <c r="DD184" s="275"/>
      <c r="DE184" s="275"/>
      <c r="DF184" s="275"/>
      <c r="DG184" s="275"/>
      <c r="DH184" s="275"/>
      <c r="DI184" s="275"/>
      <c r="DJ184" s="275"/>
      <c r="DK184" s="275"/>
      <c r="DL184" s="275"/>
      <c r="DM184" s="275"/>
      <c r="DN184" s="275"/>
      <c r="DO184" s="275"/>
      <c r="DP184" s="275"/>
      <c r="DQ184" s="275"/>
      <c r="DR184" s="275"/>
      <c r="DS184" s="275"/>
      <c r="DT184" s="275"/>
      <c r="DU184" s="275"/>
      <c r="DV184" s="275"/>
      <c r="DW184" s="275"/>
      <c r="DX184" s="275"/>
      <c r="DY184" s="275"/>
      <c r="DZ184" s="275"/>
      <c r="EA184" s="275"/>
      <c r="EB184" s="275"/>
    </row>
    <row r="185" spans="1:132" ht="12.75" customHeight="1">
      <c r="A185" s="275"/>
      <c r="B185" s="275"/>
      <c r="C185" s="275"/>
      <c r="D185" s="275"/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  <c r="X185" s="275"/>
      <c r="Y185" s="275"/>
      <c r="Z185" s="275"/>
      <c r="AA185" s="275"/>
      <c r="AB185" s="275"/>
      <c r="AC185" s="275"/>
      <c r="AD185" s="275"/>
      <c r="AE185" s="275"/>
      <c r="AF185" s="275"/>
      <c r="AG185" s="275"/>
      <c r="AH185" s="275"/>
      <c r="AI185" s="275"/>
      <c r="AJ185" s="275"/>
      <c r="AK185" s="275"/>
      <c r="AL185" s="275"/>
      <c r="AM185" s="275"/>
      <c r="AN185" s="275"/>
      <c r="AO185" s="275"/>
      <c r="AP185" s="275"/>
      <c r="AQ185" s="275"/>
      <c r="AR185" s="275"/>
      <c r="AS185" s="275"/>
      <c r="AT185" s="275"/>
      <c r="AU185" s="275"/>
      <c r="AV185" s="275"/>
      <c r="AW185" s="275"/>
      <c r="AX185" s="275"/>
      <c r="AY185" s="275"/>
      <c r="AZ185" s="275"/>
      <c r="BA185" s="275"/>
      <c r="BB185" s="275"/>
      <c r="BC185" s="275"/>
      <c r="BD185" s="275"/>
      <c r="BE185" s="275"/>
      <c r="BF185" s="275"/>
      <c r="BG185" s="275"/>
      <c r="BH185" s="275"/>
      <c r="BI185" s="275"/>
      <c r="BJ185" s="275"/>
      <c r="BK185" s="275"/>
      <c r="BL185" s="275"/>
      <c r="BM185" s="275"/>
      <c r="BN185" s="275"/>
      <c r="BO185" s="275"/>
      <c r="BP185" s="275"/>
      <c r="BQ185" s="275"/>
      <c r="BR185" s="275"/>
      <c r="BS185" s="275"/>
      <c r="BT185" s="275"/>
      <c r="BU185" s="275"/>
      <c r="BV185" s="275"/>
      <c r="BW185" s="275"/>
      <c r="CF185" s="316"/>
      <c r="CG185" s="317"/>
      <c r="CH185" s="275"/>
      <c r="CI185" s="275"/>
      <c r="CJ185" s="275"/>
      <c r="CK185" s="275"/>
      <c r="CL185" s="275"/>
      <c r="CM185" s="275"/>
      <c r="CN185" s="275"/>
      <c r="CO185" s="275"/>
      <c r="CP185" s="275"/>
      <c r="CQ185" s="275"/>
      <c r="CR185" s="275"/>
      <c r="CS185" s="275"/>
      <c r="CT185" s="275"/>
      <c r="CU185" s="275"/>
      <c r="CV185" s="275"/>
      <c r="CW185" s="275"/>
      <c r="CX185" s="275"/>
      <c r="CY185" s="275"/>
      <c r="CZ185" s="275"/>
      <c r="DA185" s="275"/>
      <c r="DB185" s="275"/>
      <c r="DC185" s="275"/>
      <c r="DD185" s="275"/>
      <c r="DE185" s="275"/>
      <c r="DF185" s="275"/>
      <c r="DG185" s="275"/>
      <c r="DH185" s="275"/>
      <c r="DI185" s="275"/>
      <c r="DJ185" s="275"/>
      <c r="DK185" s="275"/>
      <c r="DL185" s="275"/>
      <c r="DM185" s="275"/>
      <c r="DN185" s="275"/>
      <c r="DO185" s="275"/>
      <c r="DP185" s="275"/>
      <c r="DQ185" s="275"/>
      <c r="DR185" s="275"/>
      <c r="DS185" s="275"/>
      <c r="DT185" s="275"/>
      <c r="DU185" s="275"/>
      <c r="DV185" s="275"/>
      <c r="DW185" s="275"/>
      <c r="DX185" s="275"/>
      <c r="DY185" s="275"/>
      <c r="DZ185" s="275"/>
      <c r="EA185" s="275"/>
      <c r="EB185" s="275"/>
    </row>
    <row r="186" spans="1:132" ht="12.75" customHeight="1">
      <c r="A186" s="275"/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I186" s="275"/>
      <c r="AJ186" s="275"/>
      <c r="AK186" s="275"/>
      <c r="AL186" s="275"/>
      <c r="AM186" s="275"/>
      <c r="AN186" s="275"/>
      <c r="AO186" s="275"/>
      <c r="AP186" s="275"/>
      <c r="AQ186" s="275"/>
      <c r="AR186" s="275"/>
      <c r="AS186" s="275"/>
      <c r="AT186" s="275"/>
      <c r="AU186" s="275"/>
      <c r="AV186" s="275"/>
      <c r="AW186" s="275"/>
      <c r="AX186" s="275"/>
      <c r="AY186" s="275"/>
      <c r="AZ186" s="275"/>
      <c r="BA186" s="275"/>
      <c r="BB186" s="275"/>
      <c r="BC186" s="275"/>
      <c r="BD186" s="275"/>
      <c r="BE186" s="275"/>
      <c r="BF186" s="275"/>
      <c r="BG186" s="275"/>
      <c r="BH186" s="275"/>
      <c r="BI186" s="275"/>
      <c r="BJ186" s="275"/>
      <c r="BK186" s="275"/>
      <c r="BL186" s="275"/>
      <c r="BM186" s="275"/>
      <c r="BN186" s="275"/>
      <c r="BO186" s="275"/>
      <c r="BP186" s="275"/>
      <c r="BQ186" s="275"/>
      <c r="BR186" s="275"/>
      <c r="BS186" s="275"/>
      <c r="BT186" s="275"/>
      <c r="BU186" s="275"/>
      <c r="BV186" s="275"/>
      <c r="BW186" s="275"/>
      <c r="CF186" s="316"/>
      <c r="CG186" s="317"/>
      <c r="CH186" s="275"/>
      <c r="CI186" s="275"/>
      <c r="CJ186" s="275"/>
      <c r="CK186" s="275"/>
      <c r="CL186" s="275"/>
      <c r="CM186" s="275"/>
      <c r="CN186" s="275"/>
      <c r="CO186" s="275"/>
      <c r="CP186" s="275"/>
      <c r="CQ186" s="275"/>
      <c r="CR186" s="275"/>
      <c r="CS186" s="275"/>
      <c r="CT186" s="275"/>
      <c r="CU186" s="275"/>
      <c r="CV186" s="275"/>
      <c r="CW186" s="275"/>
      <c r="CX186" s="275"/>
      <c r="CY186" s="275"/>
      <c r="CZ186" s="275"/>
      <c r="DA186" s="275"/>
      <c r="DB186" s="275"/>
      <c r="DC186" s="275"/>
      <c r="DD186" s="275"/>
      <c r="DE186" s="275"/>
      <c r="DF186" s="275"/>
      <c r="DG186" s="275"/>
      <c r="DH186" s="275"/>
      <c r="DI186" s="275"/>
      <c r="DJ186" s="275"/>
      <c r="DK186" s="275"/>
      <c r="DL186" s="275"/>
      <c r="DM186" s="275"/>
      <c r="DN186" s="275"/>
      <c r="DO186" s="275"/>
      <c r="DP186" s="275"/>
      <c r="DQ186" s="275"/>
      <c r="DR186" s="275"/>
      <c r="DS186" s="275"/>
      <c r="DT186" s="275"/>
      <c r="DU186" s="275"/>
      <c r="DV186" s="275"/>
      <c r="DW186" s="275"/>
      <c r="DX186" s="275"/>
      <c r="DY186" s="275"/>
      <c r="DZ186" s="275"/>
      <c r="EA186" s="275"/>
      <c r="EB186" s="275"/>
    </row>
    <row r="187" spans="1:132" ht="12.75" customHeight="1">
      <c r="A187" s="275"/>
      <c r="B187" s="275"/>
      <c r="C187" s="275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  <c r="X187" s="275"/>
      <c r="Y187" s="275"/>
      <c r="Z187" s="275"/>
      <c r="AA187" s="275"/>
      <c r="AB187" s="275"/>
      <c r="AC187" s="275"/>
      <c r="AD187" s="275"/>
      <c r="AE187" s="275"/>
      <c r="AF187" s="275"/>
      <c r="AG187" s="275"/>
      <c r="AH187" s="275"/>
      <c r="AI187" s="275"/>
      <c r="AJ187" s="275"/>
      <c r="AK187" s="275"/>
      <c r="AL187" s="275"/>
      <c r="AM187" s="275"/>
      <c r="AN187" s="275"/>
      <c r="AO187" s="275"/>
      <c r="AP187" s="275"/>
      <c r="AQ187" s="275"/>
      <c r="AR187" s="275"/>
      <c r="AS187" s="275"/>
      <c r="AT187" s="275"/>
      <c r="AU187" s="275"/>
      <c r="AV187" s="275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5"/>
      <c r="BQ187" s="275"/>
      <c r="BR187" s="275"/>
      <c r="BS187" s="275"/>
      <c r="BT187" s="275"/>
      <c r="BU187" s="275"/>
      <c r="BV187" s="275"/>
      <c r="BW187" s="275"/>
      <c r="CF187" s="316"/>
      <c r="CG187" s="317"/>
      <c r="CH187" s="275"/>
      <c r="CI187" s="275"/>
      <c r="CJ187" s="275"/>
      <c r="CK187" s="275"/>
      <c r="CL187" s="275"/>
      <c r="CM187" s="275"/>
      <c r="CN187" s="275"/>
      <c r="CO187" s="275"/>
      <c r="CP187" s="275"/>
      <c r="CQ187" s="275"/>
      <c r="CR187" s="275"/>
      <c r="CS187" s="275"/>
      <c r="CT187" s="275"/>
      <c r="CU187" s="275"/>
      <c r="CV187" s="275"/>
      <c r="CW187" s="275"/>
      <c r="CX187" s="275"/>
      <c r="CY187" s="275"/>
      <c r="CZ187" s="275"/>
      <c r="DA187" s="275"/>
      <c r="DB187" s="275"/>
      <c r="DC187" s="275"/>
      <c r="DD187" s="275"/>
      <c r="DE187" s="275"/>
      <c r="DF187" s="275"/>
      <c r="DG187" s="275"/>
      <c r="DH187" s="275"/>
      <c r="DI187" s="275"/>
      <c r="DJ187" s="275"/>
      <c r="DK187" s="275"/>
      <c r="DL187" s="275"/>
      <c r="DM187" s="275"/>
      <c r="DN187" s="275"/>
      <c r="DO187" s="275"/>
      <c r="DP187" s="275"/>
      <c r="DQ187" s="275"/>
      <c r="DR187" s="275"/>
      <c r="DS187" s="275"/>
      <c r="DT187" s="275"/>
      <c r="DU187" s="275"/>
      <c r="DV187" s="275"/>
      <c r="DW187" s="275"/>
      <c r="DX187" s="275"/>
      <c r="DY187" s="275"/>
      <c r="DZ187" s="275"/>
      <c r="EA187" s="275"/>
      <c r="EB187" s="275"/>
    </row>
    <row r="188" spans="1:132" ht="12.75" customHeight="1">
      <c r="A188" s="275"/>
      <c r="B188" s="275"/>
      <c r="C188" s="275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  <c r="X188" s="275"/>
      <c r="Y188" s="275"/>
      <c r="Z188" s="275"/>
      <c r="AA188" s="275"/>
      <c r="AB188" s="275"/>
      <c r="AC188" s="275"/>
      <c r="AD188" s="275"/>
      <c r="AE188" s="275"/>
      <c r="AF188" s="275"/>
      <c r="AG188" s="275"/>
      <c r="AH188" s="275"/>
      <c r="AI188" s="275"/>
      <c r="AJ188" s="275"/>
      <c r="AK188" s="275"/>
      <c r="AL188" s="275"/>
      <c r="AM188" s="275"/>
      <c r="AN188" s="275"/>
      <c r="AO188" s="275"/>
      <c r="AP188" s="275"/>
      <c r="AQ188" s="275"/>
      <c r="AR188" s="275"/>
      <c r="AS188" s="275"/>
      <c r="AT188" s="275"/>
      <c r="AU188" s="275"/>
      <c r="AV188" s="275"/>
      <c r="AW188" s="275"/>
      <c r="AX188" s="275"/>
      <c r="AY188" s="275"/>
      <c r="AZ188" s="275"/>
      <c r="BA188" s="275"/>
      <c r="BB188" s="275"/>
      <c r="BC188" s="275"/>
      <c r="BD188" s="275"/>
      <c r="BE188" s="275"/>
      <c r="BF188" s="275"/>
      <c r="BG188" s="275"/>
      <c r="BH188" s="275"/>
      <c r="BI188" s="275"/>
      <c r="BJ188" s="275"/>
      <c r="BK188" s="275"/>
      <c r="BL188" s="275"/>
      <c r="BM188" s="275"/>
      <c r="BN188" s="275"/>
      <c r="BO188" s="275"/>
      <c r="BP188" s="275"/>
      <c r="BQ188" s="275"/>
      <c r="BR188" s="275"/>
      <c r="BS188" s="275"/>
      <c r="BT188" s="275"/>
      <c r="BU188" s="275"/>
      <c r="BV188" s="275"/>
      <c r="BW188" s="275"/>
      <c r="CF188" s="316"/>
      <c r="CG188" s="317"/>
      <c r="CH188" s="275"/>
      <c r="CI188" s="275"/>
      <c r="CJ188" s="275"/>
      <c r="CK188" s="275"/>
      <c r="CL188" s="275"/>
      <c r="CM188" s="275"/>
      <c r="CN188" s="275"/>
      <c r="CO188" s="275"/>
      <c r="CP188" s="275"/>
      <c r="CQ188" s="275"/>
      <c r="CR188" s="275"/>
      <c r="CS188" s="275"/>
      <c r="CT188" s="275"/>
      <c r="CU188" s="275"/>
      <c r="CV188" s="275"/>
      <c r="CW188" s="275"/>
      <c r="CX188" s="275"/>
      <c r="CY188" s="275"/>
      <c r="CZ188" s="275"/>
      <c r="DA188" s="275"/>
      <c r="DB188" s="275"/>
      <c r="DC188" s="275"/>
      <c r="DD188" s="275"/>
      <c r="DE188" s="275"/>
      <c r="DF188" s="275"/>
      <c r="DG188" s="275"/>
      <c r="DH188" s="275"/>
      <c r="DI188" s="275"/>
      <c r="DJ188" s="275"/>
      <c r="DK188" s="275"/>
      <c r="DL188" s="275"/>
      <c r="DM188" s="275"/>
      <c r="DN188" s="275"/>
      <c r="DO188" s="275"/>
      <c r="DP188" s="275"/>
      <c r="DQ188" s="275"/>
      <c r="DR188" s="275"/>
      <c r="DS188" s="275"/>
      <c r="DT188" s="275"/>
      <c r="DU188" s="275"/>
      <c r="DV188" s="275"/>
      <c r="DW188" s="275"/>
      <c r="DX188" s="275"/>
      <c r="DY188" s="275"/>
      <c r="DZ188" s="275"/>
      <c r="EA188" s="275"/>
      <c r="EB188" s="275"/>
    </row>
    <row r="189" spans="1:132" ht="12.75" customHeight="1">
      <c r="A189" s="275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  <c r="X189" s="275"/>
      <c r="Y189" s="275"/>
      <c r="Z189" s="275"/>
      <c r="AA189" s="275"/>
      <c r="AB189" s="275"/>
      <c r="AC189" s="275"/>
      <c r="AD189" s="275"/>
      <c r="AE189" s="275"/>
      <c r="AF189" s="275"/>
      <c r="AG189" s="275"/>
      <c r="AH189" s="275"/>
      <c r="AI189" s="275"/>
      <c r="AJ189" s="275"/>
      <c r="AK189" s="275"/>
      <c r="AL189" s="275"/>
      <c r="AM189" s="275"/>
      <c r="AN189" s="275"/>
      <c r="AO189" s="275"/>
      <c r="AP189" s="275"/>
      <c r="AQ189" s="275"/>
      <c r="AR189" s="275"/>
      <c r="AS189" s="275"/>
      <c r="AT189" s="275"/>
      <c r="AU189" s="275"/>
      <c r="AV189" s="275"/>
      <c r="AW189" s="275"/>
      <c r="AX189" s="275"/>
      <c r="AY189" s="275"/>
      <c r="AZ189" s="275"/>
      <c r="BA189" s="275"/>
      <c r="BB189" s="275"/>
      <c r="BC189" s="275"/>
      <c r="BD189" s="275"/>
      <c r="BE189" s="275"/>
      <c r="BF189" s="275"/>
      <c r="BG189" s="275"/>
      <c r="BH189" s="275"/>
      <c r="BI189" s="275"/>
      <c r="BJ189" s="275"/>
      <c r="BK189" s="275"/>
      <c r="BL189" s="275"/>
      <c r="BM189" s="275"/>
      <c r="BN189" s="275"/>
      <c r="BO189" s="275"/>
      <c r="BP189" s="275"/>
      <c r="BQ189" s="275"/>
      <c r="BR189" s="275"/>
      <c r="BS189" s="275"/>
      <c r="BT189" s="275"/>
      <c r="BU189" s="275"/>
      <c r="BV189" s="275"/>
      <c r="BW189" s="275"/>
      <c r="CF189" s="275"/>
      <c r="CG189" s="275"/>
      <c r="CH189" s="275"/>
      <c r="CI189" s="275"/>
      <c r="CJ189" s="275"/>
      <c r="CK189" s="275"/>
      <c r="CL189" s="275"/>
      <c r="CM189" s="275"/>
      <c r="CN189" s="275"/>
      <c r="CO189" s="275"/>
      <c r="CP189" s="275"/>
      <c r="CQ189" s="275"/>
      <c r="CR189" s="275"/>
      <c r="CS189" s="275"/>
      <c r="CT189" s="275"/>
      <c r="CU189" s="275"/>
      <c r="CV189" s="275"/>
      <c r="CW189" s="275"/>
      <c r="CX189" s="275"/>
      <c r="CY189" s="275"/>
      <c r="CZ189" s="275"/>
      <c r="DA189" s="275"/>
      <c r="DB189" s="275"/>
      <c r="DC189" s="275"/>
      <c r="DD189" s="275"/>
      <c r="DE189" s="275"/>
      <c r="DF189" s="275"/>
      <c r="DG189" s="275"/>
      <c r="DH189" s="275"/>
      <c r="DI189" s="275"/>
      <c r="DJ189" s="275"/>
      <c r="DK189" s="275"/>
      <c r="DL189" s="275"/>
      <c r="DM189" s="275"/>
      <c r="DN189" s="275"/>
      <c r="DO189" s="275"/>
      <c r="DP189" s="275"/>
      <c r="DQ189" s="275"/>
      <c r="DR189" s="275"/>
      <c r="DS189" s="275"/>
      <c r="DT189" s="275"/>
      <c r="DU189" s="275"/>
      <c r="DV189" s="275"/>
      <c r="DW189" s="275"/>
      <c r="DX189" s="275"/>
      <c r="DY189" s="275"/>
      <c r="DZ189" s="275"/>
      <c r="EA189" s="275"/>
      <c r="EB189" s="275"/>
    </row>
    <row r="190" spans="1:132" ht="12.75" customHeight="1">
      <c r="A190" s="275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  <c r="BP190" s="275"/>
      <c r="BQ190" s="275"/>
      <c r="BR190" s="275"/>
      <c r="BS190" s="275"/>
      <c r="BT190" s="275"/>
      <c r="BU190" s="275"/>
      <c r="BV190" s="275"/>
      <c r="BW190" s="275"/>
      <c r="CF190" s="275"/>
      <c r="CG190" s="275"/>
      <c r="CH190" s="275"/>
      <c r="CI190" s="275"/>
      <c r="CJ190" s="275"/>
      <c r="CK190" s="275"/>
      <c r="CL190" s="275"/>
      <c r="CM190" s="275"/>
      <c r="CN190" s="275"/>
      <c r="CO190" s="275"/>
      <c r="CP190" s="275"/>
      <c r="CQ190" s="275"/>
      <c r="CR190" s="275"/>
      <c r="CS190" s="275"/>
      <c r="CT190" s="275"/>
      <c r="CU190" s="275"/>
      <c r="CV190" s="275"/>
      <c r="CW190" s="275"/>
      <c r="CX190" s="275"/>
      <c r="CY190" s="275"/>
      <c r="CZ190" s="275"/>
      <c r="DA190" s="275"/>
      <c r="DB190" s="275"/>
      <c r="DC190" s="275"/>
      <c r="DD190" s="275"/>
      <c r="DE190" s="275"/>
      <c r="DF190" s="275"/>
      <c r="DG190" s="275"/>
      <c r="DH190" s="275"/>
      <c r="DI190" s="275"/>
      <c r="DJ190" s="275"/>
      <c r="DK190" s="275"/>
      <c r="DL190" s="275"/>
      <c r="DM190" s="275"/>
      <c r="DN190" s="275"/>
      <c r="DO190" s="275"/>
      <c r="DP190" s="275"/>
      <c r="DQ190" s="275"/>
      <c r="DR190" s="275"/>
      <c r="DS190" s="275"/>
      <c r="DT190" s="275"/>
      <c r="DU190" s="275"/>
      <c r="DV190" s="275"/>
      <c r="DW190" s="275"/>
      <c r="DX190" s="275"/>
      <c r="DY190" s="275"/>
      <c r="DZ190" s="275"/>
      <c r="EA190" s="275"/>
      <c r="EB190" s="275"/>
    </row>
    <row r="191" spans="1:132" ht="12.75" customHeight="1">
      <c r="A191" s="275"/>
      <c r="B191" s="275"/>
      <c r="C191" s="275"/>
      <c r="D191" s="275"/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D191" s="275"/>
      <c r="AE191" s="275"/>
      <c r="AF191" s="275"/>
      <c r="AG191" s="275"/>
      <c r="AH191" s="275"/>
      <c r="AI191" s="275"/>
      <c r="AJ191" s="275"/>
      <c r="AK191" s="275"/>
      <c r="AL191" s="275"/>
      <c r="AM191" s="275"/>
      <c r="AN191" s="275"/>
      <c r="AO191" s="275"/>
      <c r="AP191" s="275"/>
      <c r="AQ191" s="275"/>
      <c r="AR191" s="275"/>
      <c r="AS191" s="275"/>
      <c r="AT191" s="275"/>
      <c r="AU191" s="275"/>
      <c r="AV191" s="275"/>
      <c r="AW191" s="275"/>
      <c r="AX191" s="275"/>
      <c r="AY191" s="275"/>
      <c r="AZ191" s="275"/>
      <c r="BA191" s="275"/>
      <c r="BB191" s="275"/>
      <c r="BC191" s="275"/>
      <c r="BD191" s="275"/>
      <c r="BE191" s="275"/>
      <c r="BF191" s="275"/>
      <c r="BG191" s="275"/>
      <c r="BH191" s="275"/>
      <c r="BI191" s="275"/>
      <c r="BJ191" s="275"/>
      <c r="BK191" s="275"/>
      <c r="BL191" s="275"/>
      <c r="BM191" s="275"/>
      <c r="BN191" s="275"/>
      <c r="BO191" s="275"/>
      <c r="BP191" s="275"/>
      <c r="BQ191" s="275"/>
      <c r="BR191" s="275"/>
      <c r="BS191" s="275"/>
      <c r="BT191" s="275"/>
      <c r="BU191" s="275"/>
      <c r="BV191" s="275"/>
      <c r="BW191" s="275"/>
      <c r="CF191" s="275"/>
      <c r="CG191" s="275"/>
      <c r="CH191" s="275"/>
      <c r="CI191" s="275"/>
      <c r="CJ191" s="275"/>
      <c r="CK191" s="275"/>
      <c r="CL191" s="275"/>
      <c r="CM191" s="275"/>
      <c r="CN191" s="275"/>
      <c r="CO191" s="275"/>
      <c r="CP191" s="275"/>
      <c r="CQ191" s="275"/>
      <c r="CR191" s="275"/>
      <c r="CS191" s="275"/>
      <c r="CT191" s="275"/>
      <c r="CU191" s="275"/>
      <c r="CV191" s="275"/>
      <c r="CW191" s="275"/>
      <c r="CX191" s="275"/>
      <c r="CY191" s="275"/>
      <c r="CZ191" s="275"/>
      <c r="DA191" s="275"/>
      <c r="DB191" s="275"/>
      <c r="DC191" s="275"/>
      <c r="DD191" s="275"/>
      <c r="DE191" s="275"/>
      <c r="DF191" s="275"/>
      <c r="DG191" s="275"/>
      <c r="DH191" s="275"/>
      <c r="DI191" s="275"/>
      <c r="DJ191" s="275"/>
      <c r="DK191" s="275"/>
      <c r="DL191" s="275"/>
      <c r="DM191" s="275"/>
      <c r="DN191" s="275"/>
      <c r="DO191" s="275"/>
      <c r="DP191" s="275"/>
      <c r="DQ191" s="275"/>
      <c r="DR191" s="275"/>
      <c r="DS191" s="275"/>
      <c r="DT191" s="275"/>
      <c r="DU191" s="275"/>
      <c r="DV191" s="275"/>
      <c r="DW191" s="275"/>
      <c r="DX191" s="275"/>
      <c r="DY191" s="275"/>
      <c r="DZ191" s="275"/>
      <c r="EA191" s="275"/>
      <c r="EB191" s="275"/>
    </row>
    <row r="192" spans="1:132" ht="12.75" customHeight="1">
      <c r="A192" s="275"/>
      <c r="B192" s="275"/>
      <c r="C192" s="275"/>
      <c r="D192" s="275"/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5"/>
      <c r="AC192" s="275"/>
      <c r="AD192" s="275"/>
      <c r="AE192" s="275"/>
      <c r="AF192" s="275"/>
      <c r="AG192" s="275"/>
      <c r="AH192" s="275"/>
      <c r="AI192" s="275"/>
      <c r="AJ192" s="275"/>
      <c r="AK192" s="275"/>
      <c r="AL192" s="275"/>
      <c r="AM192" s="275"/>
      <c r="AN192" s="275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5"/>
      <c r="BC192" s="275"/>
      <c r="BD192" s="275"/>
      <c r="BE192" s="275"/>
      <c r="BF192" s="275"/>
      <c r="BG192" s="275"/>
      <c r="BH192" s="275"/>
      <c r="BI192" s="275"/>
      <c r="BJ192" s="275"/>
      <c r="BK192" s="275"/>
      <c r="BL192" s="275"/>
      <c r="BM192" s="275"/>
      <c r="BN192" s="275"/>
      <c r="BO192" s="275"/>
      <c r="BP192" s="275"/>
      <c r="BQ192" s="275"/>
      <c r="BR192" s="275"/>
      <c r="BS192" s="275"/>
      <c r="BT192" s="275"/>
      <c r="BU192" s="275"/>
      <c r="BV192" s="275"/>
      <c r="BW192" s="275"/>
      <c r="CF192" s="275"/>
      <c r="CG192" s="275"/>
      <c r="CH192" s="275"/>
      <c r="CI192" s="275"/>
      <c r="CJ192" s="275"/>
      <c r="CK192" s="275"/>
      <c r="CL192" s="275"/>
      <c r="CM192" s="275"/>
      <c r="CN192" s="275"/>
      <c r="CO192" s="275"/>
      <c r="CP192" s="275"/>
      <c r="CQ192" s="275"/>
      <c r="CR192" s="275"/>
      <c r="CS192" s="275"/>
      <c r="CT192" s="275"/>
      <c r="CU192" s="275"/>
      <c r="CV192" s="275"/>
      <c r="CW192" s="275"/>
      <c r="CX192" s="275"/>
      <c r="CY192" s="275"/>
      <c r="CZ192" s="275"/>
      <c r="DA192" s="275"/>
      <c r="DB192" s="275"/>
      <c r="DC192" s="275"/>
      <c r="DD192" s="275"/>
      <c r="DE192" s="275"/>
      <c r="DF192" s="275"/>
      <c r="DG192" s="275"/>
      <c r="DH192" s="275"/>
      <c r="DI192" s="275"/>
      <c r="DJ192" s="275"/>
      <c r="DK192" s="275"/>
      <c r="DL192" s="275"/>
      <c r="DM192" s="275"/>
      <c r="DN192" s="275"/>
      <c r="DO192" s="275"/>
      <c r="DP192" s="275"/>
      <c r="DQ192" s="275"/>
      <c r="DR192" s="275"/>
      <c r="DS192" s="275"/>
      <c r="DT192" s="275"/>
      <c r="DU192" s="275"/>
      <c r="DV192" s="275"/>
      <c r="DW192" s="275"/>
      <c r="DX192" s="275"/>
      <c r="DY192" s="275"/>
      <c r="DZ192" s="275"/>
      <c r="EA192" s="275"/>
      <c r="EB192" s="275"/>
    </row>
    <row r="193" spans="1:132" ht="12.75" customHeight="1">
      <c r="A193" s="275"/>
      <c r="B193" s="275"/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  <c r="AU193" s="275"/>
      <c r="AV193" s="275"/>
      <c r="AW193" s="275"/>
      <c r="AX193" s="275"/>
      <c r="AY193" s="275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5"/>
      <c r="BQ193" s="275"/>
      <c r="BR193" s="275"/>
      <c r="BS193" s="275"/>
      <c r="BT193" s="275"/>
      <c r="BU193" s="275"/>
      <c r="BV193" s="275"/>
      <c r="BW193" s="275"/>
      <c r="CF193" s="275"/>
      <c r="CG193" s="275"/>
      <c r="CH193" s="275"/>
      <c r="CI193" s="275"/>
      <c r="CJ193" s="275"/>
      <c r="CK193" s="275"/>
      <c r="CL193" s="275"/>
      <c r="CM193" s="275"/>
      <c r="CN193" s="275"/>
      <c r="CO193" s="275"/>
      <c r="CP193" s="275"/>
      <c r="CQ193" s="275"/>
      <c r="CR193" s="275"/>
      <c r="CS193" s="275"/>
      <c r="CT193" s="275"/>
      <c r="CU193" s="275"/>
      <c r="CV193" s="275"/>
      <c r="CW193" s="275"/>
      <c r="CX193" s="275"/>
      <c r="CY193" s="275"/>
      <c r="CZ193" s="275"/>
      <c r="DA193" s="275"/>
      <c r="DB193" s="275"/>
      <c r="DC193" s="275"/>
      <c r="DD193" s="275"/>
      <c r="DE193" s="275"/>
      <c r="DF193" s="275"/>
      <c r="DG193" s="275"/>
      <c r="DH193" s="275"/>
      <c r="DI193" s="275"/>
      <c r="DJ193" s="275"/>
      <c r="DK193" s="275"/>
      <c r="DL193" s="275"/>
      <c r="DM193" s="275"/>
      <c r="DN193" s="275"/>
      <c r="DO193" s="275"/>
      <c r="DP193" s="275"/>
      <c r="DQ193" s="275"/>
      <c r="DR193" s="275"/>
      <c r="DS193" s="275"/>
      <c r="DT193" s="275"/>
      <c r="DU193" s="275"/>
      <c r="DV193" s="275"/>
      <c r="DW193" s="275"/>
      <c r="DX193" s="275"/>
      <c r="DY193" s="275"/>
      <c r="DZ193" s="275"/>
      <c r="EA193" s="275"/>
      <c r="EB193" s="275"/>
    </row>
    <row r="194" spans="1:132" ht="12.75" customHeight="1">
      <c r="A194" s="275"/>
      <c r="B194" s="275"/>
      <c r="C194" s="275"/>
      <c r="D194" s="275"/>
      <c r="E194" s="275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  <c r="S194" s="275"/>
      <c r="T194" s="275"/>
      <c r="U194" s="275"/>
      <c r="V194" s="275"/>
      <c r="W194" s="275"/>
      <c r="X194" s="275"/>
      <c r="Y194" s="275"/>
      <c r="Z194" s="275"/>
      <c r="AA194" s="275"/>
      <c r="AB194" s="275"/>
      <c r="AC194" s="275"/>
      <c r="AD194" s="275"/>
      <c r="AE194" s="275"/>
      <c r="AF194" s="275"/>
      <c r="AG194" s="275"/>
      <c r="AH194" s="275"/>
      <c r="AI194" s="275"/>
      <c r="AJ194" s="275"/>
      <c r="AK194" s="275"/>
      <c r="AL194" s="275"/>
      <c r="AM194" s="275"/>
      <c r="AN194" s="275"/>
      <c r="AO194" s="275"/>
      <c r="AP194" s="275"/>
      <c r="AQ194" s="275"/>
      <c r="AR194" s="275"/>
      <c r="AS194" s="275"/>
      <c r="AT194" s="275"/>
      <c r="AU194" s="275"/>
      <c r="AV194" s="275"/>
      <c r="AW194" s="275"/>
      <c r="AX194" s="275"/>
      <c r="AY194" s="275"/>
      <c r="AZ194" s="275"/>
      <c r="BA194" s="275"/>
      <c r="BB194" s="275"/>
      <c r="BC194" s="275"/>
      <c r="BD194" s="275"/>
      <c r="BE194" s="275"/>
      <c r="BF194" s="275"/>
      <c r="BG194" s="275"/>
      <c r="BH194" s="275"/>
      <c r="BI194" s="275"/>
      <c r="BJ194" s="275"/>
      <c r="BK194" s="275"/>
      <c r="BL194" s="275"/>
      <c r="BM194" s="275"/>
      <c r="BN194" s="275"/>
      <c r="BO194" s="275"/>
      <c r="BP194" s="275"/>
      <c r="BQ194" s="275"/>
      <c r="BR194" s="275"/>
      <c r="BS194" s="275"/>
      <c r="BT194" s="275"/>
      <c r="BU194" s="275"/>
      <c r="BV194" s="275"/>
      <c r="BW194" s="275"/>
      <c r="CF194" s="275"/>
      <c r="CG194" s="275"/>
      <c r="CH194" s="275"/>
      <c r="CI194" s="275"/>
      <c r="CJ194" s="275"/>
      <c r="CK194" s="275"/>
      <c r="CL194" s="275"/>
      <c r="CM194" s="275"/>
      <c r="CN194" s="275"/>
      <c r="CO194" s="275"/>
      <c r="CP194" s="275"/>
      <c r="CQ194" s="275"/>
      <c r="CR194" s="275"/>
      <c r="CS194" s="275"/>
      <c r="CT194" s="275"/>
      <c r="CU194" s="275"/>
      <c r="CV194" s="275"/>
      <c r="CW194" s="275"/>
      <c r="CX194" s="275"/>
      <c r="CY194" s="275"/>
      <c r="CZ194" s="275"/>
      <c r="DA194" s="275"/>
      <c r="DB194" s="275"/>
      <c r="DC194" s="275"/>
      <c r="DD194" s="275"/>
      <c r="DE194" s="275"/>
      <c r="DF194" s="275"/>
      <c r="DG194" s="275"/>
      <c r="DH194" s="275"/>
      <c r="DI194" s="275"/>
      <c r="DJ194" s="275"/>
      <c r="DK194" s="275"/>
      <c r="DL194" s="275"/>
      <c r="DM194" s="275"/>
      <c r="DN194" s="275"/>
      <c r="DO194" s="275"/>
      <c r="DP194" s="275"/>
      <c r="DQ194" s="275"/>
      <c r="DR194" s="275"/>
      <c r="DS194" s="275"/>
      <c r="DT194" s="275"/>
      <c r="DU194" s="275"/>
      <c r="DV194" s="275"/>
      <c r="DW194" s="275"/>
      <c r="DX194" s="275"/>
      <c r="DY194" s="275"/>
      <c r="DZ194" s="275"/>
      <c r="EA194" s="275"/>
      <c r="EB194" s="275"/>
    </row>
    <row r="195" spans="1:132" ht="12.75" customHeight="1">
      <c r="A195" s="275"/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  <c r="S195" s="275"/>
      <c r="T195" s="275"/>
      <c r="U195" s="275"/>
      <c r="V195" s="275"/>
      <c r="W195" s="275"/>
      <c r="X195" s="275"/>
      <c r="Y195" s="275"/>
      <c r="Z195" s="275"/>
      <c r="AA195" s="275"/>
      <c r="AB195" s="275"/>
      <c r="AC195" s="275"/>
      <c r="AD195" s="275"/>
      <c r="AE195" s="275"/>
      <c r="AF195" s="275"/>
      <c r="AG195" s="275"/>
      <c r="AH195" s="275"/>
      <c r="AI195" s="275"/>
      <c r="AJ195" s="275"/>
      <c r="AK195" s="275"/>
      <c r="AL195" s="275"/>
      <c r="AM195" s="275"/>
      <c r="AN195" s="275"/>
      <c r="AO195" s="275"/>
      <c r="AP195" s="275"/>
      <c r="AQ195" s="275"/>
      <c r="AR195" s="275"/>
      <c r="AS195" s="275"/>
      <c r="AT195" s="275"/>
      <c r="AU195" s="275"/>
      <c r="AV195" s="275"/>
      <c r="AW195" s="275"/>
      <c r="AX195" s="275"/>
      <c r="AY195" s="275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5"/>
      <c r="BQ195" s="275"/>
      <c r="BR195" s="275"/>
      <c r="BS195" s="275"/>
      <c r="BT195" s="275"/>
      <c r="BU195" s="275"/>
      <c r="BV195" s="275"/>
      <c r="BW195" s="275"/>
      <c r="CF195" s="275"/>
      <c r="CG195" s="275"/>
      <c r="CH195" s="275"/>
      <c r="CI195" s="275"/>
      <c r="CJ195" s="275"/>
      <c r="CK195" s="275"/>
      <c r="CL195" s="275"/>
      <c r="CM195" s="275"/>
      <c r="CN195" s="275"/>
      <c r="CO195" s="275"/>
      <c r="CP195" s="275"/>
      <c r="CQ195" s="275"/>
      <c r="CR195" s="275"/>
      <c r="CS195" s="275"/>
      <c r="CT195" s="275"/>
      <c r="CU195" s="275"/>
      <c r="CV195" s="275"/>
      <c r="CW195" s="275"/>
      <c r="CX195" s="275"/>
      <c r="CY195" s="275"/>
      <c r="CZ195" s="275"/>
      <c r="DA195" s="275"/>
      <c r="DB195" s="275"/>
      <c r="DC195" s="275"/>
      <c r="DD195" s="275"/>
      <c r="DE195" s="275"/>
      <c r="DF195" s="275"/>
      <c r="DG195" s="275"/>
      <c r="DH195" s="275"/>
      <c r="DI195" s="275"/>
      <c r="DJ195" s="275"/>
      <c r="DK195" s="275"/>
      <c r="DL195" s="275"/>
      <c r="DM195" s="275"/>
      <c r="DN195" s="275"/>
      <c r="DO195" s="275"/>
      <c r="DP195" s="275"/>
      <c r="DQ195" s="275"/>
      <c r="DR195" s="275"/>
      <c r="DS195" s="275"/>
      <c r="DT195" s="275"/>
      <c r="DU195" s="275"/>
      <c r="DV195" s="275"/>
      <c r="DW195" s="275"/>
      <c r="DX195" s="275"/>
      <c r="DY195" s="275"/>
      <c r="DZ195" s="275"/>
      <c r="EA195" s="275"/>
      <c r="EB195" s="275"/>
    </row>
    <row r="196" spans="1:132" ht="12.75" customHeight="1">
      <c r="A196" s="275"/>
      <c r="B196" s="275"/>
      <c r="C196" s="275"/>
      <c r="D196" s="275"/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  <c r="T196" s="275"/>
      <c r="U196" s="275"/>
      <c r="V196" s="275"/>
      <c r="W196" s="275"/>
      <c r="X196" s="275"/>
      <c r="Y196" s="275"/>
      <c r="Z196" s="275"/>
      <c r="AA196" s="275"/>
      <c r="AB196" s="275"/>
      <c r="AC196" s="275"/>
      <c r="AD196" s="275"/>
      <c r="AE196" s="275"/>
      <c r="AF196" s="275"/>
      <c r="AG196" s="275"/>
      <c r="AH196" s="275"/>
      <c r="AI196" s="275"/>
      <c r="AJ196" s="275"/>
      <c r="AK196" s="275"/>
      <c r="AL196" s="275"/>
      <c r="AM196" s="275"/>
      <c r="AN196" s="275"/>
      <c r="AO196" s="275"/>
      <c r="AP196" s="275"/>
      <c r="AQ196" s="275"/>
      <c r="AR196" s="275"/>
      <c r="AS196" s="275"/>
      <c r="AT196" s="275"/>
      <c r="AU196" s="275"/>
      <c r="AV196" s="275"/>
      <c r="AW196" s="275"/>
      <c r="AX196" s="275"/>
      <c r="AY196" s="275"/>
      <c r="AZ196" s="275"/>
      <c r="BA196" s="275"/>
      <c r="BB196" s="275"/>
      <c r="BC196" s="275"/>
      <c r="BD196" s="275"/>
      <c r="BE196" s="275"/>
      <c r="BF196" s="275"/>
      <c r="BG196" s="275"/>
      <c r="BH196" s="275"/>
      <c r="BI196" s="275"/>
      <c r="BJ196" s="275"/>
      <c r="BK196" s="275"/>
      <c r="BL196" s="275"/>
      <c r="BM196" s="275"/>
      <c r="BN196" s="275"/>
      <c r="BO196" s="275"/>
      <c r="BP196" s="275"/>
      <c r="BQ196" s="275"/>
      <c r="BR196" s="275"/>
      <c r="BS196" s="275"/>
      <c r="BT196" s="275"/>
      <c r="BU196" s="275"/>
      <c r="BV196" s="275"/>
      <c r="BW196" s="275"/>
      <c r="CF196" s="275"/>
      <c r="CG196" s="275"/>
      <c r="CH196" s="275"/>
      <c r="CI196" s="275"/>
      <c r="CJ196" s="275"/>
      <c r="CK196" s="275"/>
      <c r="CL196" s="275"/>
      <c r="CM196" s="275"/>
      <c r="CN196" s="275"/>
      <c r="CO196" s="275"/>
      <c r="CP196" s="275"/>
      <c r="CQ196" s="275"/>
      <c r="CR196" s="275"/>
      <c r="CS196" s="275"/>
      <c r="CT196" s="275"/>
      <c r="CU196" s="275"/>
      <c r="CV196" s="275"/>
      <c r="CW196" s="275"/>
      <c r="CX196" s="275"/>
      <c r="CY196" s="275"/>
      <c r="CZ196" s="275"/>
      <c r="DA196" s="275"/>
      <c r="DB196" s="275"/>
      <c r="DC196" s="275"/>
      <c r="DD196" s="275"/>
      <c r="DE196" s="275"/>
      <c r="DF196" s="275"/>
      <c r="DG196" s="275"/>
      <c r="DH196" s="275"/>
      <c r="DI196" s="275"/>
      <c r="DJ196" s="275"/>
      <c r="DK196" s="275"/>
      <c r="DL196" s="275"/>
      <c r="DM196" s="275"/>
      <c r="DN196" s="275"/>
      <c r="DO196" s="275"/>
      <c r="DP196" s="275"/>
      <c r="DQ196" s="275"/>
      <c r="DR196" s="275"/>
      <c r="DS196" s="275"/>
      <c r="DT196" s="275"/>
      <c r="DU196" s="275"/>
      <c r="DV196" s="275"/>
      <c r="DW196" s="275"/>
      <c r="DX196" s="275"/>
      <c r="DY196" s="275"/>
      <c r="DZ196" s="275"/>
      <c r="EA196" s="275"/>
      <c r="EB196" s="275"/>
    </row>
    <row r="197" spans="1:132" ht="12.75" customHeight="1">
      <c r="A197" s="275"/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5"/>
      <c r="V197" s="275"/>
      <c r="W197" s="275"/>
      <c r="X197" s="275"/>
      <c r="Y197" s="275"/>
      <c r="Z197" s="275"/>
      <c r="AA197" s="275"/>
      <c r="AB197" s="275"/>
      <c r="AC197" s="275"/>
      <c r="AD197" s="275"/>
      <c r="AE197" s="275"/>
      <c r="AF197" s="275"/>
      <c r="AG197" s="275"/>
      <c r="AH197" s="275"/>
      <c r="AI197" s="275"/>
      <c r="AJ197" s="275"/>
      <c r="AK197" s="275"/>
      <c r="AL197" s="275"/>
      <c r="AM197" s="275"/>
      <c r="AN197" s="275"/>
      <c r="AO197" s="275"/>
      <c r="AP197" s="275"/>
      <c r="AQ197" s="275"/>
      <c r="AR197" s="275"/>
      <c r="AS197" s="275"/>
      <c r="AT197" s="275"/>
      <c r="AU197" s="275"/>
      <c r="AV197" s="275"/>
      <c r="AW197" s="275"/>
      <c r="AX197" s="275"/>
      <c r="AY197" s="275"/>
      <c r="AZ197" s="275"/>
      <c r="BA197" s="275"/>
      <c r="BB197" s="275"/>
      <c r="BC197" s="275"/>
      <c r="BD197" s="275"/>
      <c r="BE197" s="275"/>
      <c r="BF197" s="275"/>
      <c r="BG197" s="275"/>
      <c r="BH197" s="275"/>
      <c r="BI197" s="275"/>
      <c r="BJ197" s="275"/>
      <c r="BK197" s="275"/>
      <c r="BL197" s="275"/>
      <c r="BM197" s="275"/>
      <c r="BN197" s="275"/>
      <c r="BO197" s="275"/>
      <c r="BP197" s="275"/>
      <c r="BQ197" s="275"/>
      <c r="BR197" s="275"/>
      <c r="BS197" s="275"/>
      <c r="BT197" s="275"/>
      <c r="BU197" s="275"/>
      <c r="BV197" s="275"/>
      <c r="BW197" s="275"/>
      <c r="CF197" s="275"/>
      <c r="CG197" s="275"/>
      <c r="CH197" s="275"/>
      <c r="CI197" s="275"/>
      <c r="CJ197" s="275"/>
      <c r="CK197" s="275"/>
      <c r="CL197" s="275"/>
      <c r="CM197" s="275"/>
      <c r="CN197" s="275"/>
      <c r="CO197" s="275"/>
      <c r="CP197" s="275"/>
      <c r="CQ197" s="275"/>
      <c r="CR197" s="275"/>
      <c r="CS197" s="275"/>
      <c r="CT197" s="275"/>
      <c r="CU197" s="275"/>
      <c r="CV197" s="275"/>
      <c r="CW197" s="275"/>
      <c r="CX197" s="275"/>
      <c r="CY197" s="275"/>
      <c r="CZ197" s="275"/>
      <c r="DA197" s="275"/>
      <c r="DB197" s="275"/>
      <c r="DC197" s="275"/>
      <c r="DD197" s="275"/>
      <c r="DE197" s="275"/>
      <c r="DF197" s="275"/>
      <c r="DG197" s="275"/>
      <c r="DH197" s="275"/>
      <c r="DI197" s="275"/>
      <c r="DJ197" s="275"/>
      <c r="DK197" s="275"/>
      <c r="DL197" s="275"/>
      <c r="DM197" s="275"/>
      <c r="DN197" s="275"/>
      <c r="DO197" s="275"/>
      <c r="DP197" s="275"/>
      <c r="DQ197" s="275"/>
      <c r="DR197" s="275"/>
      <c r="DS197" s="275"/>
      <c r="DT197" s="275"/>
      <c r="DU197" s="275"/>
      <c r="DV197" s="275"/>
      <c r="DW197" s="275"/>
      <c r="DX197" s="275"/>
      <c r="DY197" s="275"/>
      <c r="DZ197" s="275"/>
      <c r="EA197" s="275"/>
      <c r="EB197" s="275"/>
    </row>
    <row r="198" spans="1:132" ht="12.75" customHeight="1">
      <c r="A198" s="275"/>
      <c r="B198" s="275"/>
      <c r="C198" s="275"/>
      <c r="D198" s="275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  <c r="X198" s="275"/>
      <c r="Y198" s="275"/>
      <c r="Z198" s="275"/>
      <c r="AA198" s="275"/>
      <c r="AB198" s="275"/>
      <c r="AC198" s="275"/>
      <c r="AD198" s="275"/>
      <c r="AE198" s="275"/>
      <c r="AF198" s="275"/>
      <c r="AG198" s="275"/>
      <c r="AH198" s="275"/>
      <c r="AI198" s="275"/>
      <c r="AJ198" s="275"/>
      <c r="AK198" s="275"/>
      <c r="AL198" s="275"/>
      <c r="AM198" s="275"/>
      <c r="AN198" s="275"/>
      <c r="AO198" s="275"/>
      <c r="AP198" s="275"/>
      <c r="AQ198" s="275"/>
      <c r="AR198" s="275"/>
      <c r="AS198" s="275"/>
      <c r="AT198" s="275"/>
      <c r="AU198" s="275"/>
      <c r="AV198" s="275"/>
      <c r="AW198" s="275"/>
      <c r="AX198" s="275"/>
      <c r="AY198" s="275"/>
      <c r="AZ198" s="275"/>
      <c r="BA198" s="275"/>
      <c r="BB198" s="275"/>
      <c r="BC198" s="275"/>
      <c r="BD198" s="275"/>
      <c r="BE198" s="275"/>
      <c r="BF198" s="275"/>
      <c r="BG198" s="275"/>
      <c r="BH198" s="275"/>
      <c r="BI198" s="275"/>
      <c r="BJ198" s="275"/>
      <c r="BK198" s="275"/>
      <c r="BL198" s="275"/>
      <c r="BM198" s="275"/>
      <c r="BN198" s="275"/>
      <c r="BO198" s="275"/>
      <c r="BP198" s="275"/>
      <c r="BQ198" s="275"/>
      <c r="BR198" s="275"/>
      <c r="BS198" s="275"/>
      <c r="BT198" s="275"/>
      <c r="BU198" s="275"/>
      <c r="BV198" s="275"/>
      <c r="BW198" s="275"/>
      <c r="CF198" s="275"/>
      <c r="CG198" s="275"/>
      <c r="CH198" s="275"/>
      <c r="CI198" s="275"/>
      <c r="CJ198" s="275"/>
      <c r="CK198" s="275"/>
      <c r="CL198" s="275"/>
      <c r="CM198" s="275"/>
      <c r="CN198" s="275"/>
      <c r="CO198" s="275"/>
      <c r="CP198" s="275"/>
      <c r="CQ198" s="275"/>
      <c r="CR198" s="275"/>
      <c r="CS198" s="275"/>
      <c r="CT198" s="275"/>
      <c r="CU198" s="275"/>
      <c r="CV198" s="275"/>
      <c r="CW198" s="275"/>
      <c r="CX198" s="275"/>
      <c r="CY198" s="275"/>
      <c r="CZ198" s="275"/>
      <c r="DA198" s="275"/>
      <c r="DB198" s="275"/>
      <c r="DC198" s="275"/>
      <c r="DD198" s="275"/>
      <c r="DE198" s="275"/>
      <c r="DF198" s="275"/>
      <c r="DG198" s="275"/>
      <c r="DH198" s="275"/>
      <c r="DI198" s="275"/>
      <c r="DJ198" s="275"/>
      <c r="DK198" s="275"/>
      <c r="DL198" s="275"/>
      <c r="DM198" s="275"/>
      <c r="DN198" s="275"/>
      <c r="DO198" s="275"/>
      <c r="DP198" s="275"/>
      <c r="DQ198" s="275"/>
      <c r="DR198" s="275"/>
      <c r="DS198" s="275"/>
      <c r="DT198" s="275"/>
      <c r="DU198" s="275"/>
      <c r="DV198" s="275"/>
      <c r="DW198" s="275"/>
      <c r="DX198" s="275"/>
      <c r="DY198" s="275"/>
      <c r="DZ198" s="275"/>
      <c r="EA198" s="275"/>
      <c r="EB198" s="275"/>
    </row>
    <row r="199" spans="1:132" ht="12.75" customHeight="1">
      <c r="A199" s="275"/>
      <c r="B199" s="275"/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5"/>
      <c r="Z199" s="275"/>
      <c r="AA199" s="275"/>
      <c r="AB199" s="275"/>
      <c r="AC199" s="275"/>
      <c r="AD199" s="275"/>
      <c r="AE199" s="275"/>
      <c r="AF199" s="275"/>
      <c r="AG199" s="275"/>
      <c r="AH199" s="275"/>
      <c r="AI199" s="275"/>
      <c r="AJ199" s="275"/>
      <c r="AK199" s="275"/>
      <c r="AL199" s="275"/>
      <c r="AM199" s="275"/>
      <c r="AN199" s="275"/>
      <c r="AO199" s="275"/>
      <c r="AP199" s="275"/>
      <c r="AQ199" s="275"/>
      <c r="AR199" s="275"/>
      <c r="AS199" s="275"/>
      <c r="AT199" s="275"/>
      <c r="AU199" s="275"/>
      <c r="AV199" s="275"/>
      <c r="AW199" s="275"/>
      <c r="AX199" s="275"/>
      <c r="AY199" s="275"/>
      <c r="AZ199" s="275"/>
      <c r="BA199" s="275"/>
      <c r="BB199" s="275"/>
      <c r="BC199" s="275"/>
      <c r="BD199" s="275"/>
      <c r="BE199" s="275"/>
      <c r="BF199" s="275"/>
      <c r="BG199" s="275"/>
      <c r="BH199" s="275"/>
      <c r="BI199" s="275"/>
      <c r="BJ199" s="275"/>
      <c r="BK199" s="275"/>
      <c r="BL199" s="275"/>
      <c r="BM199" s="275"/>
      <c r="BN199" s="275"/>
      <c r="BO199" s="275"/>
      <c r="BP199" s="275"/>
      <c r="BQ199" s="275"/>
      <c r="BR199" s="275"/>
      <c r="BS199" s="275"/>
      <c r="BT199" s="275"/>
      <c r="BU199" s="275"/>
      <c r="BV199" s="275"/>
      <c r="BW199" s="275"/>
      <c r="CF199" s="275"/>
      <c r="CG199" s="275"/>
      <c r="CH199" s="275"/>
      <c r="CI199" s="275"/>
      <c r="CJ199" s="275"/>
      <c r="CK199" s="275"/>
      <c r="CL199" s="275"/>
      <c r="CM199" s="275"/>
      <c r="CN199" s="275"/>
      <c r="CO199" s="275"/>
      <c r="CP199" s="275"/>
      <c r="CQ199" s="275"/>
      <c r="CR199" s="275"/>
      <c r="CS199" s="275"/>
      <c r="CT199" s="275"/>
      <c r="CU199" s="275"/>
      <c r="CV199" s="275"/>
      <c r="CW199" s="275"/>
      <c r="CX199" s="275"/>
      <c r="CY199" s="275"/>
      <c r="CZ199" s="275"/>
      <c r="DA199" s="275"/>
      <c r="DB199" s="275"/>
      <c r="DC199" s="275"/>
      <c r="DD199" s="275"/>
      <c r="DE199" s="275"/>
      <c r="DF199" s="275"/>
      <c r="DG199" s="275"/>
      <c r="DH199" s="275"/>
      <c r="DI199" s="275"/>
      <c r="DJ199" s="275"/>
      <c r="DK199" s="275"/>
      <c r="DL199" s="275"/>
      <c r="DM199" s="275"/>
      <c r="DN199" s="275"/>
      <c r="DO199" s="275"/>
      <c r="DP199" s="275"/>
      <c r="DQ199" s="275"/>
      <c r="DR199" s="275"/>
      <c r="DS199" s="275"/>
      <c r="DT199" s="275"/>
      <c r="DU199" s="275"/>
      <c r="DV199" s="275"/>
      <c r="DW199" s="275"/>
      <c r="DX199" s="275"/>
      <c r="DY199" s="275"/>
      <c r="DZ199" s="275"/>
      <c r="EA199" s="275"/>
      <c r="EB199" s="275"/>
    </row>
    <row r="200" spans="1:132" ht="12.75" customHeight="1">
      <c r="A200" s="99"/>
      <c r="B200" s="312"/>
      <c r="C200" s="313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4"/>
      <c r="AJ200" s="314"/>
      <c r="AK200" s="314"/>
      <c r="AL200" s="314"/>
      <c r="AM200" s="314"/>
      <c r="AN200" s="314"/>
      <c r="AO200" s="314"/>
      <c r="AP200" s="314"/>
      <c r="AQ200" s="314"/>
      <c r="AR200" s="314"/>
      <c r="AS200" s="314"/>
      <c r="AT200" s="314"/>
      <c r="AU200" s="314"/>
      <c r="AV200" s="314"/>
      <c r="AW200" s="314"/>
      <c r="AX200" s="314"/>
      <c r="AY200" s="314"/>
      <c r="AZ200" s="314"/>
      <c r="BA200" s="314"/>
      <c r="BB200" s="314"/>
      <c r="BC200" s="314"/>
      <c r="BD200" s="314"/>
      <c r="BE200" s="314"/>
      <c r="BF200" s="314"/>
      <c r="BG200" s="314"/>
      <c r="BH200" s="314"/>
      <c r="BI200" s="314"/>
      <c r="BJ200" s="314"/>
      <c r="BK200" s="315"/>
      <c r="BL200" s="275"/>
      <c r="BM200" s="275"/>
      <c r="BN200" s="275"/>
      <c r="BO200" s="275"/>
      <c r="BP200" s="275"/>
      <c r="BQ200" s="275"/>
      <c r="BR200" s="275"/>
      <c r="BS200" s="275"/>
      <c r="BT200" s="275"/>
      <c r="BU200" s="275"/>
      <c r="BV200" s="275"/>
      <c r="BW200" s="275"/>
      <c r="BX200" s="275"/>
      <c r="BY200" s="275"/>
      <c r="BZ200" s="275"/>
      <c r="CA200" s="275"/>
      <c r="CB200" s="275"/>
      <c r="CC200" s="275"/>
      <c r="CD200" s="275"/>
      <c r="CE200" s="275"/>
      <c r="CF200" s="316"/>
      <c r="CG200" s="317"/>
      <c r="CH200" s="275"/>
      <c r="CI200" s="275"/>
      <c r="CJ200" s="275"/>
      <c r="CK200" s="275"/>
      <c r="CL200" s="275"/>
      <c r="CM200" s="275"/>
      <c r="CN200" s="275"/>
      <c r="CO200" s="275"/>
      <c r="CP200" s="275"/>
      <c r="CQ200" s="275"/>
      <c r="CR200" s="275"/>
      <c r="CS200" s="275"/>
      <c r="CT200" s="275"/>
      <c r="CU200" s="275"/>
      <c r="CV200" s="275"/>
      <c r="CW200" s="275"/>
      <c r="CX200" s="275"/>
      <c r="CY200" s="275"/>
      <c r="CZ200" s="275"/>
      <c r="DA200" s="275"/>
      <c r="DB200" s="275"/>
      <c r="DC200" s="275"/>
      <c r="DD200" s="275"/>
      <c r="DE200" s="275"/>
      <c r="DF200" s="275"/>
      <c r="DG200" s="275"/>
      <c r="DH200" s="275"/>
      <c r="DI200" s="275"/>
      <c r="DJ200" s="275"/>
      <c r="DK200" s="275"/>
      <c r="DL200" s="275"/>
      <c r="DM200" s="275"/>
      <c r="DN200" s="275"/>
      <c r="DO200" s="275"/>
      <c r="DP200" s="275"/>
      <c r="DQ200" s="275"/>
      <c r="DR200" s="275"/>
      <c r="DS200" s="275"/>
      <c r="DT200" s="275"/>
      <c r="DU200" s="275"/>
      <c r="DV200" s="275"/>
      <c r="DW200" s="275"/>
      <c r="DX200" s="275"/>
      <c r="DY200" s="275"/>
      <c r="DZ200" s="275"/>
      <c r="EA200" s="275"/>
      <c r="EB200" s="275"/>
    </row>
    <row r="201" spans="1:132" ht="12.75" customHeight="1">
      <c r="A201" s="99"/>
      <c r="B201" s="312"/>
      <c r="C201" s="313"/>
      <c r="D201" s="314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4"/>
      <c r="AK201" s="314"/>
      <c r="AL201" s="314"/>
      <c r="AM201" s="314"/>
      <c r="AN201" s="314"/>
      <c r="AO201" s="314"/>
      <c r="AP201" s="314"/>
      <c r="AQ201" s="314"/>
      <c r="AR201" s="314"/>
      <c r="AS201" s="314"/>
      <c r="AT201" s="314"/>
      <c r="AU201" s="314"/>
      <c r="AV201" s="314"/>
      <c r="AW201" s="314"/>
      <c r="AX201" s="314"/>
      <c r="AY201" s="314"/>
      <c r="AZ201" s="314"/>
      <c r="BA201" s="314"/>
      <c r="BB201" s="314"/>
      <c r="BC201" s="314"/>
      <c r="BD201" s="314"/>
      <c r="BE201" s="314"/>
      <c r="BF201" s="314"/>
      <c r="BG201" s="314"/>
      <c r="BH201" s="314"/>
      <c r="BI201" s="314"/>
      <c r="BJ201" s="314"/>
      <c r="BK201" s="315"/>
      <c r="BL201" s="275"/>
      <c r="BM201" s="275"/>
      <c r="BN201" s="275"/>
      <c r="BO201" s="275"/>
      <c r="BP201" s="275"/>
      <c r="BQ201" s="275"/>
      <c r="BR201" s="275"/>
      <c r="BS201" s="275"/>
      <c r="BT201" s="275"/>
      <c r="BU201" s="275"/>
      <c r="BV201" s="275"/>
      <c r="BW201" s="275"/>
      <c r="BX201" s="275"/>
      <c r="BY201" s="275"/>
      <c r="BZ201" s="275"/>
      <c r="CA201" s="275"/>
      <c r="CB201" s="275"/>
      <c r="CC201" s="275"/>
      <c r="CD201" s="275"/>
      <c r="CE201" s="275"/>
      <c r="CF201" s="316"/>
      <c r="CG201" s="317"/>
      <c r="CH201" s="275"/>
      <c r="CI201" s="275"/>
      <c r="CJ201" s="275"/>
      <c r="CK201" s="275"/>
      <c r="CL201" s="275"/>
      <c r="CM201" s="275"/>
      <c r="CN201" s="275"/>
      <c r="CO201" s="275"/>
      <c r="CP201" s="275"/>
      <c r="CQ201" s="275"/>
      <c r="CR201" s="275"/>
      <c r="CS201" s="275"/>
      <c r="CT201" s="275"/>
      <c r="CU201" s="275"/>
      <c r="CV201" s="275"/>
      <c r="CW201" s="275"/>
      <c r="CX201" s="275"/>
      <c r="CY201" s="275"/>
      <c r="CZ201" s="275"/>
      <c r="DA201" s="275"/>
      <c r="DB201" s="275"/>
      <c r="DC201" s="275"/>
      <c r="DD201" s="275"/>
      <c r="DE201" s="275"/>
      <c r="DF201" s="275"/>
      <c r="DG201" s="275"/>
      <c r="DH201" s="275"/>
      <c r="DI201" s="275"/>
      <c r="DJ201" s="275"/>
      <c r="DK201" s="275"/>
      <c r="DL201" s="275"/>
      <c r="DM201" s="275"/>
      <c r="DN201" s="275"/>
      <c r="DO201" s="275"/>
      <c r="DP201" s="275"/>
      <c r="DQ201" s="275"/>
      <c r="DR201" s="275"/>
      <c r="DS201" s="275"/>
      <c r="DT201" s="275"/>
      <c r="DU201" s="275"/>
      <c r="DV201" s="275"/>
      <c r="DW201" s="275"/>
      <c r="DX201" s="275"/>
      <c r="DY201" s="275"/>
      <c r="DZ201" s="275"/>
      <c r="EA201" s="275"/>
      <c r="EB201" s="275"/>
    </row>
    <row r="202" spans="1:132" ht="12.75" customHeight="1">
      <c r="A202" s="99"/>
      <c r="B202" s="312"/>
      <c r="C202" s="313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4"/>
      <c r="AK202" s="314"/>
      <c r="AL202" s="314"/>
      <c r="AM202" s="314"/>
      <c r="AN202" s="314"/>
      <c r="AO202" s="314"/>
      <c r="AP202" s="314"/>
      <c r="AQ202" s="314"/>
      <c r="AR202" s="314"/>
      <c r="AS202" s="314"/>
      <c r="AT202" s="314"/>
      <c r="AU202" s="314"/>
      <c r="AV202" s="314"/>
      <c r="AW202" s="314"/>
      <c r="AX202" s="314"/>
      <c r="AY202" s="314"/>
      <c r="AZ202" s="314"/>
      <c r="BA202" s="314"/>
      <c r="BB202" s="314"/>
      <c r="BC202" s="314"/>
      <c r="BD202" s="314"/>
      <c r="BE202" s="314"/>
      <c r="BF202" s="314"/>
      <c r="BG202" s="314"/>
      <c r="BH202" s="314"/>
      <c r="BI202" s="314"/>
      <c r="BJ202" s="314"/>
      <c r="BK202" s="315"/>
      <c r="BL202" s="275"/>
      <c r="BM202" s="275"/>
      <c r="BN202" s="275"/>
      <c r="BO202" s="275"/>
      <c r="BP202" s="275"/>
      <c r="BQ202" s="275"/>
      <c r="BR202" s="275"/>
      <c r="BS202" s="275"/>
      <c r="BT202" s="275"/>
      <c r="BU202" s="275"/>
      <c r="BV202" s="275"/>
      <c r="BW202" s="275"/>
      <c r="BX202" s="275"/>
      <c r="BY202" s="275"/>
      <c r="BZ202" s="275"/>
      <c r="CA202" s="275"/>
      <c r="CB202" s="275"/>
      <c r="CC202" s="275"/>
      <c r="CD202" s="275"/>
      <c r="CE202" s="275"/>
      <c r="CF202" s="316"/>
      <c r="CG202" s="317"/>
      <c r="CH202" s="275"/>
      <c r="CI202" s="275"/>
      <c r="CJ202" s="275"/>
      <c r="CK202" s="275"/>
      <c r="CL202" s="275"/>
      <c r="CM202" s="275"/>
      <c r="CN202" s="275"/>
      <c r="CO202" s="275"/>
      <c r="CP202" s="275"/>
      <c r="CQ202" s="275"/>
      <c r="CR202" s="275"/>
      <c r="CS202" s="275"/>
      <c r="CT202" s="275"/>
      <c r="CU202" s="275"/>
      <c r="CV202" s="275"/>
      <c r="CW202" s="275"/>
      <c r="CX202" s="275"/>
      <c r="CY202" s="275"/>
      <c r="CZ202" s="275"/>
      <c r="DA202" s="275"/>
      <c r="DB202" s="275"/>
      <c r="DC202" s="275"/>
      <c r="DD202" s="275"/>
      <c r="DE202" s="275"/>
      <c r="DF202" s="275"/>
      <c r="DG202" s="275"/>
      <c r="DH202" s="275"/>
      <c r="DI202" s="275"/>
      <c r="DJ202" s="275"/>
      <c r="DK202" s="275"/>
      <c r="DL202" s="275"/>
      <c r="DM202" s="275"/>
      <c r="DN202" s="275"/>
      <c r="DO202" s="275"/>
      <c r="DP202" s="275"/>
      <c r="DQ202" s="275"/>
      <c r="DR202" s="275"/>
      <c r="DS202" s="275"/>
      <c r="DT202" s="275"/>
      <c r="DU202" s="275"/>
      <c r="DV202" s="275"/>
      <c r="DW202" s="275"/>
      <c r="DX202" s="275"/>
      <c r="DY202" s="275"/>
      <c r="DZ202" s="275"/>
      <c r="EA202" s="275"/>
      <c r="EB202" s="275"/>
    </row>
    <row r="203" spans="1:132" ht="12.75" customHeight="1">
      <c r="A203" s="99"/>
      <c r="B203" s="312"/>
      <c r="C203" s="313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4"/>
      <c r="AK203" s="314"/>
      <c r="AL203" s="314"/>
      <c r="AM203" s="314"/>
      <c r="AN203" s="314"/>
      <c r="AO203" s="314"/>
      <c r="AP203" s="314"/>
      <c r="AQ203" s="314"/>
      <c r="AR203" s="314"/>
      <c r="AS203" s="314"/>
      <c r="AT203" s="314"/>
      <c r="AU203" s="314"/>
      <c r="AV203" s="314"/>
      <c r="AW203" s="314"/>
      <c r="AX203" s="314"/>
      <c r="AY203" s="314"/>
      <c r="AZ203" s="314"/>
      <c r="BA203" s="314"/>
      <c r="BB203" s="314"/>
      <c r="BC203" s="314"/>
      <c r="BD203" s="314"/>
      <c r="BE203" s="314"/>
      <c r="BF203" s="314"/>
      <c r="BG203" s="314"/>
      <c r="BH203" s="314"/>
      <c r="BI203" s="314"/>
      <c r="BJ203" s="314"/>
      <c r="BK203" s="315"/>
      <c r="BL203" s="275"/>
      <c r="BM203" s="275"/>
      <c r="BN203" s="275"/>
      <c r="BO203" s="275"/>
      <c r="BP203" s="275"/>
      <c r="BQ203" s="275"/>
      <c r="BR203" s="275"/>
      <c r="BS203" s="275"/>
      <c r="BT203" s="275"/>
      <c r="BU203" s="275"/>
      <c r="BV203" s="275"/>
      <c r="BW203" s="275"/>
      <c r="BX203" s="275"/>
      <c r="BY203" s="275"/>
      <c r="BZ203" s="275"/>
      <c r="CA203" s="275"/>
      <c r="CB203" s="275"/>
      <c r="CC203" s="275"/>
      <c r="CD203" s="275"/>
      <c r="CE203" s="275"/>
      <c r="CF203" s="316"/>
      <c r="CG203" s="317"/>
      <c r="CH203" s="275"/>
      <c r="CI203" s="275"/>
      <c r="CJ203" s="275"/>
      <c r="CK203" s="275"/>
      <c r="CL203" s="275"/>
      <c r="CM203" s="275"/>
      <c r="CN203" s="275"/>
      <c r="CO203" s="275"/>
      <c r="CP203" s="275"/>
      <c r="CQ203" s="275"/>
      <c r="CR203" s="275"/>
      <c r="CS203" s="275"/>
      <c r="CT203" s="275"/>
      <c r="CU203" s="275"/>
      <c r="CV203" s="275"/>
      <c r="CW203" s="275"/>
      <c r="CX203" s="275"/>
      <c r="CY203" s="275"/>
      <c r="CZ203" s="275"/>
      <c r="DA203" s="275"/>
      <c r="DB203" s="275"/>
      <c r="DC203" s="275"/>
      <c r="DD203" s="275"/>
      <c r="DE203" s="275"/>
      <c r="DF203" s="275"/>
      <c r="DG203" s="275"/>
      <c r="DH203" s="275"/>
      <c r="DI203" s="275"/>
      <c r="DJ203" s="275"/>
      <c r="DK203" s="275"/>
      <c r="DL203" s="275"/>
      <c r="DM203" s="275"/>
      <c r="DN203" s="275"/>
      <c r="DO203" s="275"/>
      <c r="DP203" s="275"/>
      <c r="DQ203" s="275"/>
      <c r="DR203" s="275"/>
      <c r="DS203" s="275"/>
      <c r="DT203" s="275"/>
      <c r="DU203" s="275"/>
      <c r="DV203" s="275"/>
      <c r="DW203" s="275"/>
      <c r="DX203" s="275"/>
      <c r="DY203" s="275"/>
      <c r="DZ203" s="275"/>
      <c r="EA203" s="275"/>
      <c r="EB203" s="275"/>
    </row>
    <row r="204" spans="1:132" ht="12.75" customHeight="1">
      <c r="A204" s="99"/>
      <c r="B204" s="312"/>
      <c r="C204" s="313"/>
      <c r="D204" s="31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314"/>
      <c r="AA204" s="314"/>
      <c r="AB204" s="314"/>
      <c r="AC204" s="314"/>
      <c r="AD204" s="314"/>
      <c r="AE204" s="314"/>
      <c r="AF204" s="314"/>
      <c r="AG204" s="314"/>
      <c r="AH204" s="314"/>
      <c r="AI204" s="314"/>
      <c r="AJ204" s="314"/>
      <c r="AK204" s="314"/>
      <c r="AL204" s="314"/>
      <c r="AM204" s="314"/>
      <c r="AN204" s="314"/>
      <c r="AO204" s="314"/>
      <c r="AP204" s="314"/>
      <c r="AQ204" s="314"/>
      <c r="AR204" s="314"/>
      <c r="AS204" s="314"/>
      <c r="AT204" s="314"/>
      <c r="AU204" s="314"/>
      <c r="AV204" s="314"/>
      <c r="AW204" s="314"/>
      <c r="AX204" s="314"/>
      <c r="AY204" s="314"/>
      <c r="AZ204" s="314"/>
      <c r="BA204" s="314"/>
      <c r="BB204" s="314"/>
      <c r="BC204" s="314"/>
      <c r="BD204" s="314"/>
      <c r="BE204" s="314"/>
      <c r="BF204" s="314"/>
      <c r="BG204" s="314"/>
      <c r="BH204" s="314"/>
      <c r="BI204" s="314"/>
      <c r="BJ204" s="314"/>
      <c r="BK204" s="315"/>
      <c r="BL204" s="275"/>
      <c r="BM204" s="275"/>
      <c r="BN204" s="275"/>
      <c r="BO204" s="275"/>
      <c r="BP204" s="275"/>
      <c r="BQ204" s="275"/>
      <c r="BR204" s="275"/>
      <c r="BS204" s="275"/>
      <c r="BT204" s="275"/>
      <c r="BU204" s="275"/>
      <c r="BV204" s="275"/>
      <c r="BW204" s="275"/>
      <c r="BX204" s="275"/>
      <c r="BY204" s="275"/>
      <c r="BZ204" s="275"/>
      <c r="CA204" s="275"/>
      <c r="CB204" s="275"/>
      <c r="CC204" s="275"/>
      <c r="CD204" s="275"/>
      <c r="CE204" s="275"/>
      <c r="CF204" s="316"/>
      <c r="CG204" s="317"/>
      <c r="CH204" s="275"/>
      <c r="CI204" s="275"/>
      <c r="CJ204" s="275"/>
      <c r="CK204" s="275"/>
      <c r="CL204" s="275"/>
      <c r="CM204" s="275"/>
      <c r="CN204" s="275"/>
      <c r="CO204" s="275"/>
      <c r="CP204" s="275"/>
      <c r="CQ204" s="275"/>
      <c r="CR204" s="275"/>
      <c r="CS204" s="275"/>
      <c r="CT204" s="275"/>
      <c r="CU204" s="275"/>
      <c r="CV204" s="275"/>
      <c r="CW204" s="275"/>
      <c r="CX204" s="275"/>
      <c r="CY204" s="275"/>
      <c r="CZ204" s="275"/>
      <c r="DA204" s="275"/>
      <c r="DB204" s="275"/>
      <c r="DC204" s="275"/>
      <c r="DD204" s="275"/>
      <c r="DE204" s="275"/>
      <c r="DF204" s="275"/>
      <c r="DG204" s="275"/>
      <c r="DH204" s="275"/>
      <c r="DI204" s="275"/>
      <c r="DJ204" s="275"/>
      <c r="DK204" s="275"/>
      <c r="DL204" s="275"/>
      <c r="DM204" s="275"/>
      <c r="DN204" s="275"/>
      <c r="DO204" s="275"/>
      <c r="DP204" s="275"/>
      <c r="DQ204" s="275"/>
      <c r="DR204" s="275"/>
      <c r="DS204" s="275"/>
      <c r="DT204" s="275"/>
      <c r="DU204" s="275"/>
      <c r="DV204" s="275"/>
      <c r="DW204" s="275"/>
      <c r="DX204" s="275"/>
      <c r="DY204" s="275"/>
      <c r="DZ204" s="275"/>
      <c r="EA204" s="275"/>
      <c r="EB204" s="275"/>
    </row>
    <row r="205" spans="1:132" ht="12.75" customHeight="1">
      <c r="A205" s="99"/>
      <c r="B205" s="312"/>
      <c r="C205" s="313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4"/>
      <c r="AC205" s="314"/>
      <c r="AD205" s="314"/>
      <c r="AE205" s="314"/>
      <c r="AF205" s="314"/>
      <c r="AG205" s="314"/>
      <c r="AH205" s="314"/>
      <c r="AI205" s="314"/>
      <c r="AJ205" s="314"/>
      <c r="AK205" s="314"/>
      <c r="AL205" s="314"/>
      <c r="AM205" s="314"/>
      <c r="AN205" s="314"/>
      <c r="AO205" s="314"/>
      <c r="AP205" s="314"/>
      <c r="AQ205" s="314"/>
      <c r="AR205" s="314"/>
      <c r="AS205" s="314"/>
      <c r="AT205" s="314"/>
      <c r="AU205" s="314"/>
      <c r="AV205" s="314"/>
      <c r="AW205" s="314"/>
      <c r="AX205" s="314"/>
      <c r="AY205" s="314"/>
      <c r="AZ205" s="314"/>
      <c r="BA205" s="314"/>
      <c r="BB205" s="314"/>
      <c r="BC205" s="314"/>
      <c r="BD205" s="314"/>
      <c r="BE205" s="314"/>
      <c r="BF205" s="314"/>
      <c r="BG205" s="314"/>
      <c r="BH205" s="314"/>
      <c r="BI205" s="314"/>
      <c r="BJ205" s="314"/>
      <c r="BK205" s="315"/>
      <c r="BL205" s="275"/>
      <c r="BM205" s="275"/>
      <c r="BN205" s="275"/>
      <c r="BO205" s="275"/>
      <c r="BP205" s="275"/>
      <c r="BQ205" s="275"/>
      <c r="BR205" s="275"/>
      <c r="BS205" s="275"/>
      <c r="BT205" s="275"/>
      <c r="BU205" s="275"/>
      <c r="BV205" s="275"/>
      <c r="BW205" s="275"/>
      <c r="BX205" s="275"/>
      <c r="BY205" s="275"/>
      <c r="BZ205" s="275"/>
      <c r="CA205" s="275"/>
      <c r="CB205" s="275"/>
      <c r="CC205" s="275"/>
      <c r="CD205" s="275"/>
      <c r="CE205" s="275"/>
      <c r="CF205" s="316"/>
      <c r="CG205" s="317"/>
      <c r="CH205" s="275"/>
      <c r="CI205" s="275"/>
      <c r="CJ205" s="275"/>
      <c r="CK205" s="275"/>
      <c r="CL205" s="275"/>
      <c r="CM205" s="275"/>
      <c r="CN205" s="275"/>
      <c r="CO205" s="275"/>
      <c r="CP205" s="275"/>
      <c r="CQ205" s="275"/>
      <c r="CR205" s="275"/>
      <c r="CS205" s="275"/>
      <c r="CT205" s="275"/>
      <c r="CU205" s="275"/>
      <c r="CV205" s="275"/>
      <c r="CW205" s="275"/>
      <c r="CX205" s="275"/>
      <c r="CY205" s="275"/>
      <c r="CZ205" s="275"/>
      <c r="DA205" s="275"/>
      <c r="DB205" s="275"/>
      <c r="DC205" s="275"/>
      <c r="DD205" s="275"/>
      <c r="DE205" s="275"/>
      <c r="DF205" s="275"/>
      <c r="DG205" s="275"/>
      <c r="DH205" s="275"/>
      <c r="DI205" s="275"/>
      <c r="DJ205" s="275"/>
      <c r="DK205" s="275"/>
      <c r="DL205" s="275"/>
      <c r="DM205" s="275"/>
      <c r="DN205" s="275"/>
      <c r="DO205" s="275"/>
      <c r="DP205" s="275"/>
      <c r="DQ205" s="275"/>
      <c r="DR205" s="275"/>
      <c r="DS205" s="275"/>
      <c r="DT205" s="275"/>
      <c r="DU205" s="275"/>
      <c r="DV205" s="275"/>
      <c r="DW205" s="275"/>
      <c r="DX205" s="275"/>
      <c r="DY205" s="275"/>
      <c r="DZ205" s="275"/>
      <c r="EA205" s="275"/>
      <c r="EB205" s="275"/>
    </row>
    <row r="206" spans="1:132" ht="12.75" customHeight="1">
      <c r="A206" s="99"/>
      <c r="B206" s="312"/>
      <c r="C206" s="313"/>
      <c r="D206" s="314"/>
      <c r="E206" s="314"/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  <c r="U206" s="314"/>
      <c r="V206" s="314"/>
      <c r="W206" s="314"/>
      <c r="X206" s="314"/>
      <c r="Y206" s="314"/>
      <c r="Z206" s="314"/>
      <c r="AA206" s="314"/>
      <c r="AB206" s="314"/>
      <c r="AC206" s="314"/>
      <c r="AD206" s="314"/>
      <c r="AE206" s="314"/>
      <c r="AF206" s="314"/>
      <c r="AG206" s="314"/>
      <c r="AH206" s="314"/>
      <c r="AI206" s="314"/>
      <c r="AJ206" s="314"/>
      <c r="AK206" s="314"/>
      <c r="AL206" s="314"/>
      <c r="AM206" s="314"/>
      <c r="AN206" s="314"/>
      <c r="AO206" s="314"/>
      <c r="AP206" s="314"/>
      <c r="AQ206" s="314"/>
      <c r="AR206" s="314"/>
      <c r="AS206" s="314"/>
      <c r="AT206" s="314"/>
      <c r="AU206" s="314"/>
      <c r="AV206" s="314"/>
      <c r="AW206" s="314"/>
      <c r="AX206" s="314"/>
      <c r="AY206" s="314"/>
      <c r="AZ206" s="314"/>
      <c r="BA206" s="314"/>
      <c r="BB206" s="314"/>
      <c r="BC206" s="314"/>
      <c r="BD206" s="314"/>
      <c r="BE206" s="314"/>
      <c r="BF206" s="314"/>
      <c r="BG206" s="314"/>
      <c r="BH206" s="314"/>
      <c r="BI206" s="314"/>
      <c r="BJ206" s="314"/>
      <c r="BK206" s="315"/>
      <c r="BL206" s="275"/>
      <c r="BM206" s="275"/>
      <c r="BN206" s="275"/>
      <c r="BO206" s="275"/>
      <c r="BP206" s="275"/>
      <c r="BQ206" s="275"/>
      <c r="BR206" s="275"/>
      <c r="BS206" s="275"/>
      <c r="BT206" s="275"/>
      <c r="BU206" s="275"/>
      <c r="BV206" s="275"/>
      <c r="BW206" s="275"/>
      <c r="BX206" s="275"/>
      <c r="BY206" s="275"/>
      <c r="BZ206" s="275"/>
      <c r="CA206" s="275"/>
      <c r="CB206" s="275"/>
      <c r="CC206" s="275"/>
      <c r="CD206" s="275"/>
      <c r="CE206" s="275"/>
      <c r="CF206" s="316"/>
      <c r="CG206" s="317"/>
      <c r="CH206" s="275"/>
      <c r="CI206" s="275"/>
      <c r="CJ206" s="275"/>
      <c r="CK206" s="275"/>
      <c r="CL206" s="275"/>
      <c r="CM206" s="275"/>
      <c r="CN206" s="275"/>
      <c r="CO206" s="275"/>
      <c r="CP206" s="275"/>
      <c r="CQ206" s="275"/>
      <c r="CR206" s="275"/>
      <c r="CS206" s="275"/>
      <c r="CT206" s="275"/>
      <c r="CU206" s="275"/>
      <c r="CV206" s="275"/>
      <c r="CW206" s="275"/>
      <c r="CX206" s="275"/>
      <c r="CY206" s="275"/>
      <c r="CZ206" s="275"/>
      <c r="DA206" s="275"/>
      <c r="DB206" s="275"/>
      <c r="DC206" s="275"/>
      <c r="DD206" s="275"/>
      <c r="DE206" s="275"/>
      <c r="DF206" s="275"/>
      <c r="DG206" s="275"/>
      <c r="DH206" s="275"/>
      <c r="DI206" s="275"/>
      <c r="DJ206" s="275"/>
      <c r="DK206" s="275"/>
      <c r="DL206" s="275"/>
      <c r="DM206" s="275"/>
      <c r="DN206" s="275"/>
      <c r="DO206" s="275"/>
      <c r="DP206" s="275"/>
      <c r="DQ206" s="275"/>
      <c r="DR206" s="275"/>
      <c r="DS206" s="275"/>
      <c r="DT206" s="275"/>
      <c r="DU206" s="275"/>
      <c r="DV206" s="275"/>
      <c r="DW206" s="275"/>
      <c r="DX206" s="275"/>
      <c r="DY206" s="275"/>
      <c r="DZ206" s="275"/>
      <c r="EA206" s="275"/>
      <c r="EB206" s="275"/>
    </row>
    <row r="207" spans="1:132" ht="13.5" customHeight="1">
      <c r="A207" s="275"/>
      <c r="B207" s="275"/>
      <c r="C207" s="275"/>
      <c r="D207" s="275"/>
      <c r="E207" s="275"/>
      <c r="F207" s="275"/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75"/>
      <c r="AC207" s="275"/>
      <c r="AD207" s="275"/>
      <c r="AE207" s="275"/>
      <c r="AF207" s="275"/>
      <c r="AG207" s="275"/>
      <c r="AH207" s="275"/>
      <c r="AI207" s="275"/>
      <c r="AJ207" s="275"/>
      <c r="AK207" s="275"/>
      <c r="AL207" s="275"/>
      <c r="AM207" s="275"/>
      <c r="AN207" s="275"/>
      <c r="AO207" s="275"/>
      <c r="AP207" s="275"/>
      <c r="AQ207" s="275"/>
      <c r="AR207" s="275"/>
      <c r="AS207" s="275"/>
      <c r="AT207" s="275"/>
      <c r="AU207" s="275"/>
      <c r="AV207" s="275"/>
      <c r="AW207" s="275"/>
      <c r="AX207" s="275"/>
      <c r="AY207" s="275"/>
      <c r="AZ207" s="275"/>
      <c r="BA207" s="275"/>
      <c r="BB207" s="275"/>
      <c r="BC207" s="275"/>
      <c r="BD207" s="275"/>
      <c r="BE207" s="275"/>
      <c r="BF207" s="275"/>
      <c r="BG207" s="275"/>
      <c r="BH207" s="275"/>
      <c r="BI207" s="275"/>
      <c r="BJ207" s="275"/>
      <c r="BK207" s="275"/>
      <c r="BL207" s="275"/>
      <c r="BM207" s="275"/>
      <c r="BN207" s="275"/>
      <c r="BO207" s="275"/>
      <c r="BP207" s="275"/>
      <c r="BQ207" s="275"/>
      <c r="BR207" s="275"/>
      <c r="BS207" s="275"/>
      <c r="BT207" s="275"/>
      <c r="BU207" s="275"/>
      <c r="BV207" s="275"/>
      <c r="BW207" s="275"/>
      <c r="BX207" s="275"/>
      <c r="BY207" s="275"/>
      <c r="BZ207" s="275"/>
      <c r="CA207" s="275"/>
      <c r="CB207" s="275"/>
      <c r="CC207" s="275"/>
      <c r="CD207" s="275"/>
      <c r="CE207" s="275"/>
      <c r="CF207" s="275"/>
      <c r="CG207" s="275"/>
      <c r="CH207" s="275"/>
      <c r="CI207" s="275"/>
      <c r="CJ207" s="275"/>
      <c r="CK207" s="275"/>
      <c r="CL207" s="275"/>
      <c r="CM207" s="275"/>
      <c r="CN207" s="275"/>
      <c r="CO207" s="275"/>
      <c r="CP207" s="275"/>
      <c r="CQ207" s="275"/>
      <c r="CR207" s="275"/>
      <c r="CS207" s="275"/>
      <c r="CT207" s="275"/>
      <c r="CU207" s="275"/>
      <c r="CV207" s="275"/>
      <c r="CW207" s="275"/>
      <c r="CX207" s="275"/>
      <c r="CY207" s="275"/>
      <c r="CZ207" s="275"/>
      <c r="DA207" s="275"/>
      <c r="DB207" s="275"/>
      <c r="DC207" s="275"/>
      <c r="DD207" s="275"/>
      <c r="DE207" s="275"/>
      <c r="DF207" s="275"/>
      <c r="DG207" s="275"/>
      <c r="DH207" s="275"/>
      <c r="DI207" s="275"/>
      <c r="DJ207" s="275"/>
      <c r="DK207" s="275"/>
      <c r="DL207" s="275"/>
      <c r="DM207" s="275"/>
      <c r="DN207" s="275"/>
      <c r="DO207" s="275"/>
      <c r="DP207" s="275"/>
      <c r="DQ207" s="275"/>
      <c r="DR207" s="275"/>
      <c r="DS207" s="275"/>
      <c r="DT207" s="275"/>
      <c r="DU207" s="275"/>
      <c r="DV207" s="275"/>
      <c r="DW207" s="275"/>
      <c r="DX207" s="275"/>
      <c r="DY207" s="275"/>
      <c r="DZ207" s="275"/>
      <c r="EA207" s="275"/>
      <c r="EB207" s="275"/>
    </row>
  </sheetData>
  <mergeCells count="200">
    <mergeCell ref="B5:B10"/>
    <mergeCell ref="R11:X11"/>
    <mergeCell ref="AQ7:AT7"/>
    <mergeCell ref="AU7:AX7"/>
    <mergeCell ref="AY7:BB7"/>
    <mergeCell ref="BC7:BF7"/>
    <mergeCell ref="BG7:BJ7"/>
    <mergeCell ref="A2:BJ2"/>
    <mergeCell ref="A3:BJ3"/>
    <mergeCell ref="D11:G11"/>
    <mergeCell ref="H11:O11"/>
    <mergeCell ref="P6:P10"/>
    <mergeCell ref="Q6:Q10"/>
    <mergeCell ref="BM3:BT3"/>
    <mergeCell ref="A4:BJ4"/>
    <mergeCell ref="A5:A10"/>
    <mergeCell ref="AE8:BJ8"/>
    <mergeCell ref="BM10:BT10"/>
    <mergeCell ref="AQ11:AS11"/>
    <mergeCell ref="AU11:AW11"/>
    <mergeCell ref="AY11:BA11"/>
    <mergeCell ref="BC11:BE11"/>
    <mergeCell ref="BG9:BJ9"/>
    <mergeCell ref="AE10:BJ10"/>
    <mergeCell ref="D5:X5"/>
    <mergeCell ref="Y5:AD5"/>
    <mergeCell ref="C5:C10"/>
    <mergeCell ref="D6:G10"/>
    <mergeCell ref="H6:O10"/>
    <mergeCell ref="R6:X10"/>
    <mergeCell ref="Y6:Z6"/>
    <mergeCell ref="AA6:AA10"/>
    <mergeCell ref="Y7:Y10"/>
    <mergeCell ref="Z7:Z10"/>
    <mergeCell ref="AB6:AB10"/>
    <mergeCell ref="AC6:AC10"/>
    <mergeCell ref="AE5:BJ5"/>
    <mergeCell ref="DE70:DL70"/>
    <mergeCell ref="DN70:DU70"/>
    <mergeCell ref="AD6:AD10"/>
    <mergeCell ref="AE9:AH9"/>
    <mergeCell ref="AI9:AL9"/>
    <mergeCell ref="AM9:AP9"/>
    <mergeCell ref="AQ9:AT9"/>
    <mergeCell ref="AU9:AX9"/>
    <mergeCell ref="AY9:BB9"/>
    <mergeCell ref="BC9:BF9"/>
    <mergeCell ref="DE10:DL10"/>
    <mergeCell ref="DN10:DU10"/>
    <mergeCell ref="AE7:AH7"/>
    <mergeCell ref="AI7:AL7"/>
    <mergeCell ref="BU10:BU11"/>
    <mergeCell ref="AE6:AL6"/>
    <mergeCell ref="AM6:AT6"/>
    <mergeCell ref="AU6:BB6"/>
    <mergeCell ref="BC6:BJ6"/>
    <mergeCell ref="AE11:AG11"/>
    <mergeCell ref="AI11:AK11"/>
    <mergeCell ref="AM11:AO11"/>
    <mergeCell ref="BG11:BI11"/>
    <mergeCell ref="AM7:AP7"/>
    <mergeCell ref="C135:AQ135"/>
    <mergeCell ref="W136:AD136"/>
    <mergeCell ref="AE136:AH136"/>
    <mergeCell ref="AI136:AL136"/>
    <mergeCell ref="AM136:AP136"/>
    <mergeCell ref="AQ136:AT136"/>
    <mergeCell ref="AU136:AX136"/>
    <mergeCell ref="AY136:BB136"/>
    <mergeCell ref="BC136:BF136"/>
    <mergeCell ref="BG136:BJ136"/>
    <mergeCell ref="BM136:BT136"/>
    <mergeCell ref="BX136:CE136"/>
    <mergeCell ref="AI137:AL137"/>
    <mergeCell ref="AM137:AP137"/>
    <mergeCell ref="AQ137:AT137"/>
    <mergeCell ref="AU137:AX137"/>
    <mergeCell ref="AY137:BB137"/>
    <mergeCell ref="BC137:BF137"/>
    <mergeCell ref="BG137:BJ137"/>
    <mergeCell ref="B137:C137"/>
    <mergeCell ref="D137:L137"/>
    <mergeCell ref="M137:P137"/>
    <mergeCell ref="Q137:T137"/>
    <mergeCell ref="W137:Y137"/>
    <mergeCell ref="Z137:AC137"/>
    <mergeCell ref="AE137:AH137"/>
    <mergeCell ref="AM138:AP138"/>
    <mergeCell ref="AQ138:AT138"/>
    <mergeCell ref="AU138:AX138"/>
    <mergeCell ref="AY138:BB138"/>
    <mergeCell ref="BC138:BF138"/>
    <mergeCell ref="BG138:BJ138"/>
    <mergeCell ref="B138:C138"/>
    <mergeCell ref="D138:L138"/>
    <mergeCell ref="M138:P138"/>
    <mergeCell ref="Q138:T138"/>
    <mergeCell ref="Z138:AC138"/>
    <mergeCell ref="AE138:AH138"/>
    <mergeCell ref="AI138:AL138"/>
    <mergeCell ref="AM139:AP139"/>
    <mergeCell ref="AQ139:AT139"/>
    <mergeCell ref="AU139:AX139"/>
    <mergeCell ref="AY139:BB139"/>
    <mergeCell ref="BC139:BF139"/>
    <mergeCell ref="BG139:BJ139"/>
    <mergeCell ref="BM139:BT139"/>
    <mergeCell ref="B139:C139"/>
    <mergeCell ref="D139:L139"/>
    <mergeCell ref="M139:P139"/>
    <mergeCell ref="Q139:T139"/>
    <mergeCell ref="Z139:AC139"/>
    <mergeCell ref="AE139:AH139"/>
    <mergeCell ref="AI139:AL139"/>
    <mergeCell ref="BM143:BT143"/>
    <mergeCell ref="AE144:AH144"/>
    <mergeCell ref="AI144:AL144"/>
    <mergeCell ref="AM144:AP144"/>
    <mergeCell ref="AQ144:AT144"/>
    <mergeCell ref="AU144:AX144"/>
    <mergeCell ref="AY144:BB144"/>
    <mergeCell ref="BC144:BF144"/>
    <mergeCell ref="BG144:BJ144"/>
    <mergeCell ref="AU143:BB143"/>
    <mergeCell ref="W144:Y144"/>
    <mergeCell ref="AY146:BB146"/>
    <mergeCell ref="BC146:BF146"/>
    <mergeCell ref="AA143:AD143"/>
    <mergeCell ref="Z144:AD145"/>
    <mergeCell ref="AE145:BJ145"/>
    <mergeCell ref="Z146:AD146"/>
    <mergeCell ref="AE146:AH146"/>
    <mergeCell ref="AI146:AL146"/>
    <mergeCell ref="AM146:AP146"/>
    <mergeCell ref="BG146:BJ146"/>
    <mergeCell ref="AQ146:AT146"/>
    <mergeCell ref="AU146:AX146"/>
    <mergeCell ref="BC143:BJ143"/>
    <mergeCell ref="C155:H155"/>
    <mergeCell ref="C156:H156"/>
    <mergeCell ref="J156:AB156"/>
    <mergeCell ref="C153:H153"/>
    <mergeCell ref="J153:AB153"/>
    <mergeCell ref="AG153:AT153"/>
    <mergeCell ref="C154:H154"/>
    <mergeCell ref="J154:AB154"/>
    <mergeCell ref="J155:AB155"/>
    <mergeCell ref="AE155:AU155"/>
    <mergeCell ref="AE156:AT156"/>
    <mergeCell ref="AM140:AP140"/>
    <mergeCell ref="AQ140:AT140"/>
    <mergeCell ref="AU140:AX140"/>
    <mergeCell ref="AY140:BB140"/>
    <mergeCell ref="BC140:BF140"/>
    <mergeCell ref="BG140:BJ140"/>
    <mergeCell ref="B140:C140"/>
    <mergeCell ref="D140:L140"/>
    <mergeCell ref="M140:P140"/>
    <mergeCell ref="Q140:T140"/>
    <mergeCell ref="Z140:AC140"/>
    <mergeCell ref="AE140:AH140"/>
    <mergeCell ref="AI140:AL140"/>
    <mergeCell ref="AM141:AP141"/>
    <mergeCell ref="AQ141:AT141"/>
    <mergeCell ref="AU141:AX141"/>
    <mergeCell ref="AY141:BB141"/>
    <mergeCell ref="BC141:BF141"/>
    <mergeCell ref="BG141:BJ141"/>
    <mergeCell ref="BM141:BT141"/>
    <mergeCell ref="B141:C141"/>
    <mergeCell ref="D141:L141"/>
    <mergeCell ref="M141:P141"/>
    <mergeCell ref="Q141:T141"/>
    <mergeCell ref="Z141:AC141"/>
    <mergeCell ref="AE141:AH141"/>
    <mergeCell ref="AI141:AL141"/>
    <mergeCell ref="BM146:BT146"/>
    <mergeCell ref="C149:AT149"/>
    <mergeCell ref="C150:AT150"/>
    <mergeCell ref="C151:AT151"/>
    <mergeCell ref="C152:AT152"/>
    <mergeCell ref="AI142:AL142"/>
    <mergeCell ref="AM142:AP142"/>
    <mergeCell ref="AQ142:AT142"/>
    <mergeCell ref="AU142:AX142"/>
    <mergeCell ref="AY142:BB142"/>
    <mergeCell ref="BC142:BF142"/>
    <mergeCell ref="BG142:BJ142"/>
    <mergeCell ref="B142:C142"/>
    <mergeCell ref="D142:L142"/>
    <mergeCell ref="M142:P142"/>
    <mergeCell ref="Q142:T142"/>
    <mergeCell ref="W142:Z142"/>
    <mergeCell ref="AA142:AD142"/>
    <mergeCell ref="AE142:AH142"/>
    <mergeCell ref="B143:L143"/>
    <mergeCell ref="M143:P143"/>
    <mergeCell ref="Q143:T143"/>
    <mergeCell ref="AE143:AL143"/>
    <mergeCell ref="AM143:AT143"/>
  </mergeCells>
  <conditionalFormatting sqref="H116">
    <cfRule type="cellIs" dxfId="47" priority="1" operator="notBetween">
      <formula>7</formula>
      <formula>8</formula>
    </cfRule>
  </conditionalFormatting>
  <conditionalFormatting sqref="H116">
    <cfRule type="cellIs" dxfId="46" priority="2" operator="notBetween">
      <formula>7</formula>
      <formula>8</formula>
    </cfRule>
  </conditionalFormatting>
  <conditionalFormatting sqref="AY15:BA68">
    <cfRule type="expression" dxfId="45" priority="3">
      <formula>MOD(AY15,2)&lt;&gt;0</formula>
    </cfRule>
  </conditionalFormatting>
  <conditionalFormatting sqref="AE15:AG68">
    <cfRule type="expression" dxfId="44" priority="4">
      <formula>MOD(AE15,2)&lt;&gt;0</formula>
    </cfRule>
  </conditionalFormatting>
  <conditionalFormatting sqref="AI15:AK68">
    <cfRule type="expression" dxfId="43" priority="5">
      <formula>MOD(AI15,2)&lt;&gt;0</formula>
    </cfRule>
  </conditionalFormatting>
  <conditionalFormatting sqref="AM15:AO68">
    <cfRule type="expression" dxfId="42" priority="6">
      <formula>MOD(AM15,2)&lt;&gt;0</formula>
    </cfRule>
  </conditionalFormatting>
  <conditionalFormatting sqref="AQ15:AS68">
    <cfRule type="expression" dxfId="41" priority="7">
      <formula>MOD(AQ15,2)&lt;&gt;0</formula>
    </cfRule>
  </conditionalFormatting>
  <conditionalFormatting sqref="AU15:AW68">
    <cfRule type="expression" dxfId="40" priority="8">
      <formula>MOD(AU15,2)&lt;&gt;0</formula>
    </cfRule>
  </conditionalFormatting>
  <conditionalFormatting sqref="BC15:BE68">
    <cfRule type="expression" dxfId="39" priority="9">
      <formula>MOD(BC15,2)&lt;&gt;0</formula>
    </cfRule>
  </conditionalFormatting>
  <conditionalFormatting sqref="BG15:BI68">
    <cfRule type="expression" dxfId="38" priority="10">
      <formula>MOD(BG15,2)&lt;&gt;0</formula>
    </cfRule>
  </conditionalFormatting>
  <conditionalFormatting sqref="AE107:AG125 AI107:AK125 AM107:AO125 AQ107:AS125 AU107:AW125 AY107:BA125 BC107:BE125 BG107:BI125">
    <cfRule type="expression" dxfId="37" priority="11">
      <formula>MOD(AE107,2)&lt;&gt;0</formula>
    </cfRule>
  </conditionalFormatting>
  <conditionalFormatting sqref="B42:B63 B65:B68">
    <cfRule type="expression" dxfId="36" priority="12">
      <formula>AND($Y42&gt;0,$AD42/$Y42&lt;1/3)</formula>
    </cfRule>
  </conditionalFormatting>
  <conditionalFormatting sqref="AE106:AG106 AI106:AK106 AM106:AO106 AQ106:AS106 AU106:AW106 AY106:BA106 BC106:BE106 BG106:BI106">
    <cfRule type="expression" dxfId="35" priority="13">
      <formula>MOD(AE106,2)&lt;&gt;0</formula>
    </cfRule>
  </conditionalFormatting>
  <conditionalFormatting sqref="AE72:AG79">
    <cfRule type="expression" dxfId="34" priority="14">
      <formula>MOD(AE72,2)&lt;&gt;0</formula>
    </cfRule>
  </conditionalFormatting>
  <conditionalFormatting sqref="AI72:AK79">
    <cfRule type="expression" dxfId="33" priority="15">
      <formula>MOD(AI72,2)&lt;&gt;0</formula>
    </cfRule>
  </conditionalFormatting>
  <conditionalFormatting sqref="AM72:AO79">
    <cfRule type="expression" dxfId="32" priority="16">
      <formula>MOD(AM72,2)&lt;&gt;0</formula>
    </cfRule>
  </conditionalFormatting>
  <conditionalFormatting sqref="AQ72:AS79">
    <cfRule type="expression" dxfId="31" priority="17">
      <formula>MOD(AQ72,2)&lt;&gt;0</formula>
    </cfRule>
  </conditionalFormatting>
  <conditionalFormatting sqref="AU72:AW79">
    <cfRule type="expression" dxfId="30" priority="18">
      <formula>MOD(AU72,2)&lt;&gt;0</formula>
    </cfRule>
  </conditionalFormatting>
  <conditionalFormatting sqref="AY72:BA79">
    <cfRule type="expression" dxfId="29" priority="19">
      <formula>MOD(AY72,2)&lt;&gt;0</formula>
    </cfRule>
  </conditionalFormatting>
  <conditionalFormatting sqref="BC72:BE79">
    <cfRule type="expression" dxfId="28" priority="20">
      <formula>MOD(BC72,2)&lt;&gt;0</formula>
    </cfRule>
  </conditionalFormatting>
  <conditionalFormatting sqref="BG72:BI79">
    <cfRule type="expression" dxfId="27" priority="21">
      <formula>MOD(BG72,2)&lt;&gt;0</formula>
    </cfRule>
  </conditionalFormatting>
  <conditionalFormatting sqref="Z129">
    <cfRule type="cellIs" dxfId="26" priority="22" operator="notEqual">
      <formula>240</formula>
    </cfRule>
  </conditionalFormatting>
  <conditionalFormatting sqref="Z129">
    <cfRule type="cellIs" dxfId="25" priority="23" operator="greaterThan">
      <formula>240</formula>
    </cfRule>
  </conditionalFormatting>
  <conditionalFormatting sqref="AE140:BJ141">
    <cfRule type="expression" dxfId="24" priority="24">
      <formula>AE$140+AE$141&gt;9</formula>
    </cfRule>
  </conditionalFormatting>
  <conditionalFormatting sqref="AE142:BJ142">
    <cfRule type="cellIs" dxfId="23" priority="25" operator="notEqual">
      <formula>30</formula>
    </cfRule>
  </conditionalFormatting>
  <conditionalFormatting sqref="B15:B19 B21">
    <cfRule type="expression" dxfId="22" priority="26">
      <formula>AND($Y15&gt;0,$AD15/$Y15&lt;1/3)</formula>
    </cfRule>
  </conditionalFormatting>
  <conditionalFormatting sqref="A15:A64">
    <cfRule type="expression" dxfId="21" priority="27">
      <formula>$B15=0</formula>
    </cfRule>
  </conditionalFormatting>
  <conditionalFormatting sqref="B22:B30">
    <cfRule type="expression" dxfId="20" priority="28">
      <formula>AND($Y22&gt;0,$AD22/$Y22&lt;0.5)</formula>
    </cfRule>
  </conditionalFormatting>
  <conditionalFormatting sqref="B31:B41">
    <cfRule type="expression" dxfId="19" priority="29">
      <formula>AND($Y31&gt;0,$AD31/$Y31&lt;0.5)</formula>
    </cfRule>
  </conditionalFormatting>
  <conditionalFormatting sqref="B20">
    <cfRule type="expression" dxfId="18" priority="30">
      <formula>AND($Y20&gt;0,$AD20/$Y20&lt;1/3)</formula>
    </cfRule>
  </conditionalFormatting>
  <dataValidations count="2">
    <dataValidation type="list" allowBlank="1" sqref="C105:C129 C83:C87 C91 C97:C102 C15:C79" xr:uid="{00000000-0002-0000-0200-000000000000}">
      <formula1>$BX$2:$DC$2</formula1>
    </dataValidation>
    <dataValidation type="list" allowBlank="1" showErrorMessage="1" sqref="AE155" xr:uid="{00000000-0002-0000-0200-000001000000}">
      <formula1>$EB$6:$EB$12</formula1>
    </dataValidation>
  </dataValidations>
  <printOptions horizontalCentered="1"/>
  <pageMargins left="0.39370078740157483" right="0.39370078740157483" top="0.39370078740157483" bottom="0.39370078740157483" header="0" footer="0"/>
  <pageSetup paperSize="9" fitToHeight="0" orientation="landscape" r:id="rId1"/>
  <headerFooter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1000"/>
  <sheetViews>
    <sheetView topLeftCell="A13" workbookViewId="0">
      <selection activeCell="BJ25" sqref="BJ25"/>
    </sheetView>
  </sheetViews>
  <sheetFormatPr defaultColWidth="14.44140625" defaultRowHeight="15" customHeight="1"/>
  <cols>
    <col min="1" max="1" width="2.88671875" customWidth="1"/>
    <col min="2" max="18" width="2.6640625" customWidth="1"/>
    <col min="19" max="19" width="3.33203125" customWidth="1"/>
    <col min="20" max="48" width="2.6640625" customWidth="1"/>
    <col min="49" max="49" width="3.6640625" customWidth="1"/>
    <col min="50" max="53" width="2.6640625" customWidth="1"/>
    <col min="54" max="58" width="6.33203125" customWidth="1"/>
    <col min="59" max="59" width="6.88671875" customWidth="1"/>
    <col min="60" max="61" width="6.33203125" customWidth="1"/>
  </cols>
  <sheetData>
    <row r="1" spans="1:61" ht="21" customHeight="1">
      <c r="A1" s="11"/>
      <c r="B1" s="12"/>
      <c r="C1" s="12"/>
      <c r="D1" s="12"/>
      <c r="E1" s="12"/>
      <c r="F1" s="12"/>
      <c r="G1" s="12"/>
      <c r="H1" s="372" t="s">
        <v>18</v>
      </c>
      <c r="I1" s="358"/>
      <c r="J1" s="358"/>
      <c r="K1" s="358"/>
      <c r="L1" s="358"/>
      <c r="M1" s="358"/>
      <c r="N1" s="358"/>
      <c r="O1" s="358"/>
      <c r="P1" s="12"/>
      <c r="Q1" s="12"/>
      <c r="R1" s="12"/>
      <c r="S1" s="12"/>
      <c r="T1" s="12"/>
      <c r="U1" s="12"/>
      <c r="V1" s="12"/>
      <c r="W1" s="12"/>
      <c r="X1" s="12"/>
      <c r="Y1" s="14"/>
      <c r="Z1" s="14"/>
      <c r="AA1" s="14"/>
      <c r="AB1" s="14"/>
      <c r="AC1" s="14"/>
      <c r="AD1" s="14"/>
      <c r="AE1" s="14"/>
      <c r="AF1" s="15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2" t="s">
        <v>19</v>
      </c>
      <c r="AR1" s="12"/>
      <c r="AS1" s="12"/>
      <c r="AT1" s="12"/>
      <c r="AU1" s="12"/>
      <c r="AV1" s="12"/>
      <c r="AW1" s="12"/>
      <c r="AX1" s="371" t="str">
        <f>'Титул денна'!AX1:BB1</f>
        <v>бакалавр</v>
      </c>
      <c r="AY1" s="367"/>
      <c r="AZ1" s="367"/>
      <c r="BA1" s="367"/>
      <c r="BB1" s="368"/>
      <c r="BC1" s="12"/>
      <c r="BD1" s="16"/>
      <c r="BE1" s="16"/>
      <c r="BF1" s="16"/>
      <c r="BG1" s="16"/>
      <c r="BH1" s="16"/>
      <c r="BI1" s="16"/>
    </row>
    <row r="2" spans="1:61" ht="20.25" customHeight="1">
      <c r="A2" s="11"/>
      <c r="B2" s="372" t="s">
        <v>21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7"/>
      <c r="AR2" s="17"/>
      <c r="AS2" s="17"/>
      <c r="AT2" s="17"/>
      <c r="AU2" s="17"/>
      <c r="AV2" s="17"/>
      <c r="AW2" s="17"/>
      <c r="AX2" s="16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61" ht="21.75" customHeight="1">
      <c r="A3" s="11"/>
      <c r="B3" s="373" t="s">
        <v>22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13"/>
      <c r="W3" s="13"/>
      <c r="X3" s="13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9"/>
      <c r="AR3" s="20"/>
      <c r="AS3" s="20"/>
      <c r="AT3" s="20"/>
      <c r="AU3" s="20"/>
      <c r="AV3" s="20"/>
      <c r="AW3" s="21"/>
      <c r="AX3" s="21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</row>
    <row r="4" spans="1:61" ht="23.25" customHeight="1">
      <c r="A4" s="22"/>
      <c r="B4" s="18"/>
      <c r="C4" s="18" t="s">
        <v>23</v>
      </c>
      <c r="D4" s="23"/>
      <c r="E4" s="23"/>
      <c r="F4" s="19" t="s">
        <v>23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8"/>
      <c r="R4" s="373">
        <f>'Титул денна'!R4</f>
        <v>2022</v>
      </c>
      <c r="S4" s="358"/>
      <c r="T4" s="18" t="s">
        <v>24</v>
      </c>
      <c r="U4" s="12"/>
      <c r="V4" s="12"/>
      <c r="W4" s="12"/>
      <c r="X4" s="12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24"/>
      <c r="AN4" s="14"/>
      <c r="AO4" s="14"/>
      <c r="AP4" s="14"/>
      <c r="AQ4" s="12"/>
      <c r="AR4" s="12"/>
      <c r="AS4" s="20"/>
      <c r="AT4" s="20"/>
      <c r="AU4" s="20"/>
      <c r="AV4" s="20"/>
      <c r="AW4" s="20"/>
      <c r="AX4" s="20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20.25" customHeight="1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24"/>
      <c r="AN5" s="14"/>
      <c r="AO5" s="14"/>
      <c r="AP5" s="14"/>
      <c r="AQ5" s="14"/>
      <c r="AR5" s="19"/>
      <c r="AS5" s="19"/>
      <c r="AT5" s="19"/>
      <c r="AU5" s="19"/>
      <c r="AV5" s="19"/>
      <c r="AW5" s="19"/>
      <c r="AX5" s="19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</row>
    <row r="6" spans="1:61" ht="20.2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2"/>
      <c r="AS6" s="12"/>
      <c r="AT6" s="12"/>
      <c r="AU6" s="12"/>
      <c r="AV6" s="12"/>
      <c r="AW6" s="12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2"/>
    </row>
    <row r="7" spans="1:61" ht="24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5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ht="13.5" customHeight="1">
      <c r="A8" s="14"/>
      <c r="B8" s="14"/>
      <c r="C8" s="26"/>
      <c r="D8" s="14"/>
      <c r="E8" s="14"/>
      <c r="F8" s="2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5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ht="13.5" customHeight="1">
      <c r="A9" s="27"/>
      <c r="B9" s="27"/>
      <c r="C9" s="28"/>
      <c r="D9" s="27"/>
      <c r="E9" s="27"/>
      <c r="F9" s="2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9"/>
      <c r="BA9" s="27"/>
      <c r="BB9" s="27"/>
      <c r="BC9" s="27"/>
      <c r="BD9" s="27"/>
      <c r="BE9" s="27"/>
      <c r="BF9" s="27"/>
      <c r="BG9" s="27"/>
      <c r="BH9" s="27"/>
      <c r="BI9" s="27"/>
    </row>
    <row r="10" spans="1:61" ht="13.5" customHeight="1">
      <c r="A10" s="27"/>
      <c r="B10" s="27"/>
      <c r="C10" s="28"/>
      <c r="D10" s="27"/>
      <c r="E10" s="27"/>
      <c r="F10" s="28"/>
      <c r="G10" s="27"/>
      <c r="H10" s="27"/>
      <c r="I10" s="27"/>
      <c r="J10" s="27"/>
      <c r="K10" s="27"/>
      <c r="L10" s="27"/>
      <c r="M10" s="374" t="s">
        <v>25</v>
      </c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27"/>
      <c r="BD10" s="27"/>
      <c r="BE10" s="27"/>
      <c r="BF10" s="27"/>
      <c r="BG10" s="27"/>
      <c r="BH10" s="27"/>
      <c r="BI10" s="27"/>
    </row>
    <row r="11" spans="1:61" ht="24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75" t="s">
        <v>26</v>
      </c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14"/>
      <c r="BD11" s="14"/>
      <c r="BE11" s="14"/>
      <c r="BF11" s="14"/>
      <c r="BG11" s="14"/>
      <c r="BH11" s="14"/>
      <c r="BI11" s="14"/>
    </row>
    <row r="12" spans="1:61" ht="27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81" t="s">
        <v>27</v>
      </c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ht="13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75" t="s">
        <v>29</v>
      </c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14"/>
      <c r="BD13" s="14"/>
      <c r="BE13" s="14"/>
      <c r="BF13" s="14"/>
      <c r="BG13" s="14"/>
      <c r="BH13" s="14"/>
      <c r="BI13" s="14"/>
    </row>
    <row r="14" spans="1:61" ht="26.4" customHeight="1">
      <c r="A14" s="14"/>
      <c r="B14" s="14"/>
      <c r="C14" s="14"/>
      <c r="D14" s="14"/>
      <c r="E14" s="14"/>
      <c r="F14" s="14"/>
      <c r="G14" s="30" t="s">
        <v>31</v>
      </c>
      <c r="H14" s="30"/>
      <c r="I14" s="30"/>
      <c r="J14" s="30"/>
      <c r="K14" s="30"/>
      <c r="L14" s="30"/>
      <c r="M14" s="30"/>
      <c r="N14" s="30"/>
      <c r="O14" s="382" t="str">
        <f>'Титул денна'!O14:P14</f>
        <v>шифр</v>
      </c>
      <c r="P14" s="383"/>
      <c r="Q14" s="446" t="str">
        <f>'Титул денна'!Q14</f>
        <v>24</v>
      </c>
      <c r="R14" s="367"/>
      <c r="S14" s="367"/>
      <c r="T14" s="367"/>
      <c r="U14" s="367"/>
      <c r="V14" s="367"/>
      <c r="W14" s="368"/>
      <c r="X14" s="30"/>
      <c r="Y14" s="14"/>
      <c r="Z14" s="14"/>
      <c r="AA14" s="14"/>
      <c r="AB14" s="31" t="s">
        <v>34</v>
      </c>
      <c r="AC14" s="31"/>
      <c r="AD14" s="444" t="str">
        <f>'Титул денна'!AD14</f>
        <v>Сфера обслуговування</v>
      </c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8"/>
      <c r="BG14" s="14"/>
      <c r="BH14" s="14"/>
      <c r="BI14" s="14"/>
    </row>
    <row r="15" spans="1:61" ht="23.4" customHeight="1">
      <c r="A15" s="14"/>
      <c r="B15" s="14"/>
      <c r="C15" s="14"/>
      <c r="D15" s="14"/>
      <c r="E15" s="14"/>
      <c r="F15" s="14"/>
      <c r="G15" s="30" t="s">
        <v>37</v>
      </c>
      <c r="H15" s="30"/>
      <c r="I15" s="30"/>
      <c r="J15" s="30"/>
      <c r="K15" s="30"/>
      <c r="L15" s="30"/>
      <c r="M15" s="30"/>
      <c r="N15" s="30"/>
      <c r="O15" s="382" t="str">
        <f>'Титул денна'!O15:P15</f>
        <v>шифр</v>
      </c>
      <c r="P15" s="383"/>
      <c r="Q15" s="446" t="str">
        <f>'Титул денна'!Q15</f>
        <v>242</v>
      </c>
      <c r="R15" s="367"/>
      <c r="S15" s="367"/>
      <c r="T15" s="367"/>
      <c r="U15" s="367"/>
      <c r="V15" s="367"/>
      <c r="W15" s="368"/>
      <c r="X15" s="32"/>
      <c r="Y15" s="33"/>
      <c r="Z15" s="33"/>
      <c r="AA15" s="33"/>
      <c r="AB15" s="31" t="s">
        <v>34</v>
      </c>
      <c r="AC15" s="31"/>
      <c r="AD15" s="444" t="str">
        <f>'Титул денна'!AD15</f>
        <v>Туризм</v>
      </c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8"/>
      <c r="BG15" s="14"/>
      <c r="BH15" s="14"/>
      <c r="BI15" s="14"/>
    </row>
    <row r="16" spans="1:61" ht="21" customHeight="1">
      <c r="A16" s="14"/>
      <c r="B16" s="14"/>
      <c r="C16" s="14"/>
      <c r="D16" s="14"/>
      <c r="E16" s="14"/>
      <c r="F16" s="14"/>
      <c r="G16" s="30" t="s">
        <v>41</v>
      </c>
      <c r="H16" s="30"/>
      <c r="I16" s="30"/>
      <c r="J16" s="30"/>
      <c r="K16" s="30"/>
      <c r="L16" s="30"/>
      <c r="M16" s="30"/>
      <c r="N16" s="30"/>
      <c r="O16" s="382" t="str">
        <f>'Титул денна'!O16:P16</f>
        <v>шифр</v>
      </c>
      <c r="P16" s="383"/>
      <c r="Q16" s="446" t="str">
        <f>'Титул денна'!Q16</f>
        <v xml:space="preserve"> - </v>
      </c>
      <c r="R16" s="367"/>
      <c r="S16" s="367"/>
      <c r="T16" s="367"/>
      <c r="U16" s="367"/>
      <c r="V16" s="367"/>
      <c r="W16" s="368"/>
      <c r="X16" s="32"/>
      <c r="Y16" s="33"/>
      <c r="Z16" s="33"/>
      <c r="AA16" s="33"/>
      <c r="AB16" s="31" t="s">
        <v>34</v>
      </c>
      <c r="AC16" s="31"/>
      <c r="AD16" s="444" t="str">
        <f>'Титул денна'!AD16</f>
        <v xml:space="preserve"> - </v>
      </c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8"/>
      <c r="BG16" s="14"/>
      <c r="BH16" s="14"/>
      <c r="BI16" s="14"/>
    </row>
    <row r="17" spans="1:61" ht="19.8" customHeight="1">
      <c r="A17" s="14"/>
      <c r="B17" s="14"/>
      <c r="C17" s="14"/>
      <c r="D17" s="14"/>
      <c r="E17" s="14"/>
      <c r="F17" s="14"/>
      <c r="G17" s="30" t="s">
        <v>44</v>
      </c>
      <c r="H17" s="30"/>
      <c r="I17" s="30"/>
      <c r="J17" s="30"/>
      <c r="K17" s="30"/>
      <c r="L17" s="30"/>
      <c r="M17" s="30"/>
      <c r="N17" s="30"/>
      <c r="O17" s="382"/>
      <c r="P17" s="358"/>
      <c r="Q17" s="17"/>
      <c r="R17" s="17"/>
      <c r="S17" s="17"/>
      <c r="T17" s="17"/>
      <c r="U17" s="17"/>
      <c r="V17" s="17"/>
      <c r="W17" s="17"/>
      <c r="X17" s="32"/>
      <c r="Y17" s="33"/>
      <c r="Z17" s="33"/>
      <c r="AA17" s="33"/>
      <c r="AB17" s="31" t="s">
        <v>34</v>
      </c>
      <c r="AC17" s="31"/>
      <c r="AD17" s="445" t="str">
        <f>'Титул денна'!AD17</f>
        <v>Туризм</v>
      </c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8"/>
      <c r="BG17" s="14"/>
      <c r="BH17" s="14"/>
      <c r="BI17" s="14"/>
    </row>
    <row r="18" spans="1:61" ht="19.8" customHeight="1">
      <c r="A18" s="14"/>
      <c r="B18" s="14"/>
      <c r="C18" s="14"/>
      <c r="D18" s="14"/>
      <c r="E18" s="14"/>
      <c r="F18" s="14"/>
      <c r="G18" s="14" t="s">
        <v>46</v>
      </c>
      <c r="H18" s="14"/>
      <c r="I18" s="14"/>
      <c r="J18" s="14"/>
      <c r="K18" s="14"/>
      <c r="L18" s="14"/>
      <c r="M18" s="14"/>
      <c r="N18" s="14"/>
      <c r="O18" s="14"/>
      <c r="P18" s="34"/>
      <c r="Q18" s="366" t="s">
        <v>340</v>
      </c>
      <c r="R18" s="367"/>
      <c r="S18" s="367"/>
      <c r="T18" s="367"/>
      <c r="U18" s="367"/>
      <c r="V18" s="367"/>
      <c r="W18" s="367"/>
      <c r="X18" s="367"/>
      <c r="Y18" s="367"/>
      <c r="Z18" s="367"/>
      <c r="AA18" s="368"/>
      <c r="AB18" s="14" t="s">
        <v>48</v>
      </c>
      <c r="AC18" s="14"/>
      <c r="AD18" s="14"/>
      <c r="AE18" s="14"/>
      <c r="AF18" s="14"/>
      <c r="AG18" s="14"/>
      <c r="AH18" s="35"/>
      <c r="AI18" s="378">
        <f>'Титул денна'!AI18:AN18</f>
        <v>2022</v>
      </c>
      <c r="AJ18" s="367"/>
      <c r="AK18" s="367"/>
      <c r="AL18" s="367"/>
      <c r="AM18" s="367"/>
      <c r="AN18" s="368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ht="32.25" customHeight="1">
      <c r="A19" s="36" t="s">
        <v>49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379" t="s">
        <v>50</v>
      </c>
      <c r="BC19" s="380"/>
      <c r="BD19" s="380"/>
      <c r="BE19" s="380"/>
      <c r="BF19" s="380"/>
      <c r="BG19" s="380"/>
      <c r="BH19" s="380"/>
      <c r="BI19" s="380"/>
    </row>
    <row r="20" spans="1:61" ht="42" customHeight="1">
      <c r="A20" s="369" t="s">
        <v>51</v>
      </c>
      <c r="B20" s="363" t="s">
        <v>52</v>
      </c>
      <c r="C20" s="364"/>
      <c r="D20" s="364"/>
      <c r="E20" s="365"/>
      <c r="F20" s="37"/>
      <c r="G20" s="363" t="s">
        <v>53</v>
      </c>
      <c r="H20" s="364"/>
      <c r="I20" s="365"/>
      <c r="J20" s="37"/>
      <c r="K20" s="363" t="s">
        <v>54</v>
      </c>
      <c r="L20" s="364"/>
      <c r="M20" s="364"/>
      <c r="N20" s="365"/>
      <c r="O20" s="37"/>
      <c r="P20" s="363" t="s">
        <v>55</v>
      </c>
      <c r="Q20" s="364"/>
      <c r="R20" s="364"/>
      <c r="S20" s="37"/>
      <c r="T20" s="363" t="s">
        <v>56</v>
      </c>
      <c r="U20" s="364"/>
      <c r="V20" s="364"/>
      <c r="W20" s="365"/>
      <c r="X20" s="363" t="s">
        <v>57</v>
      </c>
      <c r="Y20" s="364"/>
      <c r="Z20" s="364"/>
      <c r="AA20" s="365"/>
      <c r="AB20" s="37"/>
      <c r="AC20" s="363" t="s">
        <v>58</v>
      </c>
      <c r="AD20" s="364"/>
      <c r="AE20" s="364"/>
      <c r="AF20" s="37"/>
      <c r="AG20" s="363" t="s">
        <v>59</v>
      </c>
      <c r="AH20" s="364"/>
      <c r="AI20" s="365"/>
      <c r="AJ20" s="37"/>
      <c r="AK20" s="363" t="s">
        <v>60</v>
      </c>
      <c r="AL20" s="364"/>
      <c r="AM20" s="364"/>
      <c r="AN20" s="365"/>
      <c r="AO20" s="37"/>
      <c r="AP20" s="363" t="s">
        <v>61</v>
      </c>
      <c r="AQ20" s="364"/>
      <c r="AR20" s="364"/>
      <c r="AS20" s="37"/>
      <c r="AT20" s="363" t="s">
        <v>62</v>
      </c>
      <c r="AU20" s="364"/>
      <c r="AV20" s="364"/>
      <c r="AW20" s="365"/>
      <c r="AX20" s="363" t="s">
        <v>63</v>
      </c>
      <c r="AY20" s="364"/>
      <c r="AZ20" s="364"/>
      <c r="BA20" s="365"/>
      <c r="BB20" s="361" t="str">
        <f>'Титул денна'!BB20:BB21</f>
        <v>Теоретичне навчання</v>
      </c>
      <c r="BC20" s="361" t="str">
        <f>'Титул денна'!BC20:BC21</f>
        <v>Екзаменацій- на сесія</v>
      </c>
      <c r="BD20" s="361" t="str">
        <f>'Титул денна'!BD20:BD21</f>
        <v>Настановні заняття</v>
      </c>
      <c r="BE20" s="361" t="str">
        <f>'Титул денна'!BE20:BE21</f>
        <v>Практика</v>
      </c>
      <c r="BF20" s="361" t="str">
        <f>'Титул денна'!BF20:BF21</f>
        <v>Виконання кваліф. роботи</v>
      </c>
      <c r="BG20" s="361" t="str">
        <f>'Титул денна'!BG20:BG21</f>
        <v>Атестація</v>
      </c>
      <c r="BH20" s="361" t="str">
        <f>'Титул денна'!BH20:BH21</f>
        <v>Канікули</v>
      </c>
      <c r="BI20" s="361" t="str">
        <f>'Титул денна'!BI20:BI21</f>
        <v>Всього</v>
      </c>
    </row>
    <row r="21" spans="1:61" ht="24" customHeight="1">
      <c r="A21" s="370"/>
      <c r="B21" s="38">
        <v>1</v>
      </c>
      <c r="C21" s="38">
        <v>2</v>
      </c>
      <c r="D21" s="38">
        <v>3</v>
      </c>
      <c r="E21" s="38">
        <v>4</v>
      </c>
      <c r="F21" s="38">
        <v>5</v>
      </c>
      <c r="G21" s="38">
        <v>6</v>
      </c>
      <c r="H21" s="38">
        <v>7</v>
      </c>
      <c r="I21" s="38">
        <v>8</v>
      </c>
      <c r="J21" s="38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38">
        <v>22</v>
      </c>
      <c r="X21" s="38">
        <v>23</v>
      </c>
      <c r="Y21" s="38">
        <v>24</v>
      </c>
      <c r="Z21" s="38">
        <v>25</v>
      </c>
      <c r="AA21" s="38">
        <v>26</v>
      </c>
      <c r="AB21" s="38">
        <v>27</v>
      </c>
      <c r="AC21" s="38">
        <v>28</v>
      </c>
      <c r="AD21" s="38">
        <v>29</v>
      </c>
      <c r="AE21" s="38">
        <v>30</v>
      </c>
      <c r="AF21" s="38">
        <v>31</v>
      </c>
      <c r="AG21" s="38">
        <v>32</v>
      </c>
      <c r="AH21" s="38">
        <v>33</v>
      </c>
      <c r="AI21" s="38">
        <v>34</v>
      </c>
      <c r="AJ21" s="38">
        <v>35</v>
      </c>
      <c r="AK21" s="38">
        <v>36</v>
      </c>
      <c r="AL21" s="38">
        <v>37</v>
      </c>
      <c r="AM21" s="38">
        <v>38</v>
      </c>
      <c r="AN21" s="38">
        <v>39</v>
      </c>
      <c r="AO21" s="38">
        <v>40</v>
      </c>
      <c r="AP21" s="38">
        <v>41</v>
      </c>
      <c r="AQ21" s="38">
        <v>42</v>
      </c>
      <c r="AR21" s="38">
        <v>43</v>
      </c>
      <c r="AS21" s="38">
        <v>44</v>
      </c>
      <c r="AT21" s="38">
        <v>45</v>
      </c>
      <c r="AU21" s="38">
        <v>46</v>
      </c>
      <c r="AV21" s="38">
        <v>47</v>
      </c>
      <c r="AW21" s="38">
        <v>48</v>
      </c>
      <c r="AX21" s="38">
        <v>49</v>
      </c>
      <c r="AY21" s="38">
        <v>50</v>
      </c>
      <c r="AZ21" s="38">
        <v>51</v>
      </c>
      <c r="BA21" s="38">
        <v>52</v>
      </c>
      <c r="BB21" s="362"/>
      <c r="BC21" s="362"/>
      <c r="BD21" s="362"/>
      <c r="BE21" s="362"/>
      <c r="BF21" s="362"/>
      <c r="BG21" s="362"/>
      <c r="BH21" s="362"/>
      <c r="BI21" s="362"/>
    </row>
    <row r="22" spans="1:61" ht="13.5" customHeight="1">
      <c r="A22" s="40" t="s">
        <v>69</v>
      </c>
      <c r="B22" s="343" t="str">
        <f>'[1]Титул заочна'!B22</f>
        <v>x</v>
      </c>
      <c r="C22" s="343" t="str">
        <f>'[1]Титул заочна'!C22</f>
        <v>x</v>
      </c>
      <c r="D22" s="343"/>
      <c r="E22" s="343"/>
      <c r="F22" s="346" t="s">
        <v>341</v>
      </c>
      <c r="G22" s="346"/>
      <c r="H22" s="346"/>
      <c r="I22" s="346"/>
      <c r="J22" s="346"/>
      <c r="K22" s="346"/>
      <c r="L22" s="346"/>
      <c r="M22" s="346" t="s">
        <v>71</v>
      </c>
      <c r="N22" s="346" t="s">
        <v>71</v>
      </c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 t="s">
        <v>341</v>
      </c>
      <c r="Z22" s="346"/>
      <c r="AA22" s="346"/>
      <c r="AB22" s="346"/>
      <c r="AC22" s="346"/>
      <c r="AD22" s="347"/>
      <c r="AE22" s="346"/>
      <c r="AF22" s="346"/>
      <c r="AG22" s="346"/>
      <c r="AH22" s="346"/>
      <c r="AI22" s="346"/>
      <c r="AJ22" s="346"/>
      <c r="AK22" s="343"/>
      <c r="AL22" s="343"/>
      <c r="AM22" s="343" t="s">
        <v>72</v>
      </c>
      <c r="AN22" s="343" t="s">
        <v>72</v>
      </c>
      <c r="AO22" s="343" t="s">
        <v>72</v>
      </c>
      <c r="AP22" s="343" t="s">
        <v>72</v>
      </c>
      <c r="AQ22" s="342" t="s">
        <v>71</v>
      </c>
      <c r="AR22" s="342" t="s">
        <v>71</v>
      </c>
      <c r="AS22" s="346" t="s">
        <v>70</v>
      </c>
      <c r="AT22" s="346" t="s">
        <v>70</v>
      </c>
      <c r="AU22" s="346" t="s">
        <v>70</v>
      </c>
      <c r="AV22" s="346" t="s">
        <v>70</v>
      </c>
      <c r="AW22" s="346" t="s">
        <v>70</v>
      </c>
      <c r="AX22" s="346" t="s">
        <v>70</v>
      </c>
      <c r="AY22" s="346" t="s">
        <v>70</v>
      </c>
      <c r="AZ22" s="346" t="s">
        <v>70</v>
      </c>
      <c r="BA22" s="346" t="s">
        <v>70</v>
      </c>
      <c r="BB22" s="339">
        <v>31</v>
      </c>
      <c r="BC22" s="339">
        <v>4</v>
      </c>
      <c r="BD22" s="339">
        <v>2</v>
      </c>
      <c r="BE22" s="339">
        <v>4</v>
      </c>
      <c r="BF22" s="339"/>
      <c r="BG22" s="339"/>
      <c r="BH22" s="339">
        <v>9</v>
      </c>
      <c r="BI22" s="43">
        <f t="shared" ref="BI22:BI26" si="0">SUM(BB22:BH22)</f>
        <v>50</v>
      </c>
    </row>
    <row r="23" spans="1:61" ht="13.5" customHeight="1">
      <c r="A23" s="40" t="s">
        <v>73</v>
      </c>
      <c r="B23" s="343"/>
      <c r="C23" s="343"/>
      <c r="D23" s="343"/>
      <c r="E23" s="343"/>
      <c r="F23" s="346" t="s">
        <v>341</v>
      </c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 t="s">
        <v>71</v>
      </c>
      <c r="V23" s="346" t="s">
        <v>71</v>
      </c>
      <c r="W23" s="346"/>
      <c r="X23" s="346"/>
      <c r="Y23" s="346" t="s">
        <v>341</v>
      </c>
      <c r="Z23" s="346"/>
      <c r="AA23" s="346"/>
      <c r="AB23" s="346"/>
      <c r="AC23" s="346"/>
      <c r="AD23" s="347"/>
      <c r="AE23" s="346"/>
      <c r="AF23" s="346"/>
      <c r="AG23" s="346"/>
      <c r="AH23" s="346"/>
      <c r="AI23" s="346"/>
      <c r="AJ23" s="346"/>
      <c r="AK23" s="343"/>
      <c r="AL23" s="343"/>
      <c r="AM23" s="343" t="s">
        <v>74</v>
      </c>
      <c r="AN23" s="343" t="s">
        <v>74</v>
      </c>
      <c r="AO23" s="343" t="s">
        <v>74</v>
      </c>
      <c r="AP23" s="343" t="s">
        <v>74</v>
      </c>
      <c r="AQ23" s="342" t="s">
        <v>71</v>
      </c>
      <c r="AR23" s="346" t="s">
        <v>70</v>
      </c>
      <c r="AS23" s="346" t="s">
        <v>70</v>
      </c>
      <c r="AT23" s="346" t="s">
        <v>70</v>
      </c>
      <c r="AU23" s="346" t="s">
        <v>70</v>
      </c>
      <c r="AV23" s="346" t="s">
        <v>70</v>
      </c>
      <c r="AW23" s="346" t="s">
        <v>70</v>
      </c>
      <c r="AX23" s="346" t="s">
        <v>70</v>
      </c>
      <c r="AY23" s="346" t="s">
        <v>70</v>
      </c>
      <c r="AZ23" s="346" t="s">
        <v>70</v>
      </c>
      <c r="BA23" s="346" t="s">
        <v>70</v>
      </c>
      <c r="BB23" s="339">
        <v>33</v>
      </c>
      <c r="BC23" s="339">
        <v>3</v>
      </c>
      <c r="BD23" s="339">
        <v>2</v>
      </c>
      <c r="BE23" s="339">
        <v>4</v>
      </c>
      <c r="BF23" s="339"/>
      <c r="BG23" s="339"/>
      <c r="BH23" s="339">
        <v>10</v>
      </c>
      <c r="BI23" s="43">
        <f t="shared" si="0"/>
        <v>52</v>
      </c>
    </row>
    <row r="24" spans="1:61" ht="13.5" customHeight="1">
      <c r="A24" s="40" t="s">
        <v>75</v>
      </c>
      <c r="B24" s="343"/>
      <c r="C24" s="343"/>
      <c r="D24" s="343"/>
      <c r="E24" s="343"/>
      <c r="F24" s="346" t="s">
        <v>341</v>
      </c>
      <c r="G24" s="346"/>
      <c r="H24" s="346"/>
      <c r="I24" s="346"/>
      <c r="J24" s="346"/>
      <c r="K24" s="346"/>
      <c r="L24" s="348"/>
      <c r="M24" s="348"/>
      <c r="N24" s="348"/>
      <c r="O24" s="348"/>
      <c r="P24" s="348"/>
      <c r="Q24" s="346"/>
      <c r="R24" s="346"/>
      <c r="S24" s="346"/>
      <c r="T24" s="346"/>
      <c r="U24" s="346" t="s">
        <v>71</v>
      </c>
      <c r="V24" s="346" t="s">
        <v>71</v>
      </c>
      <c r="W24" s="346"/>
      <c r="X24" s="346"/>
      <c r="Y24" s="346" t="s">
        <v>341</v>
      </c>
      <c r="Z24" s="349"/>
      <c r="AA24" s="346"/>
      <c r="AB24" s="346"/>
      <c r="AC24" s="346"/>
      <c r="AD24" s="350"/>
      <c r="AE24" s="351"/>
      <c r="AF24" s="351"/>
      <c r="AG24" s="351"/>
      <c r="AH24" s="351"/>
      <c r="AI24" s="351"/>
      <c r="AJ24" s="351"/>
      <c r="AK24" s="352"/>
      <c r="AL24" s="352"/>
      <c r="AM24" s="352" t="s">
        <v>76</v>
      </c>
      <c r="AN24" s="352" t="s">
        <v>76</v>
      </c>
      <c r="AO24" s="352" t="s">
        <v>76</v>
      </c>
      <c r="AP24" s="352" t="s">
        <v>76</v>
      </c>
      <c r="AQ24" s="353" t="s">
        <v>71</v>
      </c>
      <c r="AR24" s="346" t="s">
        <v>70</v>
      </c>
      <c r="AS24" s="346" t="s">
        <v>70</v>
      </c>
      <c r="AT24" s="346" t="s">
        <v>70</v>
      </c>
      <c r="AU24" s="346" t="s">
        <v>70</v>
      </c>
      <c r="AV24" s="346" t="s">
        <v>70</v>
      </c>
      <c r="AW24" s="346" t="s">
        <v>70</v>
      </c>
      <c r="AX24" s="346" t="s">
        <v>70</v>
      </c>
      <c r="AY24" s="346" t="s">
        <v>70</v>
      </c>
      <c r="AZ24" s="346" t="s">
        <v>70</v>
      </c>
      <c r="BA24" s="346" t="s">
        <v>70</v>
      </c>
      <c r="BB24" s="339">
        <v>33</v>
      </c>
      <c r="BC24" s="339">
        <v>3</v>
      </c>
      <c r="BD24" s="339">
        <v>2</v>
      </c>
      <c r="BE24" s="339">
        <v>4</v>
      </c>
      <c r="BF24" s="339"/>
      <c r="BG24" s="339"/>
      <c r="BH24" s="339">
        <v>10</v>
      </c>
      <c r="BI24" s="43">
        <f t="shared" si="0"/>
        <v>52</v>
      </c>
    </row>
    <row r="25" spans="1:61" ht="13.5" customHeight="1">
      <c r="A25" s="40" t="s">
        <v>77</v>
      </c>
      <c r="B25" s="354"/>
      <c r="C25" s="354"/>
      <c r="D25" s="354"/>
      <c r="E25" s="354"/>
      <c r="F25" s="346" t="s">
        <v>341</v>
      </c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 t="s">
        <v>71</v>
      </c>
      <c r="V25" s="346" t="s">
        <v>71</v>
      </c>
      <c r="W25" s="346"/>
      <c r="X25" s="346"/>
      <c r="Y25" s="346" t="s">
        <v>341</v>
      </c>
      <c r="Z25" s="346"/>
      <c r="AA25" s="346"/>
      <c r="AB25" s="355"/>
      <c r="AC25" s="355"/>
      <c r="AD25" s="355"/>
      <c r="AE25" s="355"/>
      <c r="AF25" s="355"/>
      <c r="AG25" s="355"/>
      <c r="AH25" s="355"/>
      <c r="AI25" s="355" t="s">
        <v>78</v>
      </c>
      <c r="AJ25" s="346" t="s">
        <v>78</v>
      </c>
      <c r="AK25" s="346" t="s">
        <v>78</v>
      </c>
      <c r="AL25" s="346" t="s">
        <v>78</v>
      </c>
      <c r="AM25" s="342" t="s">
        <v>71</v>
      </c>
      <c r="AN25" s="346" t="s">
        <v>79</v>
      </c>
      <c r="AO25" s="346" t="s">
        <v>79</v>
      </c>
      <c r="AP25" s="346" t="s">
        <v>79</v>
      </c>
      <c r="AQ25" s="346" t="s">
        <v>79</v>
      </c>
      <c r="AR25" s="356" t="s">
        <v>80</v>
      </c>
      <c r="AS25" s="346"/>
      <c r="AT25" s="346"/>
      <c r="AU25" s="346"/>
      <c r="AV25" s="346"/>
      <c r="AW25" s="346"/>
      <c r="AX25" s="346"/>
      <c r="AY25" s="346"/>
      <c r="AZ25" s="346"/>
      <c r="BA25" s="346"/>
      <c r="BB25" s="339">
        <v>29</v>
      </c>
      <c r="BC25" s="339">
        <v>3</v>
      </c>
      <c r="BD25" s="339">
        <v>2</v>
      </c>
      <c r="BE25" s="339">
        <v>4</v>
      </c>
      <c r="BF25" s="339">
        <v>4</v>
      </c>
      <c r="BG25" s="339">
        <v>1</v>
      </c>
      <c r="BH25" s="339"/>
      <c r="BI25" s="43">
        <f t="shared" si="0"/>
        <v>43</v>
      </c>
    </row>
    <row r="26" spans="1:61" ht="13.5" customHeight="1">
      <c r="A26" s="53" t="s">
        <v>81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4"/>
      <c r="AS26" s="54"/>
      <c r="AT26" s="54"/>
      <c r="AU26" s="54"/>
      <c r="AV26" s="54"/>
      <c r="AW26" s="54"/>
      <c r="AX26" s="54"/>
      <c r="AY26" s="54"/>
      <c r="AZ26" s="54"/>
      <c r="BA26" s="57"/>
      <c r="BB26" s="58">
        <f t="shared" ref="BB26:BH26" si="1">SUM(BB22:BB25)</f>
        <v>126</v>
      </c>
      <c r="BC26" s="58">
        <f t="shared" si="1"/>
        <v>13</v>
      </c>
      <c r="BD26" s="58">
        <f t="shared" si="1"/>
        <v>8</v>
      </c>
      <c r="BE26" s="58">
        <f t="shared" si="1"/>
        <v>16</v>
      </c>
      <c r="BF26" s="58">
        <f t="shared" si="1"/>
        <v>4</v>
      </c>
      <c r="BG26" s="58">
        <f t="shared" si="1"/>
        <v>1</v>
      </c>
      <c r="BH26" s="58">
        <f t="shared" si="1"/>
        <v>29</v>
      </c>
      <c r="BI26" s="43">
        <f t="shared" si="0"/>
        <v>197</v>
      </c>
    </row>
    <row r="27" spans="1:61" ht="13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9.5" customHeight="1">
      <c r="A28" s="12"/>
      <c r="B28" s="40"/>
      <c r="C28" s="59" t="s">
        <v>82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1" t="s">
        <v>71</v>
      </c>
      <c r="O28" s="11" t="s">
        <v>83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60" t="s">
        <v>84</v>
      </c>
      <c r="AC28" s="11" t="s">
        <v>85</v>
      </c>
      <c r="AD28" s="61"/>
      <c r="AE28" s="62"/>
      <c r="AF28" s="63"/>
      <c r="AG28" s="64"/>
      <c r="AH28" s="64"/>
      <c r="AI28" s="64"/>
      <c r="AJ28" s="45" t="s">
        <v>86</v>
      </c>
      <c r="AK28" s="65" t="s">
        <v>45</v>
      </c>
      <c r="AL28" s="64"/>
      <c r="AM28" s="64"/>
      <c r="AN28" s="64"/>
      <c r="AO28" s="64"/>
      <c r="AP28" s="64"/>
      <c r="AQ28" s="64"/>
      <c r="AR28" s="64"/>
      <c r="AS28" s="64"/>
      <c r="AT28" s="66"/>
      <c r="AU28" s="66"/>
      <c r="AV28" s="66"/>
      <c r="AW28" s="66"/>
      <c r="AX28" s="21"/>
      <c r="AY28" s="21"/>
      <c r="AZ28" s="21"/>
      <c r="BA28" s="21"/>
      <c r="BB28" s="67"/>
      <c r="BC28" s="67"/>
      <c r="BD28" s="67"/>
      <c r="BE28" s="67"/>
      <c r="BF28" s="67"/>
      <c r="BG28" s="67"/>
      <c r="BH28" s="67"/>
      <c r="BI28" s="67"/>
    </row>
    <row r="29" spans="1:61" ht="19.5" customHeight="1">
      <c r="A29" s="12"/>
      <c r="B29" s="40" t="s">
        <v>341</v>
      </c>
      <c r="C29" s="31" t="s">
        <v>342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11"/>
      <c r="Y29" s="11"/>
      <c r="Z29" s="11"/>
      <c r="AA29" s="11"/>
      <c r="AB29" s="60" t="s">
        <v>79</v>
      </c>
      <c r="AC29" s="11" t="s">
        <v>87</v>
      </c>
      <c r="AD29" s="61"/>
      <c r="AE29" s="62"/>
      <c r="AF29" s="63"/>
      <c r="AG29" s="63"/>
      <c r="AH29" s="62"/>
      <c r="AI29" s="62"/>
      <c r="AJ29" s="62"/>
      <c r="AK29" s="62"/>
      <c r="AL29" s="62"/>
      <c r="AM29" s="62"/>
      <c r="AN29" s="63"/>
      <c r="AO29" s="63"/>
      <c r="AP29" s="62"/>
      <c r="AQ29" s="62"/>
      <c r="AR29" s="62"/>
      <c r="AS29" s="62"/>
      <c r="AT29" s="68"/>
      <c r="AU29" s="69"/>
      <c r="AV29" s="63"/>
      <c r="AW29" s="21"/>
      <c r="AX29" s="21"/>
      <c r="AY29" s="21"/>
      <c r="AZ29" s="21"/>
      <c r="BA29" s="21"/>
      <c r="BB29" s="63"/>
      <c r="BC29" s="63"/>
      <c r="BD29" s="63"/>
      <c r="BE29" s="63"/>
      <c r="BF29" s="63"/>
      <c r="BG29" s="63"/>
      <c r="BH29" s="63"/>
      <c r="BI29" s="63"/>
    </row>
    <row r="30" spans="1:61" ht="13.5" customHeight="1">
      <c r="A30" s="17"/>
      <c r="B30" s="17"/>
      <c r="C30" s="17"/>
      <c r="D30" s="17"/>
      <c r="E30" s="11"/>
      <c r="F30" s="11"/>
      <c r="G30" s="11"/>
      <c r="H30" s="11"/>
      <c r="I30" s="11"/>
      <c r="J30" s="11"/>
      <c r="K30" s="61"/>
      <c r="L30" s="6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61"/>
      <c r="Y30" s="61"/>
      <c r="Z30" s="11"/>
      <c r="AA30" s="11"/>
      <c r="AB30" s="17"/>
      <c r="AC30" s="17"/>
      <c r="AD30" s="11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8"/>
      <c r="AU30" s="68"/>
      <c r="AV30" s="62"/>
      <c r="AW30" s="62"/>
      <c r="AX30" s="62"/>
      <c r="AY30" s="62"/>
      <c r="AZ30" s="62"/>
      <c r="BA30" s="62"/>
      <c r="BB30" s="11"/>
      <c r="BC30" s="11"/>
      <c r="BD30" s="11"/>
      <c r="BE30" s="11"/>
      <c r="BF30" s="11"/>
      <c r="BG30" s="11"/>
      <c r="BH30" s="11"/>
      <c r="BI30" s="11"/>
    </row>
    <row r="31" spans="1:61" ht="13.5" customHeight="1">
      <c r="A31" s="357" t="str">
        <f>'Титул денна'!A31:BI31</f>
        <v>ПРАКТИКИ:  В - виробнича;  П - переддипломна; Оз - ознайомча; Н - навчальна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</row>
    <row r="32" spans="1:61" ht="33" customHeight="1">
      <c r="A32" s="70" t="s">
        <v>89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359" t="s">
        <v>343</v>
      </c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</row>
    <row r="33" spans="1:61" ht="13.5" customHeight="1">
      <c r="A33" s="71" t="s">
        <v>91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3.5" customHeight="1">
      <c r="A34" s="12" t="s">
        <v>92</v>
      </c>
      <c r="B34" s="11"/>
      <c r="C34" s="72"/>
      <c r="D34" s="12"/>
      <c r="E34" s="12"/>
      <c r="F34" s="12" t="s">
        <v>93</v>
      </c>
      <c r="G34" s="12"/>
      <c r="H34" s="12"/>
      <c r="I34" s="12"/>
      <c r="J34" s="12"/>
      <c r="K34" s="72"/>
      <c r="L34" s="7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72"/>
      <c r="Y34" s="72"/>
      <c r="Z34" s="12"/>
      <c r="AA34" s="12"/>
      <c r="AB34" s="12"/>
      <c r="AC34" s="12"/>
      <c r="AD34" s="1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11"/>
      <c r="BC34" s="11"/>
      <c r="BD34" s="11"/>
      <c r="BE34" s="11"/>
      <c r="BF34" s="11"/>
      <c r="BG34" s="11"/>
      <c r="BH34" s="11"/>
      <c r="BI34" s="11"/>
    </row>
    <row r="35" spans="1:61" ht="13.5" customHeight="1">
      <c r="A35" s="73" t="s">
        <v>94</v>
      </c>
      <c r="B35" s="11" t="s">
        <v>95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3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ht="1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ht="13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ht="13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ht="13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ht="13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ht="13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ht="13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ht="1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ht="13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ht="13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ht="13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ht="1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ht="13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ht="13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ht="13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ht="13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ht="13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ht="13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ht="13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ht="13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ht="13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ht="13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ht="13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ht="13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ht="13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ht="13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ht="13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ht="13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ht="13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ht="13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ht="13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ht="13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ht="13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ht="13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ht="13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ht="13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ht="13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ht="13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ht="13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ht="13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ht="13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ht="13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ht="13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ht="13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ht="13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ht="13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ht="13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ht="13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ht="13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ht="13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ht="13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ht="13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ht="13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ht="13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ht="13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ht="13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ht="13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ht="13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ht="13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ht="13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ht="13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ht="13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ht="13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ht="13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ht="13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ht="13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ht="13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ht="13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ht="13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ht="13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ht="13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ht="13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ht="13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ht="13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ht="13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ht="13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ht="13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ht="13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ht="13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ht="13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ht="13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ht="13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ht="13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ht="13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ht="13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ht="13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ht="13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ht="13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ht="13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ht="13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  <row r="152" spans="1:61" ht="13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</row>
    <row r="153" spans="1:61" ht="13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</row>
    <row r="154" spans="1:61" ht="13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</row>
    <row r="155" spans="1:61" ht="13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</row>
    <row r="156" spans="1:61" ht="13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</row>
    <row r="157" spans="1:61" ht="13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</row>
    <row r="158" spans="1:61" ht="13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</row>
    <row r="159" spans="1:61" ht="13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</row>
    <row r="160" spans="1:61" ht="13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</row>
    <row r="161" spans="1:61" ht="13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</row>
    <row r="162" spans="1:61" ht="13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</row>
    <row r="163" spans="1:61" ht="13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</row>
    <row r="164" spans="1:61" ht="13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</row>
    <row r="165" spans="1:61" ht="13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</row>
    <row r="166" spans="1:61" ht="13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</row>
    <row r="167" spans="1:61" ht="13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</row>
    <row r="168" spans="1:61" ht="13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</row>
    <row r="169" spans="1:61" ht="13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</row>
    <row r="170" spans="1:61" ht="13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</row>
    <row r="171" spans="1:61" ht="13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</row>
    <row r="172" spans="1:61" ht="13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</row>
    <row r="173" spans="1:61" ht="13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</row>
    <row r="174" spans="1:61" ht="13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</row>
    <row r="175" spans="1:61" ht="13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</row>
    <row r="176" spans="1:61" ht="13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</row>
    <row r="177" spans="1:61" ht="13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</row>
    <row r="178" spans="1:61" ht="13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</row>
    <row r="179" spans="1:61" ht="13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</row>
    <row r="180" spans="1:61" ht="13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</row>
    <row r="181" spans="1:61" ht="13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</row>
    <row r="182" spans="1:61" ht="13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</row>
    <row r="183" spans="1:61" ht="13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</row>
    <row r="184" spans="1:61" ht="13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</row>
    <row r="185" spans="1:61" ht="13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</row>
    <row r="186" spans="1:61" ht="13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</row>
    <row r="187" spans="1:61" ht="13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</row>
    <row r="188" spans="1:61" ht="13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</row>
    <row r="189" spans="1:61" ht="13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</row>
    <row r="190" spans="1:61" ht="13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</row>
    <row r="191" spans="1:61" ht="13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</row>
    <row r="192" spans="1:61" ht="13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</row>
    <row r="193" spans="1:61" ht="13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</row>
    <row r="194" spans="1:61" ht="13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</row>
    <row r="195" spans="1:61" ht="13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</row>
    <row r="196" spans="1:61" ht="13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</row>
    <row r="197" spans="1:61" ht="13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</row>
    <row r="198" spans="1:61" ht="13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</row>
    <row r="199" spans="1:61" ht="13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</row>
    <row r="200" spans="1:61" ht="13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</row>
    <row r="201" spans="1:61" ht="13.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</row>
    <row r="202" spans="1:61" ht="13.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</row>
    <row r="203" spans="1:61" ht="13.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</row>
    <row r="204" spans="1:61" ht="13.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</row>
    <row r="205" spans="1:61" ht="13.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</row>
    <row r="206" spans="1:61" ht="13.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</row>
    <row r="207" spans="1:61" ht="13.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</row>
    <row r="208" spans="1:61" ht="13.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</row>
    <row r="209" spans="1:61" ht="13.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</row>
    <row r="210" spans="1:61" ht="13.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</row>
    <row r="211" spans="1:61" ht="13.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</row>
    <row r="212" spans="1:61" ht="13.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</row>
    <row r="213" spans="1:61" ht="13.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</row>
    <row r="214" spans="1:61" ht="13.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</row>
    <row r="215" spans="1:61" ht="13.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</row>
    <row r="216" spans="1:61" ht="13.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</row>
    <row r="217" spans="1:61" ht="13.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</row>
    <row r="218" spans="1:61" ht="13.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</row>
    <row r="219" spans="1:61" ht="13.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</row>
    <row r="220" spans="1:61" ht="13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</row>
    <row r="221" spans="1:61" ht="13.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</row>
    <row r="222" spans="1:61" ht="13.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</row>
    <row r="223" spans="1:61" ht="13.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</row>
    <row r="224" spans="1:61" ht="13.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</row>
    <row r="225" spans="1:61" ht="13.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</row>
    <row r="226" spans="1:61" ht="13.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</row>
    <row r="227" spans="1:61" ht="13.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</row>
    <row r="228" spans="1:61" ht="13.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</row>
    <row r="229" spans="1:61" ht="13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</row>
    <row r="230" spans="1:61" ht="13.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</row>
    <row r="231" spans="1:61" ht="13.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</row>
    <row r="232" spans="1:61" ht="13.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</row>
    <row r="233" spans="1:61" ht="13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</row>
    <row r="234" spans="1:61" ht="13.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</row>
    <row r="235" spans="1:61" ht="13.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</row>
    <row r="236" spans="1:61" ht="13.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</row>
    <row r="237" spans="1:61" ht="13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</row>
    <row r="238" spans="1:61" ht="13.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</row>
    <row r="239" spans="1:61" ht="13.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</row>
    <row r="240" spans="1:61" ht="13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</row>
    <row r="241" spans="1:61" ht="13.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</row>
    <row r="242" spans="1:61" ht="13.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</row>
    <row r="243" spans="1:61" ht="13.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</row>
    <row r="244" spans="1:61" ht="13.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</row>
    <row r="245" spans="1:61" ht="13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</row>
    <row r="246" spans="1:61" ht="13.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</row>
    <row r="247" spans="1:61" ht="13.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</row>
    <row r="248" spans="1:61" ht="13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</row>
    <row r="249" spans="1:61" ht="13.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</row>
    <row r="250" spans="1:61" ht="13.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</row>
    <row r="251" spans="1:61" ht="13.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</row>
    <row r="252" spans="1:61" ht="13.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</row>
    <row r="253" spans="1:61" ht="13.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</row>
    <row r="254" spans="1:61" ht="13.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</row>
    <row r="255" spans="1:61" ht="13.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</row>
    <row r="256" spans="1:61" ht="13.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</row>
    <row r="257" spans="1:61" ht="13.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</row>
    <row r="258" spans="1:61" ht="13.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</row>
    <row r="259" spans="1:61" ht="13.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</row>
    <row r="260" spans="1:61" ht="13.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</row>
    <row r="261" spans="1:61" ht="13.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</row>
    <row r="262" spans="1:61" ht="13.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</row>
    <row r="263" spans="1:61" ht="13.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</row>
    <row r="264" spans="1:61" ht="13.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</row>
    <row r="265" spans="1:61" ht="13.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</row>
    <row r="266" spans="1:61" ht="13.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</row>
    <row r="267" spans="1:61" ht="13.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</row>
    <row r="268" spans="1:61" ht="13.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</row>
    <row r="269" spans="1:61" ht="13.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</row>
    <row r="270" spans="1:61" ht="13.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</row>
    <row r="271" spans="1:61" ht="13.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</row>
    <row r="272" spans="1:61" ht="13.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</row>
    <row r="273" spans="1:61" ht="13.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</row>
    <row r="274" spans="1:61" ht="13.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</row>
    <row r="275" spans="1:61" ht="13.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</row>
    <row r="276" spans="1:61" ht="13.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</row>
    <row r="277" spans="1:61" ht="13.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</row>
    <row r="278" spans="1:61" ht="13.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</row>
    <row r="279" spans="1:61" ht="13.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</row>
    <row r="280" spans="1:61" ht="13.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</row>
    <row r="281" spans="1:61" ht="13.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</row>
    <row r="282" spans="1:61" ht="13.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</row>
    <row r="283" spans="1:61" ht="13.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</row>
    <row r="284" spans="1:61" ht="13.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</row>
    <row r="285" spans="1:61" ht="13.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</row>
    <row r="286" spans="1:61" ht="13.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</row>
    <row r="287" spans="1:61" ht="13.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</row>
    <row r="288" spans="1:61" ht="13.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</row>
    <row r="289" spans="1:61" ht="13.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</row>
    <row r="290" spans="1:61" ht="13.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</row>
    <row r="291" spans="1:61" ht="13.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</row>
    <row r="292" spans="1:61" ht="13.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</row>
    <row r="293" spans="1:61" ht="13.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</row>
    <row r="294" spans="1:61" ht="13.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</row>
    <row r="295" spans="1:61" ht="13.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</row>
    <row r="296" spans="1:61" ht="13.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</row>
    <row r="297" spans="1:61" ht="13.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</row>
    <row r="298" spans="1:61" ht="13.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</row>
    <row r="299" spans="1:61" ht="13.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</row>
    <row r="300" spans="1:61" ht="13.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</row>
    <row r="301" spans="1:61" ht="13.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</row>
    <row r="302" spans="1:61" ht="13.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</row>
    <row r="303" spans="1:61" ht="13.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</row>
    <row r="304" spans="1:61" ht="13.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</row>
    <row r="305" spans="1:61" ht="13.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</row>
    <row r="306" spans="1:61" ht="13.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</row>
    <row r="307" spans="1:61" ht="13.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</row>
    <row r="308" spans="1:61" ht="13.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</row>
    <row r="309" spans="1:61" ht="13.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</row>
    <row r="310" spans="1:61" ht="13.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</row>
    <row r="311" spans="1:61" ht="13.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</row>
    <row r="312" spans="1:61" ht="13.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</row>
    <row r="313" spans="1:61" ht="13.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</row>
    <row r="314" spans="1:61" ht="13.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</row>
    <row r="315" spans="1:61" ht="13.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</row>
    <row r="316" spans="1:61" ht="13.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</row>
    <row r="317" spans="1:61" ht="13.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</row>
    <row r="318" spans="1:61" ht="13.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</row>
    <row r="319" spans="1:61" ht="13.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</row>
    <row r="320" spans="1:61" ht="13.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</row>
    <row r="321" spans="1:61" ht="13.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</row>
    <row r="322" spans="1:61" ht="13.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</row>
    <row r="323" spans="1:61" ht="13.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</row>
    <row r="324" spans="1:61" ht="13.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</row>
    <row r="325" spans="1:61" ht="13.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</row>
    <row r="326" spans="1:61" ht="13.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</row>
    <row r="327" spans="1:61" ht="13.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</row>
    <row r="328" spans="1:61" ht="13.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</row>
    <row r="329" spans="1:61" ht="13.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</row>
    <row r="330" spans="1:61" ht="13.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</row>
    <row r="331" spans="1:61" ht="13.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</row>
    <row r="332" spans="1:61" ht="13.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</row>
    <row r="333" spans="1:61" ht="13.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</row>
    <row r="334" spans="1:61" ht="13.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</row>
    <row r="335" spans="1:61" ht="13.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</row>
    <row r="336" spans="1:61" ht="13.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</row>
    <row r="337" spans="1:61" ht="13.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</row>
    <row r="338" spans="1:61" ht="13.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</row>
    <row r="339" spans="1:61" ht="13.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</row>
    <row r="340" spans="1:61" ht="13.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</row>
    <row r="341" spans="1:61" ht="13.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</row>
    <row r="342" spans="1:61" ht="13.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</row>
    <row r="343" spans="1:61" ht="13.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</row>
    <row r="344" spans="1:61" ht="13.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</row>
    <row r="345" spans="1:61" ht="13.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</row>
    <row r="346" spans="1:61" ht="13.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</row>
    <row r="347" spans="1:61" ht="13.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</row>
    <row r="348" spans="1:61" ht="13.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</row>
    <row r="349" spans="1:61" ht="13.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</row>
    <row r="350" spans="1:61" ht="13.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</row>
    <row r="351" spans="1:61" ht="13.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</row>
    <row r="352" spans="1:61" ht="13.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</row>
    <row r="353" spans="1:61" ht="13.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</row>
    <row r="354" spans="1:61" ht="13.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</row>
    <row r="355" spans="1:61" ht="13.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</row>
    <row r="356" spans="1:61" ht="13.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</row>
    <row r="357" spans="1:61" ht="13.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</row>
    <row r="358" spans="1:61" ht="13.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</row>
    <row r="359" spans="1:61" ht="13.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</row>
    <row r="360" spans="1:61" ht="13.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</row>
    <row r="361" spans="1:61" ht="13.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</row>
    <row r="362" spans="1:61" ht="13.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</row>
    <row r="363" spans="1:61" ht="13.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</row>
    <row r="364" spans="1:61" ht="13.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</row>
    <row r="365" spans="1:61" ht="13.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</row>
    <row r="366" spans="1:61" ht="13.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</row>
    <row r="367" spans="1:61" ht="13.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</row>
    <row r="368" spans="1:61" ht="13.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</row>
    <row r="369" spans="1:61" ht="13.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</row>
    <row r="370" spans="1:61" ht="13.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</row>
    <row r="371" spans="1:61" ht="13.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</row>
    <row r="372" spans="1:61" ht="13.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</row>
    <row r="373" spans="1:61" ht="13.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</row>
    <row r="374" spans="1:61" ht="13.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</row>
    <row r="375" spans="1:61" ht="13.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</row>
    <row r="376" spans="1:61" ht="13.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</row>
    <row r="377" spans="1:61" ht="13.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</row>
    <row r="378" spans="1:61" ht="13.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</row>
    <row r="379" spans="1:61" ht="13.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</row>
    <row r="380" spans="1:61" ht="13.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</row>
    <row r="381" spans="1:61" ht="13.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</row>
    <row r="382" spans="1:61" ht="13.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</row>
    <row r="383" spans="1:61" ht="13.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</row>
    <row r="384" spans="1:61" ht="13.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</row>
    <row r="385" spans="1:61" ht="13.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</row>
    <row r="386" spans="1:61" ht="13.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</row>
    <row r="387" spans="1:61" ht="13.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</row>
    <row r="388" spans="1:61" ht="13.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</row>
    <row r="389" spans="1:61" ht="13.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</row>
    <row r="390" spans="1:61" ht="13.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</row>
    <row r="391" spans="1:61" ht="13.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</row>
    <row r="392" spans="1:61" ht="13.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</row>
    <row r="393" spans="1:61" ht="13.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</row>
    <row r="394" spans="1:61" ht="13.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</row>
    <row r="395" spans="1:61" ht="13.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</row>
    <row r="396" spans="1:61" ht="13.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</row>
    <row r="397" spans="1:61" ht="13.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</row>
    <row r="398" spans="1:61" ht="13.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</row>
    <row r="399" spans="1:61" ht="13.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</row>
    <row r="400" spans="1:61" ht="13.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</row>
    <row r="401" spans="1:61" ht="13.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</row>
    <row r="402" spans="1:61" ht="13.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</row>
    <row r="403" spans="1:61" ht="13.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</row>
    <row r="404" spans="1:61" ht="13.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</row>
    <row r="405" spans="1:61" ht="13.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</row>
    <row r="406" spans="1:61" ht="13.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</row>
    <row r="407" spans="1:61" ht="13.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</row>
    <row r="408" spans="1:61" ht="13.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</row>
    <row r="409" spans="1:61" ht="13.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</row>
    <row r="410" spans="1:61" ht="13.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</row>
    <row r="411" spans="1:61" ht="13.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</row>
    <row r="412" spans="1:61" ht="13.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</row>
    <row r="413" spans="1:61" ht="13.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</row>
    <row r="414" spans="1:61" ht="13.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</row>
    <row r="415" spans="1:61" ht="13.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</row>
    <row r="416" spans="1:61" ht="13.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</row>
    <row r="417" spans="1:61" ht="13.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</row>
    <row r="418" spans="1:61" ht="13.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</row>
    <row r="419" spans="1:61" ht="13.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</row>
    <row r="420" spans="1:61" ht="13.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</row>
    <row r="421" spans="1:61" ht="13.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</row>
    <row r="422" spans="1:61" ht="13.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</row>
    <row r="423" spans="1:61" ht="13.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</row>
    <row r="424" spans="1:61" ht="13.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</row>
    <row r="425" spans="1:61" ht="13.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</row>
    <row r="426" spans="1:61" ht="13.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</row>
    <row r="427" spans="1:61" ht="13.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</row>
    <row r="428" spans="1:61" ht="13.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</row>
    <row r="429" spans="1:61" ht="13.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</row>
    <row r="430" spans="1:61" ht="13.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</row>
    <row r="431" spans="1:61" ht="13.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</row>
    <row r="432" spans="1:61" ht="13.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</row>
    <row r="433" spans="1:61" ht="13.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</row>
    <row r="434" spans="1:61" ht="13.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</row>
    <row r="435" spans="1:61" ht="13.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</row>
    <row r="436" spans="1:61" ht="13.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</row>
    <row r="437" spans="1:61" ht="13.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</row>
    <row r="438" spans="1:61" ht="13.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</row>
    <row r="439" spans="1:61" ht="13.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</row>
    <row r="440" spans="1:61" ht="13.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</row>
    <row r="441" spans="1:61" ht="13.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</row>
    <row r="442" spans="1:61" ht="13.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</row>
    <row r="443" spans="1:61" ht="13.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</row>
    <row r="444" spans="1:61" ht="13.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</row>
    <row r="445" spans="1:61" ht="13.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</row>
    <row r="446" spans="1:61" ht="13.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</row>
    <row r="447" spans="1:61" ht="13.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</row>
    <row r="448" spans="1:61" ht="13.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</row>
    <row r="449" spans="1:61" ht="13.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</row>
    <row r="450" spans="1:61" ht="13.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</row>
    <row r="451" spans="1:61" ht="13.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</row>
    <row r="452" spans="1:61" ht="13.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</row>
    <row r="453" spans="1:61" ht="13.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</row>
    <row r="454" spans="1:61" ht="13.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</row>
    <row r="455" spans="1:61" ht="13.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</row>
    <row r="456" spans="1:61" ht="13.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</row>
    <row r="457" spans="1:61" ht="13.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</row>
    <row r="458" spans="1:61" ht="13.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</row>
    <row r="459" spans="1:61" ht="13.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</row>
    <row r="460" spans="1:61" ht="13.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</row>
    <row r="461" spans="1:61" ht="13.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</row>
    <row r="462" spans="1:61" ht="13.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</row>
    <row r="463" spans="1:61" ht="13.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</row>
    <row r="464" spans="1:61" ht="13.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</row>
    <row r="465" spans="1:61" ht="13.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</row>
    <row r="466" spans="1:61" ht="13.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</row>
    <row r="467" spans="1:61" ht="13.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</row>
    <row r="468" spans="1:61" ht="13.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</row>
    <row r="469" spans="1:61" ht="13.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</row>
    <row r="470" spans="1:61" ht="13.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</row>
    <row r="471" spans="1:61" ht="13.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</row>
    <row r="472" spans="1:61" ht="13.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</row>
    <row r="473" spans="1:61" ht="13.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</row>
    <row r="474" spans="1:61" ht="13.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</row>
    <row r="475" spans="1:61" ht="13.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</row>
    <row r="476" spans="1:61" ht="13.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</row>
    <row r="477" spans="1:61" ht="13.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</row>
    <row r="478" spans="1:61" ht="13.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</row>
    <row r="479" spans="1:61" ht="13.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</row>
    <row r="480" spans="1:61" ht="13.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</row>
    <row r="481" spans="1:61" ht="13.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</row>
    <row r="482" spans="1:61" ht="13.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</row>
    <row r="483" spans="1:61" ht="13.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</row>
    <row r="484" spans="1:61" ht="13.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</row>
    <row r="485" spans="1:61" ht="13.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</row>
    <row r="486" spans="1:61" ht="13.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</row>
    <row r="487" spans="1:61" ht="13.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</row>
    <row r="488" spans="1:61" ht="13.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</row>
    <row r="489" spans="1:61" ht="13.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</row>
    <row r="490" spans="1:61" ht="13.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</row>
    <row r="491" spans="1:61" ht="13.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</row>
    <row r="492" spans="1:61" ht="13.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</row>
    <row r="493" spans="1:61" ht="13.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</row>
    <row r="494" spans="1:61" ht="13.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</row>
    <row r="495" spans="1:61" ht="13.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</row>
    <row r="496" spans="1:61" ht="13.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</row>
    <row r="497" spans="1:61" ht="13.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</row>
    <row r="498" spans="1:61" ht="13.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</row>
    <row r="499" spans="1:61" ht="13.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</row>
    <row r="500" spans="1:61" ht="13.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</row>
    <row r="501" spans="1:61" ht="13.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</row>
    <row r="502" spans="1:61" ht="13.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</row>
    <row r="503" spans="1:61" ht="13.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</row>
    <row r="504" spans="1:61" ht="13.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</row>
    <row r="505" spans="1:61" ht="13.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</row>
    <row r="506" spans="1:61" ht="13.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</row>
    <row r="507" spans="1:61" ht="13.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</row>
    <row r="508" spans="1:61" ht="13.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</row>
    <row r="509" spans="1:61" ht="13.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</row>
    <row r="510" spans="1:61" ht="13.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</row>
    <row r="511" spans="1:61" ht="13.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</row>
    <row r="512" spans="1:61" ht="13.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</row>
    <row r="513" spans="1:61" ht="13.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</row>
    <row r="514" spans="1:61" ht="13.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</row>
    <row r="515" spans="1:61" ht="13.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</row>
    <row r="516" spans="1:61" ht="13.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</row>
    <row r="517" spans="1:61" ht="13.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</row>
    <row r="518" spans="1:61" ht="13.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</row>
    <row r="519" spans="1:61" ht="13.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</row>
    <row r="520" spans="1:61" ht="13.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</row>
    <row r="521" spans="1:61" ht="13.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</row>
    <row r="522" spans="1:61" ht="13.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</row>
    <row r="523" spans="1:61" ht="13.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</row>
    <row r="524" spans="1:61" ht="13.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</row>
    <row r="525" spans="1:61" ht="13.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</row>
    <row r="526" spans="1:61" ht="13.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</row>
    <row r="527" spans="1:61" ht="13.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</row>
    <row r="528" spans="1:61" ht="13.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</row>
    <row r="529" spans="1:61" ht="13.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</row>
    <row r="530" spans="1:61" ht="13.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</row>
    <row r="531" spans="1:61" ht="13.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</row>
    <row r="532" spans="1:61" ht="13.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</row>
    <row r="533" spans="1:61" ht="13.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</row>
    <row r="534" spans="1:61" ht="13.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</row>
    <row r="535" spans="1:61" ht="13.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</row>
    <row r="536" spans="1:61" ht="13.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</row>
    <row r="537" spans="1:61" ht="13.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</row>
    <row r="538" spans="1:61" ht="13.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</row>
    <row r="539" spans="1:61" ht="13.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</row>
    <row r="540" spans="1:61" ht="13.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</row>
    <row r="541" spans="1:61" ht="13.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</row>
    <row r="542" spans="1:61" ht="13.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</row>
    <row r="543" spans="1:61" ht="13.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</row>
    <row r="544" spans="1:61" ht="13.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</row>
    <row r="545" spans="1:61" ht="13.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</row>
    <row r="546" spans="1:61" ht="13.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</row>
    <row r="547" spans="1:61" ht="13.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</row>
    <row r="548" spans="1:61" ht="13.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</row>
    <row r="549" spans="1:61" ht="13.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</row>
    <row r="550" spans="1:61" ht="13.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</row>
    <row r="551" spans="1:61" ht="13.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</row>
    <row r="552" spans="1:61" ht="13.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</row>
    <row r="553" spans="1:61" ht="13.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</row>
    <row r="554" spans="1:61" ht="13.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</row>
    <row r="555" spans="1:61" ht="13.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</row>
    <row r="556" spans="1:61" ht="13.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</row>
    <row r="557" spans="1:61" ht="13.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</row>
    <row r="558" spans="1:61" ht="13.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</row>
    <row r="559" spans="1:61" ht="13.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</row>
    <row r="560" spans="1:61" ht="13.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</row>
    <row r="561" spans="1:61" ht="13.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</row>
    <row r="562" spans="1:61" ht="13.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</row>
    <row r="563" spans="1:61" ht="13.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</row>
    <row r="564" spans="1:61" ht="13.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</row>
    <row r="565" spans="1:61" ht="13.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</row>
    <row r="566" spans="1:61" ht="13.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</row>
    <row r="567" spans="1:61" ht="13.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</row>
    <row r="568" spans="1:61" ht="13.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</row>
    <row r="569" spans="1:61" ht="13.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</row>
    <row r="570" spans="1:61" ht="13.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</row>
    <row r="571" spans="1:61" ht="13.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</row>
    <row r="572" spans="1:61" ht="13.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</row>
    <row r="573" spans="1:61" ht="13.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</row>
    <row r="574" spans="1:61" ht="13.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</row>
    <row r="575" spans="1:61" ht="13.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</row>
    <row r="576" spans="1:61" ht="13.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</row>
    <row r="577" spans="1:61" ht="13.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</row>
    <row r="578" spans="1:61" ht="13.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</row>
    <row r="579" spans="1:61" ht="13.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</row>
    <row r="580" spans="1:61" ht="13.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</row>
    <row r="581" spans="1:61" ht="13.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</row>
    <row r="582" spans="1:61" ht="13.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</row>
    <row r="583" spans="1:61" ht="13.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</row>
    <row r="584" spans="1:61" ht="13.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</row>
    <row r="585" spans="1:61" ht="13.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</row>
    <row r="586" spans="1:61" ht="13.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</row>
    <row r="587" spans="1:61" ht="13.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</row>
    <row r="588" spans="1:61" ht="13.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</row>
    <row r="589" spans="1:61" ht="13.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</row>
    <row r="590" spans="1:61" ht="13.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</row>
    <row r="591" spans="1:61" ht="13.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</row>
    <row r="592" spans="1:61" ht="13.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</row>
    <row r="593" spans="1:61" ht="13.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</row>
    <row r="594" spans="1:61" ht="13.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</row>
    <row r="595" spans="1:61" ht="13.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</row>
    <row r="596" spans="1:61" ht="13.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</row>
    <row r="597" spans="1:61" ht="13.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</row>
    <row r="598" spans="1:61" ht="13.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</row>
    <row r="599" spans="1:61" ht="13.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</row>
    <row r="600" spans="1:61" ht="13.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</row>
    <row r="601" spans="1:61" ht="13.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</row>
    <row r="602" spans="1:61" ht="13.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</row>
    <row r="603" spans="1:61" ht="13.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</row>
    <row r="604" spans="1:61" ht="13.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</row>
    <row r="605" spans="1:61" ht="13.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</row>
    <row r="606" spans="1:61" ht="13.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</row>
    <row r="607" spans="1:61" ht="13.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</row>
    <row r="608" spans="1:61" ht="13.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</row>
    <row r="609" spans="1:61" ht="13.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</row>
    <row r="610" spans="1:61" ht="13.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</row>
    <row r="611" spans="1:61" ht="13.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</row>
    <row r="612" spans="1:61" ht="13.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</row>
    <row r="613" spans="1:61" ht="13.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</row>
    <row r="614" spans="1:61" ht="13.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</row>
    <row r="615" spans="1:61" ht="13.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</row>
    <row r="616" spans="1:61" ht="13.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</row>
    <row r="617" spans="1:61" ht="13.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</row>
    <row r="618" spans="1:61" ht="13.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</row>
    <row r="619" spans="1:61" ht="13.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</row>
    <row r="620" spans="1:61" ht="13.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</row>
    <row r="621" spans="1:61" ht="13.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</row>
    <row r="622" spans="1:61" ht="13.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</row>
    <row r="623" spans="1:61" ht="13.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</row>
    <row r="624" spans="1:61" ht="13.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</row>
    <row r="625" spans="1:61" ht="13.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</row>
    <row r="626" spans="1:61" ht="13.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</row>
    <row r="627" spans="1:61" ht="13.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</row>
    <row r="628" spans="1:61" ht="13.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</row>
    <row r="629" spans="1:61" ht="13.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</row>
    <row r="630" spans="1:61" ht="13.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</row>
    <row r="631" spans="1:61" ht="13.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</row>
    <row r="632" spans="1:61" ht="13.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</row>
    <row r="633" spans="1:61" ht="13.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</row>
    <row r="634" spans="1:61" ht="13.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</row>
    <row r="635" spans="1:61" ht="13.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</row>
    <row r="636" spans="1:61" ht="13.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</row>
    <row r="637" spans="1:61" ht="13.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</row>
    <row r="638" spans="1:61" ht="13.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</row>
    <row r="639" spans="1:61" ht="13.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</row>
    <row r="640" spans="1:61" ht="13.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</row>
    <row r="641" spans="1:61" ht="13.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</row>
    <row r="642" spans="1:61" ht="13.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</row>
    <row r="643" spans="1:61" ht="13.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</row>
    <row r="644" spans="1:61" ht="13.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</row>
    <row r="645" spans="1:61" ht="13.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</row>
    <row r="646" spans="1:61" ht="13.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</row>
    <row r="647" spans="1:61" ht="13.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</row>
    <row r="648" spans="1:61" ht="13.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</row>
    <row r="649" spans="1:61" ht="13.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</row>
    <row r="650" spans="1:61" ht="13.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</row>
    <row r="651" spans="1:61" ht="13.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</row>
    <row r="652" spans="1:61" ht="13.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</row>
    <row r="653" spans="1:61" ht="13.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</row>
    <row r="654" spans="1:61" ht="13.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</row>
    <row r="655" spans="1:61" ht="13.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</row>
    <row r="656" spans="1:61" ht="13.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</row>
    <row r="657" spans="1:61" ht="13.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</row>
    <row r="658" spans="1:61" ht="13.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</row>
    <row r="659" spans="1:61" ht="13.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</row>
    <row r="660" spans="1:61" ht="13.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</row>
    <row r="661" spans="1:61" ht="13.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</row>
    <row r="662" spans="1:61" ht="13.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</row>
    <row r="663" spans="1:61" ht="13.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</row>
    <row r="664" spans="1:61" ht="13.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</row>
    <row r="665" spans="1:61" ht="13.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</row>
    <row r="666" spans="1:61" ht="13.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</row>
    <row r="667" spans="1:61" ht="13.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</row>
    <row r="668" spans="1:61" ht="13.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</row>
    <row r="669" spans="1:61" ht="13.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</row>
    <row r="670" spans="1:61" ht="13.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</row>
    <row r="671" spans="1:61" ht="13.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</row>
    <row r="672" spans="1:61" ht="13.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</row>
    <row r="673" spans="1:61" ht="13.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</row>
    <row r="674" spans="1:61" ht="13.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</row>
    <row r="675" spans="1:61" ht="13.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</row>
    <row r="676" spans="1:61" ht="13.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</row>
    <row r="677" spans="1:61" ht="13.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</row>
    <row r="678" spans="1:61" ht="13.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</row>
    <row r="679" spans="1:61" ht="13.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</row>
    <row r="680" spans="1:61" ht="13.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</row>
    <row r="681" spans="1:61" ht="13.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</row>
    <row r="682" spans="1:61" ht="13.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</row>
    <row r="683" spans="1:61" ht="13.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</row>
    <row r="684" spans="1:61" ht="13.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</row>
    <row r="685" spans="1:61" ht="13.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</row>
    <row r="686" spans="1:61" ht="13.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</row>
    <row r="687" spans="1:61" ht="13.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</row>
    <row r="688" spans="1:61" ht="13.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</row>
    <row r="689" spans="1:61" ht="13.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</row>
    <row r="690" spans="1:61" ht="13.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</row>
    <row r="691" spans="1:61" ht="13.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</row>
    <row r="692" spans="1:61" ht="13.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</row>
    <row r="693" spans="1:61" ht="13.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</row>
    <row r="694" spans="1:61" ht="13.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</row>
    <row r="695" spans="1:61" ht="13.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</row>
    <row r="696" spans="1:61" ht="13.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</row>
    <row r="697" spans="1:61" ht="13.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</row>
    <row r="698" spans="1:61" ht="13.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</row>
    <row r="699" spans="1:61" ht="13.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</row>
    <row r="700" spans="1:61" ht="13.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</row>
    <row r="701" spans="1:61" ht="13.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</row>
    <row r="702" spans="1:61" ht="13.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</row>
    <row r="703" spans="1:61" ht="13.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</row>
    <row r="704" spans="1:61" ht="13.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</row>
    <row r="705" spans="1:61" ht="13.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</row>
    <row r="706" spans="1:61" ht="13.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</row>
    <row r="707" spans="1:61" ht="13.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</row>
    <row r="708" spans="1:61" ht="13.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</row>
    <row r="709" spans="1:61" ht="13.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</row>
    <row r="710" spans="1:61" ht="13.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</row>
    <row r="711" spans="1:61" ht="13.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</row>
    <row r="712" spans="1:61" ht="13.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</row>
    <row r="713" spans="1:61" ht="13.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</row>
    <row r="714" spans="1:61" ht="13.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</row>
    <row r="715" spans="1:61" ht="13.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</row>
    <row r="716" spans="1:61" ht="13.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</row>
    <row r="717" spans="1:61" ht="13.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</row>
    <row r="718" spans="1:61" ht="13.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</row>
    <row r="719" spans="1:61" ht="13.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</row>
    <row r="720" spans="1:61" ht="13.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</row>
    <row r="721" spans="1:61" ht="13.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</row>
    <row r="722" spans="1:61" ht="13.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</row>
    <row r="723" spans="1:61" ht="13.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</row>
    <row r="724" spans="1:61" ht="13.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</row>
    <row r="725" spans="1:61" ht="13.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</row>
    <row r="726" spans="1:61" ht="13.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</row>
    <row r="727" spans="1:61" ht="13.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</row>
    <row r="728" spans="1:61" ht="13.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</row>
    <row r="729" spans="1:61" ht="13.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</row>
    <row r="730" spans="1:61" ht="13.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</row>
    <row r="731" spans="1:61" ht="13.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</row>
    <row r="732" spans="1:61" ht="13.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</row>
    <row r="733" spans="1:61" ht="13.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</row>
    <row r="734" spans="1:61" ht="13.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</row>
    <row r="735" spans="1:61" ht="13.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</row>
    <row r="736" spans="1:61" ht="13.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</row>
    <row r="737" spans="1:61" ht="13.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</row>
    <row r="738" spans="1:61" ht="13.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</row>
    <row r="739" spans="1:61" ht="13.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</row>
    <row r="740" spans="1:61" ht="13.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</row>
    <row r="741" spans="1:61" ht="13.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</row>
    <row r="742" spans="1:61" ht="13.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</row>
    <row r="743" spans="1:61" ht="13.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</row>
    <row r="744" spans="1:61" ht="13.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</row>
    <row r="745" spans="1:61" ht="13.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</row>
    <row r="746" spans="1:61" ht="13.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</row>
    <row r="747" spans="1:61" ht="13.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</row>
    <row r="748" spans="1:61" ht="13.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</row>
    <row r="749" spans="1:61" ht="13.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</row>
    <row r="750" spans="1:61" ht="13.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</row>
    <row r="751" spans="1:61" ht="13.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</row>
    <row r="752" spans="1:61" ht="13.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</row>
    <row r="753" spans="1:61" ht="13.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</row>
    <row r="754" spans="1:61" ht="13.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</row>
    <row r="755" spans="1:61" ht="13.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</row>
    <row r="756" spans="1:61" ht="13.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</row>
    <row r="757" spans="1:61" ht="13.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</row>
    <row r="758" spans="1:61" ht="13.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</row>
    <row r="759" spans="1:61" ht="13.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</row>
    <row r="760" spans="1:61" ht="13.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</row>
    <row r="761" spans="1:61" ht="13.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</row>
    <row r="762" spans="1:61" ht="13.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</row>
    <row r="763" spans="1:61" ht="13.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</row>
    <row r="764" spans="1:61" ht="13.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</row>
    <row r="765" spans="1:61" ht="13.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</row>
    <row r="766" spans="1:61" ht="13.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</row>
    <row r="767" spans="1:61" ht="13.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</row>
    <row r="768" spans="1:61" ht="13.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</row>
    <row r="769" spans="1:61" ht="13.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</row>
    <row r="770" spans="1:61" ht="13.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</row>
    <row r="771" spans="1:61" ht="13.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</row>
    <row r="772" spans="1:61" ht="13.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</row>
    <row r="773" spans="1:61" ht="13.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</row>
    <row r="774" spans="1:61" ht="13.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</row>
    <row r="775" spans="1:61" ht="13.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</row>
    <row r="776" spans="1:61" ht="13.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</row>
    <row r="777" spans="1:61" ht="13.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</row>
    <row r="778" spans="1:61" ht="13.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</row>
    <row r="779" spans="1:61" ht="13.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</row>
    <row r="780" spans="1:61" ht="13.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</row>
    <row r="781" spans="1:61" ht="13.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</row>
    <row r="782" spans="1:61" ht="13.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</row>
    <row r="783" spans="1:61" ht="13.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</row>
    <row r="784" spans="1:61" ht="13.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</row>
    <row r="785" spans="1:61" ht="13.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</row>
    <row r="786" spans="1:61" ht="13.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</row>
    <row r="787" spans="1:61" ht="13.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</row>
    <row r="788" spans="1:61" ht="13.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</row>
    <row r="789" spans="1:61" ht="13.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</row>
    <row r="790" spans="1:61" ht="13.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</row>
    <row r="791" spans="1:61" ht="13.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</row>
    <row r="792" spans="1:61" ht="13.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</row>
    <row r="793" spans="1:61" ht="13.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</row>
    <row r="794" spans="1:61" ht="13.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</row>
    <row r="795" spans="1:61" ht="13.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</row>
    <row r="796" spans="1:61" ht="13.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</row>
    <row r="797" spans="1:61" ht="13.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</row>
    <row r="798" spans="1:61" ht="13.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</row>
    <row r="799" spans="1:61" ht="13.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</row>
    <row r="800" spans="1:61" ht="13.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</row>
    <row r="801" spans="1:61" ht="13.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</row>
    <row r="802" spans="1:61" ht="13.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</row>
    <row r="803" spans="1:61" ht="13.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</row>
    <row r="804" spans="1:61" ht="13.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</row>
    <row r="805" spans="1:61" ht="13.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</row>
    <row r="806" spans="1:61" ht="13.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</row>
    <row r="807" spans="1:61" ht="13.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</row>
    <row r="808" spans="1:61" ht="13.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</row>
    <row r="809" spans="1:61" ht="13.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</row>
    <row r="810" spans="1:61" ht="13.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</row>
    <row r="811" spans="1:61" ht="13.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</row>
    <row r="812" spans="1:61" ht="13.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</row>
    <row r="813" spans="1:61" ht="13.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</row>
    <row r="814" spans="1:61" ht="13.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</row>
    <row r="815" spans="1:61" ht="13.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</row>
    <row r="816" spans="1:61" ht="13.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</row>
    <row r="817" spans="1:61" ht="13.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</row>
    <row r="818" spans="1:61" ht="13.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</row>
    <row r="819" spans="1:61" ht="13.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</row>
    <row r="820" spans="1:61" ht="13.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</row>
    <row r="821" spans="1:61" ht="13.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</row>
    <row r="822" spans="1:61" ht="13.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</row>
    <row r="823" spans="1:61" ht="13.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</row>
    <row r="824" spans="1:61" ht="13.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</row>
    <row r="825" spans="1:61" ht="13.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</row>
    <row r="826" spans="1:61" ht="13.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</row>
    <row r="827" spans="1:61" ht="13.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</row>
    <row r="828" spans="1:61" ht="13.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</row>
    <row r="829" spans="1:61" ht="13.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</row>
    <row r="830" spans="1:61" ht="13.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</row>
    <row r="831" spans="1:61" ht="13.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</row>
    <row r="832" spans="1:61" ht="13.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</row>
    <row r="833" spans="1:61" ht="13.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</row>
    <row r="834" spans="1:61" ht="13.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</row>
    <row r="835" spans="1:61" ht="13.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</row>
    <row r="836" spans="1:61" ht="13.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</row>
    <row r="837" spans="1:61" ht="13.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</row>
    <row r="838" spans="1:61" ht="13.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</row>
    <row r="839" spans="1:61" ht="13.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</row>
    <row r="840" spans="1:61" ht="13.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</row>
    <row r="841" spans="1:61" ht="13.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</row>
    <row r="842" spans="1:61" ht="13.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</row>
    <row r="843" spans="1:61" ht="13.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</row>
    <row r="844" spans="1:61" ht="13.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</row>
    <row r="845" spans="1:61" ht="13.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</row>
    <row r="846" spans="1:61" ht="13.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</row>
    <row r="847" spans="1:61" ht="13.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</row>
    <row r="848" spans="1:61" ht="13.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</row>
    <row r="849" spans="1:61" ht="13.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</row>
    <row r="850" spans="1:61" ht="13.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</row>
    <row r="851" spans="1:61" ht="13.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</row>
    <row r="852" spans="1:61" ht="13.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</row>
    <row r="853" spans="1:61" ht="13.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</row>
    <row r="854" spans="1:61" ht="13.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</row>
    <row r="855" spans="1:61" ht="13.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</row>
    <row r="856" spans="1:61" ht="13.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</row>
    <row r="857" spans="1:61" ht="13.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</row>
    <row r="858" spans="1:61" ht="13.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</row>
    <row r="859" spans="1:61" ht="13.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</row>
    <row r="860" spans="1:61" ht="13.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</row>
    <row r="861" spans="1:61" ht="13.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</row>
    <row r="862" spans="1:61" ht="13.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</row>
    <row r="863" spans="1:61" ht="13.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</row>
    <row r="864" spans="1:61" ht="13.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</row>
    <row r="865" spans="1:61" ht="13.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</row>
    <row r="866" spans="1:61" ht="13.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</row>
    <row r="867" spans="1:61" ht="13.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</row>
    <row r="868" spans="1:61" ht="13.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</row>
    <row r="869" spans="1:61" ht="13.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</row>
    <row r="870" spans="1:61" ht="13.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</row>
    <row r="871" spans="1:61" ht="13.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</row>
    <row r="872" spans="1:61" ht="13.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</row>
    <row r="873" spans="1:61" ht="13.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</row>
    <row r="874" spans="1:61" ht="13.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</row>
    <row r="875" spans="1:61" ht="13.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</row>
    <row r="876" spans="1:61" ht="13.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</row>
    <row r="877" spans="1:61" ht="13.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</row>
    <row r="878" spans="1:61" ht="13.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</row>
    <row r="879" spans="1:61" ht="13.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</row>
    <row r="880" spans="1:61" ht="13.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</row>
    <row r="881" spans="1:61" ht="13.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</row>
    <row r="882" spans="1:61" ht="13.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</row>
    <row r="883" spans="1:61" ht="13.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</row>
    <row r="884" spans="1:61" ht="13.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</row>
    <row r="885" spans="1:61" ht="13.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</row>
    <row r="886" spans="1:61" ht="13.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</row>
    <row r="887" spans="1:61" ht="13.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</row>
    <row r="888" spans="1:61" ht="13.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</row>
    <row r="889" spans="1:61" ht="13.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</row>
    <row r="890" spans="1:61" ht="13.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</row>
    <row r="891" spans="1:61" ht="13.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</row>
    <row r="892" spans="1:61" ht="13.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</row>
    <row r="893" spans="1:61" ht="13.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</row>
    <row r="894" spans="1:61" ht="13.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</row>
    <row r="895" spans="1:61" ht="13.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</row>
    <row r="896" spans="1:61" ht="13.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</row>
    <row r="897" spans="1:61" ht="13.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</row>
    <row r="898" spans="1:61" ht="13.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</row>
    <row r="899" spans="1:61" ht="13.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</row>
    <row r="900" spans="1:61" ht="13.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</row>
    <row r="901" spans="1:61" ht="13.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</row>
    <row r="902" spans="1:61" ht="13.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</row>
    <row r="903" spans="1:61" ht="13.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</row>
    <row r="904" spans="1:61" ht="13.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</row>
    <row r="905" spans="1:61" ht="13.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</row>
    <row r="906" spans="1:61" ht="13.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</row>
    <row r="907" spans="1:61" ht="13.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</row>
    <row r="908" spans="1:61" ht="13.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</row>
    <row r="909" spans="1:61" ht="13.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</row>
    <row r="910" spans="1:61" ht="13.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</row>
    <row r="911" spans="1:61" ht="13.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</row>
    <row r="912" spans="1:61" ht="13.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</row>
    <row r="913" spans="1:61" ht="13.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</row>
    <row r="914" spans="1:61" ht="13.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</row>
    <row r="915" spans="1:61" ht="13.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</row>
    <row r="916" spans="1:61" ht="13.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</row>
    <row r="917" spans="1:61" ht="13.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</row>
    <row r="918" spans="1:61" ht="13.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</row>
    <row r="919" spans="1:61" ht="13.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</row>
    <row r="920" spans="1:61" ht="13.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</row>
    <row r="921" spans="1:61" ht="13.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</row>
    <row r="922" spans="1:61" ht="13.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</row>
    <row r="923" spans="1:61" ht="13.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</row>
    <row r="924" spans="1:61" ht="13.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</row>
    <row r="925" spans="1:61" ht="13.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</row>
    <row r="926" spans="1:61" ht="13.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</row>
    <row r="927" spans="1:61" ht="13.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</row>
    <row r="928" spans="1:61" ht="13.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</row>
    <row r="929" spans="1:61" ht="13.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</row>
    <row r="930" spans="1:61" ht="13.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</row>
    <row r="931" spans="1:61" ht="13.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</row>
    <row r="932" spans="1:61" ht="13.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</row>
    <row r="933" spans="1:61" ht="13.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</row>
    <row r="934" spans="1:61" ht="13.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</row>
    <row r="935" spans="1:61" ht="13.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</row>
    <row r="936" spans="1:61" ht="13.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</row>
    <row r="937" spans="1:61" ht="13.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</row>
    <row r="938" spans="1:61" ht="13.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</row>
    <row r="939" spans="1:61" ht="13.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</row>
    <row r="940" spans="1:61" ht="13.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</row>
    <row r="941" spans="1:61" ht="13.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</row>
    <row r="942" spans="1:61" ht="13.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</row>
    <row r="943" spans="1:61" ht="13.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</row>
    <row r="944" spans="1:61" ht="13.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</row>
    <row r="945" spans="1:61" ht="13.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</row>
    <row r="946" spans="1:61" ht="13.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</row>
    <row r="947" spans="1:61" ht="13.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</row>
    <row r="948" spans="1:61" ht="13.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</row>
    <row r="949" spans="1:61" ht="13.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</row>
    <row r="950" spans="1:61" ht="13.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</row>
    <row r="951" spans="1:61" ht="13.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</row>
    <row r="952" spans="1:61" ht="13.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</row>
    <row r="953" spans="1:61" ht="13.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</row>
    <row r="954" spans="1:61" ht="13.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</row>
    <row r="955" spans="1:61" ht="13.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</row>
    <row r="956" spans="1:61" ht="13.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</row>
    <row r="957" spans="1:61" ht="13.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</row>
    <row r="958" spans="1:61" ht="13.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</row>
    <row r="959" spans="1:61" ht="13.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</row>
    <row r="960" spans="1:61" ht="13.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</row>
    <row r="961" spans="1:61" ht="13.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</row>
    <row r="962" spans="1:61" ht="13.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</row>
    <row r="963" spans="1:61" ht="13.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</row>
    <row r="964" spans="1:61" ht="13.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</row>
    <row r="965" spans="1:61" ht="13.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</row>
    <row r="966" spans="1:61" ht="13.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</row>
    <row r="967" spans="1:61" ht="13.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</row>
    <row r="968" spans="1:61" ht="13.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</row>
    <row r="969" spans="1:61" ht="13.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</row>
    <row r="970" spans="1:61" ht="13.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</row>
    <row r="971" spans="1:61" ht="13.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</row>
    <row r="972" spans="1:61" ht="13.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</row>
    <row r="973" spans="1:61" ht="13.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</row>
    <row r="974" spans="1:61" ht="13.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</row>
    <row r="975" spans="1:61" ht="13.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</row>
    <row r="976" spans="1:61" ht="13.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</row>
    <row r="977" spans="1:61" ht="13.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</row>
    <row r="978" spans="1:61" ht="13.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</row>
    <row r="979" spans="1:61" ht="13.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</row>
    <row r="980" spans="1:61" ht="13.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</row>
    <row r="981" spans="1:61" ht="13.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</row>
    <row r="982" spans="1:61" ht="13.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</row>
    <row r="983" spans="1:61" ht="13.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</row>
    <row r="984" spans="1:61" ht="13.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</row>
    <row r="985" spans="1:61" ht="13.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</row>
    <row r="986" spans="1:61" ht="13.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</row>
    <row r="987" spans="1:61" ht="13.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</row>
    <row r="988" spans="1:61" ht="13.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</row>
    <row r="989" spans="1:61" ht="13.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</row>
    <row r="990" spans="1:61" ht="13.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</row>
    <row r="991" spans="1:61" ht="13.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</row>
    <row r="992" spans="1:61" ht="13.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</row>
    <row r="993" spans="1:61" ht="13.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</row>
    <row r="994" spans="1:61" ht="13.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</row>
    <row r="995" spans="1:61" ht="13.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</row>
    <row r="996" spans="1:61" ht="13.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</row>
    <row r="997" spans="1:61" ht="13.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</row>
    <row r="998" spans="1:61" ht="13.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</row>
    <row r="999" spans="1:61" ht="13.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</row>
    <row r="1000" spans="1:61" ht="13.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</row>
  </sheetData>
  <mergeCells count="46">
    <mergeCell ref="M11:BB11"/>
    <mergeCell ref="AD16:BF16"/>
    <mergeCell ref="AD17:BF17"/>
    <mergeCell ref="AI18:AN18"/>
    <mergeCell ref="BB19:BI19"/>
    <mergeCell ref="Y12:AT12"/>
    <mergeCell ref="M13:BB13"/>
    <mergeCell ref="O14:P14"/>
    <mergeCell ref="Q14:W14"/>
    <mergeCell ref="AD14:BF14"/>
    <mergeCell ref="Q15:W15"/>
    <mergeCell ref="AD15:BF15"/>
    <mergeCell ref="O15:P15"/>
    <mergeCell ref="O16:P16"/>
    <mergeCell ref="Q16:W16"/>
    <mergeCell ref="O17:P17"/>
    <mergeCell ref="AX1:BB1"/>
    <mergeCell ref="B2:X2"/>
    <mergeCell ref="B3:U3"/>
    <mergeCell ref="R4:S4"/>
    <mergeCell ref="M10:BB10"/>
    <mergeCell ref="H1:O1"/>
    <mergeCell ref="Q18:AA18"/>
    <mergeCell ref="A20:A21"/>
    <mergeCell ref="B20:E20"/>
    <mergeCell ref="X20:AA20"/>
    <mergeCell ref="BH20:BH21"/>
    <mergeCell ref="AG20:AI20"/>
    <mergeCell ref="AK20:AN20"/>
    <mergeCell ref="AP20:AR20"/>
    <mergeCell ref="AT20:AW20"/>
    <mergeCell ref="G20:I20"/>
    <mergeCell ref="K20:N20"/>
    <mergeCell ref="P20:R20"/>
    <mergeCell ref="T20:W20"/>
    <mergeCell ref="AC20:AE20"/>
    <mergeCell ref="A31:BI31"/>
    <mergeCell ref="AC32:BI32"/>
    <mergeCell ref="BI20:BI21"/>
    <mergeCell ref="AX20:BA20"/>
    <mergeCell ref="BB20:BB21"/>
    <mergeCell ref="BC20:BC21"/>
    <mergeCell ref="BD20:BD21"/>
    <mergeCell ref="BE20:BE21"/>
    <mergeCell ref="BF20:BF21"/>
    <mergeCell ref="BG20:BG21"/>
  </mergeCells>
  <dataValidations count="1">
    <dataValidation type="list" allowBlank="1" showErrorMessage="1" sqref="P18 AH18" xr:uid="{00000000-0002-0000-0300-000000000000}">
      <formula1>"денна,заочна (дистанційна),вечірня"</formula1>
    </dataValidation>
  </dataValidations>
  <pageMargins left="0.70866141732283472" right="0.70866141732283472" top="0.74803149606299213" bottom="0.74803149606299213" header="0" footer="0"/>
  <pageSetup paperSize="9" fitToHeight="0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DV207"/>
  <sheetViews>
    <sheetView tabSelected="1" topLeftCell="A36" zoomScale="140" zoomScaleNormal="140" workbookViewId="0">
      <selection activeCell="B44" sqref="B44"/>
    </sheetView>
  </sheetViews>
  <sheetFormatPr defaultColWidth="14.44140625" defaultRowHeight="15" customHeight="1"/>
  <cols>
    <col min="1" max="1" width="7.44140625" customWidth="1"/>
    <col min="2" max="2" width="28" customWidth="1"/>
    <col min="3" max="3" width="5.44140625" customWidth="1"/>
    <col min="4" max="15" width="2.44140625" customWidth="1"/>
    <col min="16" max="17" width="2" customWidth="1"/>
    <col min="18" max="18" width="2.109375" customWidth="1"/>
    <col min="19" max="19" width="2" customWidth="1"/>
    <col min="20" max="20" width="1.88671875" customWidth="1"/>
    <col min="21" max="21" width="2.109375" customWidth="1"/>
    <col min="22" max="24" width="2.44140625" customWidth="1"/>
    <col min="25" max="25" width="6" customWidth="1"/>
    <col min="26" max="26" width="5.33203125" customWidth="1"/>
    <col min="27" max="29" width="4.5546875" customWidth="1"/>
    <col min="30" max="30" width="5.6640625" customWidth="1"/>
    <col min="31" max="62" width="4.5546875" customWidth="1"/>
    <col min="63" max="63" width="5.6640625" customWidth="1"/>
    <col min="64" max="64" width="4.5546875" customWidth="1"/>
    <col min="65" max="65" width="9.5546875" customWidth="1"/>
    <col min="66" max="67" width="5" customWidth="1"/>
    <col min="68" max="68" width="5.33203125" customWidth="1"/>
    <col min="69" max="69" width="5.109375" customWidth="1"/>
    <col min="70" max="70" width="5" customWidth="1"/>
    <col min="71" max="71" width="5.44140625" customWidth="1"/>
    <col min="72" max="72" width="5.6640625" customWidth="1"/>
    <col min="73" max="73" width="6" customWidth="1"/>
    <col min="74" max="74" width="6.44140625" customWidth="1"/>
    <col min="75" max="75" width="4.6640625" customWidth="1"/>
    <col min="76" max="84" width="5.6640625" customWidth="1"/>
    <col min="85" max="85" width="6.109375" customWidth="1"/>
    <col min="86" max="86" width="4.33203125" customWidth="1"/>
    <col min="87" max="90" width="3.6640625" customWidth="1"/>
    <col min="91" max="93" width="5.5546875" customWidth="1"/>
    <col min="94" max="94" width="4.44140625" customWidth="1"/>
    <col min="95" max="99" width="3.6640625" customWidth="1"/>
    <col min="100" max="100" width="4.88671875" customWidth="1"/>
    <col min="101" max="107" width="3.6640625" customWidth="1"/>
    <col min="108" max="108" width="5.44140625" customWidth="1"/>
    <col min="109" max="117" width="4.5546875" customWidth="1"/>
    <col min="118" max="125" width="5.109375" customWidth="1"/>
    <col min="126" max="126" width="5.6640625" customWidth="1"/>
  </cols>
  <sheetData>
    <row r="1" spans="1:126" ht="12.75" customHeight="1">
      <c r="A1" s="74"/>
      <c r="B1" s="75"/>
      <c r="C1" s="74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7"/>
      <c r="CG1" s="78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</row>
    <row r="2" spans="1:126" ht="12.75" customHeight="1">
      <c r="A2" s="441" t="s">
        <v>96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79"/>
      <c r="BL2" s="80" t="s">
        <v>97</v>
      </c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2" t="s">
        <v>98</v>
      </c>
      <c r="BY2" s="82" t="s">
        <v>99</v>
      </c>
      <c r="BZ2" s="82" t="s">
        <v>100</v>
      </c>
      <c r="CA2" s="82" t="s">
        <v>101</v>
      </c>
      <c r="CB2" s="82" t="s">
        <v>102</v>
      </c>
      <c r="CC2" s="82" t="s">
        <v>103</v>
      </c>
      <c r="CD2" s="82" t="s">
        <v>104</v>
      </c>
      <c r="CE2" s="82" t="s">
        <v>105</v>
      </c>
      <c r="CF2" s="83" t="s">
        <v>106</v>
      </c>
      <c r="CG2" s="84" t="s">
        <v>107</v>
      </c>
      <c r="CH2" s="82" t="s">
        <v>108</v>
      </c>
      <c r="CI2" s="82" t="s">
        <v>109</v>
      </c>
      <c r="CJ2" s="82" t="s">
        <v>110</v>
      </c>
      <c r="CK2" s="82" t="s">
        <v>111</v>
      </c>
      <c r="CL2" s="82" t="s">
        <v>112</v>
      </c>
      <c r="CM2" s="82" t="s">
        <v>113</v>
      </c>
      <c r="CN2" s="82" t="s">
        <v>114</v>
      </c>
      <c r="CO2" s="82" t="s">
        <v>115</v>
      </c>
      <c r="CP2" s="82" t="s">
        <v>344</v>
      </c>
      <c r="CQ2" s="82" t="s">
        <v>116</v>
      </c>
      <c r="CR2" s="82" t="s">
        <v>117</v>
      </c>
      <c r="CS2" s="82" t="s">
        <v>118</v>
      </c>
      <c r="CT2" s="82" t="s">
        <v>119</v>
      </c>
      <c r="CU2" s="82" t="s">
        <v>120</v>
      </c>
      <c r="CV2" s="82" t="s">
        <v>121</v>
      </c>
      <c r="CW2" s="82" t="s">
        <v>122</v>
      </c>
      <c r="CX2" s="82" t="s">
        <v>123</v>
      </c>
      <c r="CY2" s="82" t="s">
        <v>124</v>
      </c>
      <c r="CZ2" s="82" t="s">
        <v>125</v>
      </c>
      <c r="DA2" s="82" t="s">
        <v>126</v>
      </c>
      <c r="DB2" s="82" t="s">
        <v>127</v>
      </c>
      <c r="DC2" s="82" t="s">
        <v>128</v>
      </c>
      <c r="DD2" s="82" t="s">
        <v>129</v>
      </c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</row>
    <row r="3" spans="1:126" ht="12.75" customHeight="1">
      <c r="A3" s="442" t="s">
        <v>130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406"/>
      <c r="BK3" s="79"/>
      <c r="BL3" s="81"/>
      <c r="BM3" s="434" t="s">
        <v>131</v>
      </c>
      <c r="BN3" s="367"/>
      <c r="BO3" s="367"/>
      <c r="BP3" s="367"/>
      <c r="BQ3" s="367"/>
      <c r="BR3" s="367"/>
      <c r="BS3" s="367"/>
      <c r="BT3" s="368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5"/>
      <c r="CG3" s="86"/>
      <c r="CH3" s="81"/>
      <c r="CI3" s="81"/>
      <c r="CJ3" s="81"/>
      <c r="CK3" s="81"/>
      <c r="CL3" s="81"/>
      <c r="CM3" s="81"/>
      <c r="CN3" s="81"/>
      <c r="CO3" s="81"/>
      <c r="CP3" s="81"/>
      <c r="CQ3" s="87"/>
      <c r="CR3" s="87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</row>
    <row r="4" spans="1:126" ht="12.75" customHeight="1">
      <c r="A4" s="435" t="str">
        <f>'Титул денна'!AX1</f>
        <v>бакалавр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10"/>
      <c r="BK4" s="79"/>
      <c r="BL4" s="81"/>
      <c r="BM4" s="88">
        <v>1</v>
      </c>
      <c r="BN4" s="88">
        <v>2</v>
      </c>
      <c r="BO4" s="88">
        <v>3</v>
      </c>
      <c r="BP4" s="88">
        <v>4</v>
      </c>
      <c r="BQ4" s="88">
        <v>5</v>
      </c>
      <c r="BR4" s="88">
        <v>6</v>
      </c>
      <c r="BS4" s="88">
        <v>7</v>
      </c>
      <c r="BT4" s="88">
        <v>8</v>
      </c>
      <c r="BU4" s="81"/>
      <c r="BV4" s="81"/>
      <c r="BW4" s="81"/>
      <c r="BX4" s="17">
        <v>7.0000000000000007E-2</v>
      </c>
      <c r="BY4" s="17"/>
      <c r="BZ4" s="17"/>
      <c r="CA4" s="17"/>
      <c r="CB4" s="17"/>
      <c r="CC4" s="17"/>
      <c r="CD4" s="17"/>
      <c r="CE4" s="17"/>
      <c r="CF4" s="85"/>
      <c r="CG4" s="86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</row>
    <row r="5" spans="1:126" ht="12.75" customHeight="1">
      <c r="A5" s="436" t="s">
        <v>133</v>
      </c>
      <c r="B5" s="440" t="s">
        <v>134</v>
      </c>
      <c r="C5" s="437" t="s">
        <v>135</v>
      </c>
      <c r="D5" s="432" t="s">
        <v>136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8"/>
      <c r="Y5" s="429" t="s">
        <v>137</v>
      </c>
      <c r="Z5" s="367"/>
      <c r="AA5" s="367"/>
      <c r="AB5" s="367"/>
      <c r="AC5" s="367"/>
      <c r="AD5" s="368"/>
      <c r="AE5" s="429" t="s">
        <v>138</v>
      </c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8"/>
      <c r="BK5" s="90"/>
      <c r="BL5" s="91"/>
      <c r="BM5" s="92">
        <v>1</v>
      </c>
      <c r="BN5" s="92">
        <v>1</v>
      </c>
      <c r="BO5" s="92">
        <v>1</v>
      </c>
      <c r="BP5" s="92">
        <v>1</v>
      </c>
      <c r="BQ5" s="92">
        <v>1</v>
      </c>
      <c r="BR5" s="92">
        <v>1</v>
      </c>
      <c r="BS5" s="92">
        <v>1</v>
      </c>
      <c r="BT5" s="92">
        <v>1</v>
      </c>
      <c r="BU5" s="91"/>
      <c r="BV5" s="91"/>
      <c r="BW5" s="91"/>
      <c r="BX5" s="91"/>
      <c r="BY5" s="17"/>
      <c r="BZ5" s="17"/>
      <c r="CA5" s="17"/>
      <c r="CB5" s="17"/>
      <c r="CC5" s="17"/>
      <c r="CD5" s="17"/>
      <c r="CE5" s="17"/>
      <c r="CF5" s="93"/>
      <c r="CG5" s="94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</row>
    <row r="6" spans="1:126" ht="12.75" customHeight="1">
      <c r="A6" s="426"/>
      <c r="B6" s="426"/>
      <c r="C6" s="426"/>
      <c r="D6" s="438" t="s">
        <v>139</v>
      </c>
      <c r="E6" s="394"/>
      <c r="F6" s="394"/>
      <c r="G6" s="406"/>
      <c r="H6" s="438" t="s">
        <v>140</v>
      </c>
      <c r="I6" s="394"/>
      <c r="J6" s="394"/>
      <c r="K6" s="394"/>
      <c r="L6" s="394"/>
      <c r="M6" s="394"/>
      <c r="N6" s="394"/>
      <c r="O6" s="406"/>
      <c r="P6" s="443" t="s">
        <v>141</v>
      </c>
      <c r="Q6" s="443" t="s">
        <v>142</v>
      </c>
      <c r="R6" s="438" t="s">
        <v>143</v>
      </c>
      <c r="S6" s="394"/>
      <c r="T6" s="394"/>
      <c r="U6" s="394"/>
      <c r="V6" s="394"/>
      <c r="W6" s="394"/>
      <c r="X6" s="406"/>
      <c r="Y6" s="432" t="s">
        <v>81</v>
      </c>
      <c r="Z6" s="368"/>
      <c r="AA6" s="425" t="s">
        <v>144</v>
      </c>
      <c r="AB6" s="425" t="s">
        <v>145</v>
      </c>
      <c r="AC6" s="425" t="s">
        <v>146</v>
      </c>
      <c r="AD6" s="425" t="s">
        <v>147</v>
      </c>
      <c r="AE6" s="432" t="s">
        <v>148</v>
      </c>
      <c r="AF6" s="367"/>
      <c r="AG6" s="367"/>
      <c r="AH6" s="367"/>
      <c r="AI6" s="367"/>
      <c r="AJ6" s="367"/>
      <c r="AK6" s="367"/>
      <c r="AL6" s="368"/>
      <c r="AM6" s="432" t="s">
        <v>149</v>
      </c>
      <c r="AN6" s="367"/>
      <c r="AO6" s="367"/>
      <c r="AP6" s="367"/>
      <c r="AQ6" s="367"/>
      <c r="AR6" s="367"/>
      <c r="AS6" s="367"/>
      <c r="AT6" s="368"/>
      <c r="AU6" s="429" t="s">
        <v>150</v>
      </c>
      <c r="AV6" s="367"/>
      <c r="AW6" s="367"/>
      <c r="AX6" s="367"/>
      <c r="AY6" s="367"/>
      <c r="AZ6" s="367"/>
      <c r="BA6" s="367"/>
      <c r="BB6" s="368"/>
      <c r="BC6" s="429" t="s">
        <v>151</v>
      </c>
      <c r="BD6" s="367"/>
      <c r="BE6" s="367"/>
      <c r="BF6" s="367"/>
      <c r="BG6" s="367"/>
      <c r="BH6" s="367"/>
      <c r="BI6" s="367"/>
      <c r="BJ6" s="368"/>
      <c r="BK6" s="95"/>
      <c r="BL6" s="91" t="s">
        <v>152</v>
      </c>
      <c r="BM6" s="96">
        <v>1</v>
      </c>
      <c r="BN6" s="97" t="s">
        <v>153</v>
      </c>
      <c r="BO6" s="97"/>
      <c r="BP6" s="97" t="s">
        <v>154</v>
      </c>
      <c r="BQ6" s="98">
        <v>1.5</v>
      </c>
      <c r="BR6" s="97" t="s">
        <v>155</v>
      </c>
      <c r="BS6" s="97"/>
      <c r="BT6" s="97"/>
      <c r="BU6" s="99"/>
      <c r="BV6" s="97"/>
      <c r="BW6" s="97"/>
      <c r="BX6" s="97"/>
      <c r="BY6" s="17"/>
      <c r="BZ6" s="17"/>
      <c r="CA6" s="17"/>
      <c r="CB6" s="17"/>
      <c r="CC6" s="17"/>
      <c r="CD6" s="17"/>
      <c r="CE6" s="17"/>
      <c r="CF6" s="100"/>
      <c r="CG6" s="101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</row>
    <row r="7" spans="1:126" ht="12.75" customHeight="1">
      <c r="A7" s="426"/>
      <c r="B7" s="426"/>
      <c r="C7" s="426"/>
      <c r="D7" s="439"/>
      <c r="E7" s="358"/>
      <c r="F7" s="358"/>
      <c r="G7" s="383"/>
      <c r="H7" s="439"/>
      <c r="I7" s="358"/>
      <c r="J7" s="358"/>
      <c r="K7" s="358"/>
      <c r="L7" s="358"/>
      <c r="M7" s="358"/>
      <c r="N7" s="358"/>
      <c r="O7" s="383"/>
      <c r="P7" s="426"/>
      <c r="Q7" s="426"/>
      <c r="R7" s="439"/>
      <c r="S7" s="358"/>
      <c r="T7" s="358"/>
      <c r="U7" s="358"/>
      <c r="V7" s="358"/>
      <c r="W7" s="358"/>
      <c r="X7" s="383"/>
      <c r="Y7" s="425" t="s">
        <v>157</v>
      </c>
      <c r="Z7" s="425" t="s">
        <v>158</v>
      </c>
      <c r="AA7" s="426"/>
      <c r="AB7" s="426"/>
      <c r="AC7" s="426"/>
      <c r="AD7" s="426"/>
      <c r="AE7" s="429">
        <v>1</v>
      </c>
      <c r="AF7" s="367"/>
      <c r="AG7" s="367"/>
      <c r="AH7" s="368"/>
      <c r="AI7" s="429">
        <v>2</v>
      </c>
      <c r="AJ7" s="367"/>
      <c r="AK7" s="367"/>
      <c r="AL7" s="368"/>
      <c r="AM7" s="429">
        <v>3</v>
      </c>
      <c r="AN7" s="367"/>
      <c r="AO7" s="367"/>
      <c r="AP7" s="368"/>
      <c r="AQ7" s="429">
        <v>4</v>
      </c>
      <c r="AR7" s="367"/>
      <c r="AS7" s="367"/>
      <c r="AT7" s="368"/>
      <c r="AU7" s="429">
        <v>5</v>
      </c>
      <c r="AV7" s="367"/>
      <c r="AW7" s="367"/>
      <c r="AX7" s="368"/>
      <c r="AY7" s="429">
        <v>6</v>
      </c>
      <c r="AZ7" s="367"/>
      <c r="BA7" s="367"/>
      <c r="BB7" s="368"/>
      <c r="BC7" s="429">
        <v>7</v>
      </c>
      <c r="BD7" s="367"/>
      <c r="BE7" s="367"/>
      <c r="BF7" s="368"/>
      <c r="BG7" s="429">
        <v>8</v>
      </c>
      <c r="BH7" s="367"/>
      <c r="BI7" s="367"/>
      <c r="BJ7" s="368"/>
      <c r="BK7" s="95"/>
      <c r="BL7" s="97" t="s">
        <v>159</v>
      </c>
      <c r="BM7" s="81"/>
      <c r="BN7" s="81"/>
      <c r="BO7" s="81"/>
      <c r="BP7" s="91"/>
      <c r="BQ7" s="91"/>
      <c r="BR7" s="91"/>
      <c r="BS7" s="103">
        <v>30</v>
      </c>
      <c r="BT7" s="97"/>
      <c r="BU7" s="104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100"/>
      <c r="CG7" s="101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</row>
    <row r="8" spans="1:126" ht="12.75" customHeight="1">
      <c r="A8" s="426"/>
      <c r="B8" s="426"/>
      <c r="C8" s="426"/>
      <c r="D8" s="439"/>
      <c r="E8" s="358"/>
      <c r="F8" s="358"/>
      <c r="G8" s="383"/>
      <c r="H8" s="439"/>
      <c r="I8" s="358"/>
      <c r="J8" s="358"/>
      <c r="K8" s="358"/>
      <c r="L8" s="358"/>
      <c r="M8" s="358"/>
      <c r="N8" s="358"/>
      <c r="O8" s="383"/>
      <c r="P8" s="426"/>
      <c r="Q8" s="426"/>
      <c r="R8" s="439"/>
      <c r="S8" s="358"/>
      <c r="T8" s="358"/>
      <c r="U8" s="358"/>
      <c r="V8" s="358"/>
      <c r="W8" s="358"/>
      <c r="X8" s="383"/>
      <c r="Y8" s="426"/>
      <c r="Z8" s="426"/>
      <c r="AA8" s="426"/>
      <c r="AB8" s="426"/>
      <c r="AC8" s="426"/>
      <c r="AD8" s="426"/>
      <c r="AE8" s="429" t="s">
        <v>345</v>
      </c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8"/>
      <c r="BK8" s="95"/>
      <c r="BL8" s="80" t="s">
        <v>162</v>
      </c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100"/>
      <c r="CG8" s="101"/>
      <c r="CH8" s="97"/>
      <c r="CI8" s="97"/>
      <c r="CJ8" s="97" t="s">
        <v>163</v>
      </c>
      <c r="CK8" s="97"/>
      <c r="CL8" s="97"/>
      <c r="CM8" s="97"/>
      <c r="CN8" s="97"/>
      <c r="CO8" s="97"/>
      <c r="CP8" s="97"/>
      <c r="CQ8" s="97"/>
      <c r="CR8" s="97" t="s">
        <v>164</v>
      </c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 t="s">
        <v>165</v>
      </c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</row>
    <row r="9" spans="1:126" ht="12.75" customHeight="1">
      <c r="A9" s="426"/>
      <c r="B9" s="426"/>
      <c r="C9" s="426"/>
      <c r="D9" s="439"/>
      <c r="E9" s="358"/>
      <c r="F9" s="358"/>
      <c r="G9" s="383"/>
      <c r="H9" s="439"/>
      <c r="I9" s="358"/>
      <c r="J9" s="358"/>
      <c r="K9" s="358"/>
      <c r="L9" s="358"/>
      <c r="M9" s="358"/>
      <c r="N9" s="358"/>
      <c r="O9" s="383"/>
      <c r="P9" s="426"/>
      <c r="Q9" s="426"/>
      <c r="R9" s="439"/>
      <c r="S9" s="358"/>
      <c r="T9" s="358"/>
      <c r="U9" s="358"/>
      <c r="V9" s="358"/>
      <c r="W9" s="358"/>
      <c r="X9" s="383"/>
      <c r="Y9" s="426"/>
      <c r="Z9" s="426"/>
      <c r="AA9" s="426"/>
      <c r="AB9" s="426"/>
      <c r="AC9" s="426"/>
      <c r="AD9" s="426"/>
      <c r="AE9" s="428">
        <v>1</v>
      </c>
      <c r="AF9" s="367"/>
      <c r="AG9" s="367"/>
      <c r="AH9" s="368"/>
      <c r="AI9" s="428">
        <v>1</v>
      </c>
      <c r="AJ9" s="367"/>
      <c r="AK9" s="367"/>
      <c r="AL9" s="368"/>
      <c r="AM9" s="428">
        <v>1</v>
      </c>
      <c r="AN9" s="367"/>
      <c r="AO9" s="367"/>
      <c r="AP9" s="368"/>
      <c r="AQ9" s="428">
        <v>1</v>
      </c>
      <c r="AR9" s="367"/>
      <c r="AS9" s="367"/>
      <c r="AT9" s="368"/>
      <c r="AU9" s="428">
        <v>1</v>
      </c>
      <c r="AV9" s="367"/>
      <c r="AW9" s="367"/>
      <c r="AX9" s="368"/>
      <c r="AY9" s="428">
        <v>1</v>
      </c>
      <c r="AZ9" s="367"/>
      <c r="BA9" s="367"/>
      <c r="BB9" s="368"/>
      <c r="BC9" s="428">
        <v>1</v>
      </c>
      <c r="BD9" s="367"/>
      <c r="BE9" s="367"/>
      <c r="BF9" s="368"/>
      <c r="BG9" s="428">
        <v>1</v>
      </c>
      <c r="BH9" s="367"/>
      <c r="BI9" s="367"/>
      <c r="BJ9" s="368"/>
      <c r="BK9" s="79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100"/>
      <c r="CG9" s="106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</row>
    <row r="10" spans="1:126" ht="12.75" customHeight="1">
      <c r="A10" s="427"/>
      <c r="B10" s="427"/>
      <c r="C10" s="427"/>
      <c r="D10" s="408"/>
      <c r="E10" s="409"/>
      <c r="F10" s="409"/>
      <c r="G10" s="410"/>
      <c r="H10" s="408"/>
      <c r="I10" s="409"/>
      <c r="J10" s="409"/>
      <c r="K10" s="409"/>
      <c r="L10" s="409"/>
      <c r="M10" s="409"/>
      <c r="N10" s="409"/>
      <c r="O10" s="410"/>
      <c r="P10" s="427"/>
      <c r="Q10" s="427"/>
      <c r="R10" s="408"/>
      <c r="S10" s="409"/>
      <c r="T10" s="409"/>
      <c r="U10" s="409"/>
      <c r="V10" s="409"/>
      <c r="W10" s="409"/>
      <c r="X10" s="410"/>
      <c r="Y10" s="427"/>
      <c r="Z10" s="427"/>
      <c r="AA10" s="427"/>
      <c r="AB10" s="427"/>
      <c r="AC10" s="427"/>
      <c r="AD10" s="427"/>
      <c r="AE10" s="429" t="s">
        <v>168</v>
      </c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8"/>
      <c r="BK10" s="79"/>
      <c r="BL10" s="81"/>
      <c r="BM10" s="424" t="s">
        <v>169</v>
      </c>
      <c r="BN10" s="364"/>
      <c r="BO10" s="364"/>
      <c r="BP10" s="364"/>
      <c r="BQ10" s="364"/>
      <c r="BR10" s="364"/>
      <c r="BS10" s="364"/>
      <c r="BT10" s="365"/>
      <c r="BU10" s="430" t="s">
        <v>170</v>
      </c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100"/>
      <c r="CG10" s="101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107" t="s">
        <v>170</v>
      </c>
      <c r="DE10" s="424" t="s">
        <v>171</v>
      </c>
      <c r="DF10" s="364"/>
      <c r="DG10" s="364"/>
      <c r="DH10" s="364"/>
      <c r="DI10" s="364"/>
      <c r="DJ10" s="364"/>
      <c r="DK10" s="364"/>
      <c r="DL10" s="365"/>
      <c r="DM10" s="107" t="s">
        <v>170</v>
      </c>
      <c r="DN10" s="424" t="s">
        <v>172</v>
      </c>
      <c r="DO10" s="364"/>
      <c r="DP10" s="364"/>
      <c r="DQ10" s="364"/>
      <c r="DR10" s="364"/>
      <c r="DS10" s="364"/>
      <c r="DT10" s="364"/>
      <c r="DU10" s="365"/>
      <c r="DV10" s="107" t="s">
        <v>170</v>
      </c>
    </row>
    <row r="11" spans="1:126" ht="12.75" customHeight="1">
      <c r="A11" s="108">
        <v>1</v>
      </c>
      <c r="B11" s="109" t="s">
        <v>174</v>
      </c>
      <c r="C11" s="110" t="s">
        <v>175</v>
      </c>
      <c r="D11" s="428">
        <v>4</v>
      </c>
      <c r="E11" s="367"/>
      <c r="F11" s="367"/>
      <c r="G11" s="368"/>
      <c r="H11" s="428">
        <v>5</v>
      </c>
      <c r="I11" s="367"/>
      <c r="J11" s="367"/>
      <c r="K11" s="367"/>
      <c r="L11" s="367"/>
      <c r="M11" s="367"/>
      <c r="N11" s="367"/>
      <c r="O11" s="368"/>
      <c r="P11" s="108">
        <v>6</v>
      </c>
      <c r="Q11" s="108">
        <v>7</v>
      </c>
      <c r="R11" s="428">
        <v>8</v>
      </c>
      <c r="S11" s="367"/>
      <c r="T11" s="367"/>
      <c r="U11" s="367"/>
      <c r="V11" s="367"/>
      <c r="W11" s="367"/>
      <c r="X11" s="368"/>
      <c r="Y11" s="108">
        <v>9</v>
      </c>
      <c r="Z11" s="110" t="s">
        <v>176</v>
      </c>
      <c r="AA11" s="108">
        <v>11</v>
      </c>
      <c r="AB11" s="108">
        <v>12</v>
      </c>
      <c r="AC11" s="108">
        <v>13</v>
      </c>
      <c r="AD11" s="108">
        <v>14</v>
      </c>
      <c r="AE11" s="428">
        <v>15</v>
      </c>
      <c r="AF11" s="367"/>
      <c r="AG11" s="367"/>
      <c r="AH11" s="111" t="s">
        <v>177</v>
      </c>
      <c r="AI11" s="433">
        <v>16</v>
      </c>
      <c r="AJ11" s="367"/>
      <c r="AK11" s="367"/>
      <c r="AL11" s="111" t="s">
        <v>177</v>
      </c>
      <c r="AM11" s="433">
        <v>17</v>
      </c>
      <c r="AN11" s="367"/>
      <c r="AO11" s="367"/>
      <c r="AP11" s="111" t="s">
        <v>177</v>
      </c>
      <c r="AQ11" s="433">
        <v>18</v>
      </c>
      <c r="AR11" s="367"/>
      <c r="AS11" s="367"/>
      <c r="AT11" s="111" t="s">
        <v>177</v>
      </c>
      <c r="AU11" s="433">
        <v>19</v>
      </c>
      <c r="AV11" s="367"/>
      <c r="AW11" s="367"/>
      <c r="AX11" s="111" t="s">
        <v>177</v>
      </c>
      <c r="AY11" s="433">
        <v>20</v>
      </c>
      <c r="AZ11" s="367"/>
      <c r="BA11" s="367"/>
      <c r="BB11" s="111" t="s">
        <v>177</v>
      </c>
      <c r="BC11" s="433">
        <v>21</v>
      </c>
      <c r="BD11" s="367"/>
      <c r="BE11" s="367"/>
      <c r="BF11" s="111" t="s">
        <v>177</v>
      </c>
      <c r="BG11" s="433">
        <v>22</v>
      </c>
      <c r="BH11" s="367"/>
      <c r="BI11" s="367"/>
      <c r="BJ11" s="111" t="s">
        <v>177</v>
      </c>
      <c r="BK11" s="112" t="s">
        <v>178</v>
      </c>
      <c r="BL11" s="81"/>
      <c r="BM11" s="113">
        <v>1</v>
      </c>
      <c r="BN11" s="113">
        <v>2</v>
      </c>
      <c r="BO11" s="113">
        <v>3</v>
      </c>
      <c r="BP11" s="113">
        <v>4</v>
      </c>
      <c r="BQ11" s="113">
        <v>5</v>
      </c>
      <c r="BR11" s="113">
        <v>6</v>
      </c>
      <c r="BS11" s="113">
        <v>7</v>
      </c>
      <c r="BT11" s="113">
        <v>8</v>
      </c>
      <c r="BU11" s="431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  <c r="CG11" s="116"/>
      <c r="CH11" s="114"/>
      <c r="CI11" s="113">
        <v>1</v>
      </c>
      <c r="CJ11" s="113">
        <v>2</v>
      </c>
      <c r="CK11" s="113">
        <v>3</v>
      </c>
      <c r="CL11" s="113">
        <v>4</v>
      </c>
      <c r="CM11" s="113">
        <v>5</v>
      </c>
      <c r="CN11" s="113">
        <v>6</v>
      </c>
      <c r="CO11" s="113">
        <v>7</v>
      </c>
      <c r="CP11" s="113">
        <v>8</v>
      </c>
      <c r="CQ11" s="114"/>
      <c r="CR11" s="113">
        <v>1</v>
      </c>
      <c r="CS11" s="113">
        <v>2</v>
      </c>
      <c r="CT11" s="113">
        <v>3</v>
      </c>
      <c r="CU11" s="113">
        <v>4</v>
      </c>
      <c r="CV11" s="113">
        <v>5</v>
      </c>
      <c r="CW11" s="113">
        <v>6</v>
      </c>
      <c r="CX11" s="113">
        <v>7</v>
      </c>
      <c r="CY11" s="113">
        <v>8</v>
      </c>
      <c r="CZ11" s="114"/>
      <c r="DA11" s="114"/>
      <c r="DB11" s="114"/>
      <c r="DC11" s="114"/>
      <c r="DD11" s="117" t="s">
        <v>179</v>
      </c>
      <c r="DE11" s="113">
        <v>1</v>
      </c>
      <c r="DF11" s="113">
        <v>2</v>
      </c>
      <c r="DG11" s="113">
        <v>3</v>
      </c>
      <c r="DH11" s="113">
        <v>4</v>
      </c>
      <c r="DI11" s="113">
        <v>5</v>
      </c>
      <c r="DJ11" s="113">
        <v>6</v>
      </c>
      <c r="DK11" s="113">
        <v>7</v>
      </c>
      <c r="DL11" s="113">
        <v>8</v>
      </c>
      <c r="DM11" s="117" t="s">
        <v>127</v>
      </c>
      <c r="DN11" s="113">
        <v>1</v>
      </c>
      <c r="DO11" s="113">
        <v>2</v>
      </c>
      <c r="DP11" s="113">
        <v>3</v>
      </c>
      <c r="DQ11" s="113">
        <v>4</v>
      </c>
      <c r="DR11" s="113">
        <v>5</v>
      </c>
      <c r="DS11" s="113">
        <v>6</v>
      </c>
      <c r="DT11" s="113">
        <v>7</v>
      </c>
      <c r="DU11" s="113">
        <v>8</v>
      </c>
      <c r="DV11" s="117" t="s">
        <v>152</v>
      </c>
    </row>
    <row r="12" spans="1:126" ht="12.75" customHeight="1">
      <c r="A12" s="118"/>
      <c r="B12" s="119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79"/>
      <c r="BL12" s="81"/>
      <c r="BM12" s="123"/>
      <c r="BN12" s="123"/>
      <c r="BO12" s="123"/>
      <c r="BP12" s="123"/>
      <c r="BQ12" s="123"/>
      <c r="BR12" s="123"/>
      <c r="BS12" s="123"/>
      <c r="BT12" s="123"/>
      <c r="BU12" s="123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5"/>
      <c r="CG12" s="86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123"/>
      <c r="DN12" s="81"/>
      <c r="DO12" s="81"/>
      <c r="DP12" s="81"/>
      <c r="DQ12" s="81"/>
      <c r="DR12" s="81"/>
      <c r="DS12" s="81"/>
      <c r="DT12" s="81"/>
      <c r="DU12" s="81"/>
      <c r="DV12" s="81"/>
    </row>
    <row r="13" spans="1:126" ht="12.75" customHeight="1">
      <c r="A13" s="124">
        <v>1</v>
      </c>
      <c r="B13" s="125" t="s">
        <v>182</v>
      </c>
      <c r="C13" s="120"/>
      <c r="D13" s="121"/>
      <c r="E13" s="121"/>
      <c r="F13" s="121"/>
      <c r="G13" s="121"/>
      <c r="H13" s="121"/>
      <c r="I13" s="126"/>
      <c r="J13" s="126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6"/>
      <c r="V13" s="126"/>
      <c r="W13" s="126"/>
      <c r="X13" s="121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79"/>
      <c r="BL13" s="81"/>
      <c r="BM13" s="123"/>
      <c r="BN13" s="123"/>
      <c r="BO13" s="123"/>
      <c r="BP13" s="123"/>
      <c r="BQ13" s="123"/>
      <c r="BR13" s="123"/>
      <c r="BS13" s="123"/>
      <c r="BT13" s="123"/>
      <c r="BU13" s="123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5"/>
      <c r="CG13" s="86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123"/>
      <c r="DN13" s="81"/>
      <c r="DO13" s="81"/>
      <c r="DP13" s="81"/>
      <c r="DQ13" s="81"/>
      <c r="DR13" s="81"/>
      <c r="DS13" s="81"/>
      <c r="DT13" s="81"/>
      <c r="DU13" s="81"/>
      <c r="DV13" s="81"/>
    </row>
    <row r="14" spans="1:126" ht="12.75" customHeight="1">
      <c r="A14" s="127" t="s">
        <v>183</v>
      </c>
      <c r="B14" s="128" t="s">
        <v>184</v>
      </c>
      <c r="C14" s="120"/>
      <c r="D14" s="121"/>
      <c r="E14" s="121"/>
      <c r="F14" s="121"/>
      <c r="G14" s="121"/>
      <c r="H14" s="121"/>
      <c r="I14" s="126"/>
      <c r="J14" s="126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6"/>
      <c r="V14" s="126"/>
      <c r="W14" s="126"/>
      <c r="X14" s="121"/>
      <c r="Y14" s="122"/>
      <c r="Z14" s="122"/>
      <c r="AA14" s="122"/>
      <c r="AB14" s="122"/>
      <c r="AC14" s="122"/>
      <c r="AD14" s="122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79"/>
      <c r="BL14" s="81"/>
      <c r="BM14" s="123"/>
      <c r="BN14" s="123"/>
      <c r="BO14" s="123"/>
      <c r="BP14" s="123"/>
      <c r="BQ14" s="123"/>
      <c r="BR14" s="123"/>
      <c r="BS14" s="123"/>
      <c r="BT14" s="123"/>
      <c r="BU14" s="123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5"/>
      <c r="CG14" s="86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123"/>
      <c r="DN14" s="81"/>
      <c r="DO14" s="81"/>
      <c r="DP14" s="81"/>
      <c r="DQ14" s="81"/>
      <c r="DR14" s="81"/>
      <c r="DS14" s="81"/>
      <c r="DT14" s="81"/>
      <c r="DU14" s="81"/>
      <c r="DV14" s="81"/>
    </row>
    <row r="15" spans="1:126" ht="22.8" customHeight="1">
      <c r="A15" s="130" t="str">
        <f>'ПЛАН НАВЧАЛЬНОГО ПРОЦЕСУ ДЕННА'!A15</f>
        <v>1.1.01</v>
      </c>
      <c r="B15" s="318" t="str">
        <f>'ПЛАН НАВЧАЛЬНОГО ПРОЦЕСУ ДЕННА'!B15</f>
        <v>Українська мова (за професійним спрямуванням)</v>
      </c>
      <c r="C15" s="319" t="str">
        <f>'ПЛАН НАВЧАЛЬНОГО ПРОЦЕСУ ДЕННА'!C15</f>
        <v>УФЖ</v>
      </c>
      <c r="D15" s="222">
        <f>'ПЛАН НАВЧАЛЬНОГО ПРОЦЕСУ ДЕННА'!D15</f>
        <v>5</v>
      </c>
      <c r="E15" s="320">
        <f>'ПЛАН НАВЧАЛЬНОГО ПРОЦЕСУ ДЕННА'!E15</f>
        <v>0</v>
      </c>
      <c r="F15" s="320">
        <f>'ПЛАН НАВЧАЛЬНОГО ПРОЦЕСУ ДЕННА'!F15</f>
        <v>0</v>
      </c>
      <c r="G15" s="321">
        <f>'ПЛАН НАВЧАЛЬНОГО ПРОЦЕСУ ДЕННА'!G15</f>
        <v>0</v>
      </c>
      <c r="H15" s="222">
        <f>'ПЛАН НАВЧАЛЬНОГО ПРОЦЕСУ ДЕННА'!H15</f>
        <v>3</v>
      </c>
      <c r="I15" s="320">
        <f>'ПЛАН НАВЧАЛЬНОГО ПРОЦЕСУ ДЕННА'!I15</f>
        <v>4</v>
      </c>
      <c r="J15" s="320">
        <f>'ПЛАН НАВЧАЛЬНОГО ПРОЦЕСУ ДЕННА'!J15</f>
        <v>0</v>
      </c>
      <c r="K15" s="320">
        <f>'ПЛАН НАВЧАЛЬНОГО ПРОЦЕСУ ДЕННА'!K15</f>
        <v>0</v>
      </c>
      <c r="L15" s="320">
        <f>'ПЛАН НАВЧАЛЬНОГО ПРОЦЕСУ ДЕННА'!L15</f>
        <v>0</v>
      </c>
      <c r="M15" s="320">
        <f>'ПЛАН НАВЧАЛЬНОГО ПРОЦЕСУ ДЕННА'!M15</f>
        <v>0</v>
      </c>
      <c r="N15" s="320">
        <f>'ПЛАН НАВЧАЛЬНОГО ПРОЦЕСУ ДЕННА'!N15</f>
        <v>0</v>
      </c>
      <c r="O15" s="320">
        <f>'ПЛАН НАВЧАЛЬНОГО ПРОЦЕСУ ДЕННА'!O15</f>
        <v>0</v>
      </c>
      <c r="P15" s="203">
        <f>'ПЛАН НАВЧАЛЬНОГО ПРОЦЕСУ ДЕННА'!P15</f>
        <v>0</v>
      </c>
      <c r="Q15" s="203">
        <f>'ПЛАН НАВЧАЛЬНОГО ПРОЦЕСУ ДЕННА'!Q15</f>
        <v>0</v>
      </c>
      <c r="R15" s="222">
        <f>'ПЛАН НАВЧАЛЬНОГО ПРОЦЕСУ ДЕННА'!R15</f>
        <v>0</v>
      </c>
      <c r="S15" s="320">
        <f>'ПЛАН НАВЧАЛЬНОГО ПРОЦЕСУ ДЕННА'!S15</f>
        <v>0</v>
      </c>
      <c r="T15" s="320">
        <f>'ПЛАН НАВЧАЛЬНОГО ПРОЦЕСУ ДЕННА'!T15</f>
        <v>0</v>
      </c>
      <c r="U15" s="320">
        <f>'ПЛАН НАВЧАЛЬНОГО ПРОЦЕСУ ДЕННА'!U15</f>
        <v>0</v>
      </c>
      <c r="V15" s="320">
        <f>'ПЛАН НАВЧАЛЬНОГО ПРОЦЕСУ ДЕННА'!V15</f>
        <v>0</v>
      </c>
      <c r="W15" s="320">
        <f>'ПЛАН НАВЧАЛЬНОГО ПРОЦЕСУ ДЕННА'!W15</f>
        <v>0</v>
      </c>
      <c r="X15" s="320">
        <f>'ПЛАН НАВЧАЛЬНОГО ПРОЦЕСУ ДЕННА'!X15</f>
        <v>0</v>
      </c>
      <c r="Y15" s="322">
        <f>'ПЛАН НАВЧАЛЬНОГО ПРОЦЕСУ ДЕННА'!Y15</f>
        <v>120</v>
      </c>
      <c r="Z15" s="136">
        <f t="shared" ref="Z15:Z64" si="0">CEILING(Y15/$BS$7,0.25)</f>
        <v>4</v>
      </c>
      <c r="AA15" s="138">
        <f t="shared" ref="AA15:AC15" si="1">AE15*$BM$5+AI15*$BN$5+AM15*$BO$5+AQ15*$BP$5+AU15*$BQ$5+AY15*$BR$5+BC15*$BS$5+BG15*$BT$5</f>
        <v>2</v>
      </c>
      <c r="AB15" s="138">
        <f t="shared" si="1"/>
        <v>0</v>
      </c>
      <c r="AC15" s="138">
        <f t="shared" si="1"/>
        <v>6</v>
      </c>
      <c r="AD15" s="138">
        <f t="shared" ref="AD15:AD64" si="2">Y15-(AA15+AB15+AC15)</f>
        <v>112</v>
      </c>
      <c r="AE15" s="139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139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139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140">
        <f>'ПЛАН НАВЧАЛЬНОГО ПРОЦЕСУ ДЕННА'!AH15</f>
        <v>0</v>
      </c>
      <c r="AI15" s="139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139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139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140">
        <f>'ПЛАН НАВЧАЛЬНОГО ПРОЦЕСУ ДЕННА'!AL15</f>
        <v>0</v>
      </c>
      <c r="AM15" s="139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139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139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140">
        <f>'ПЛАН НАВЧАЛЬНОГО ПРОЦЕСУ ДЕННА'!AP15</f>
        <v>2</v>
      </c>
      <c r="AQ15" s="139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139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139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140">
        <f>'ПЛАН НАВЧАЛЬНОГО ПРОЦЕСУ ДЕННА'!AT15</f>
        <v>1</v>
      </c>
      <c r="AU15" s="139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139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139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140">
        <f>'ПЛАН НАВЧАЛЬНОГО ПРОЦЕСУ ДЕННА'!AX15</f>
        <v>1</v>
      </c>
      <c r="AY15" s="139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139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139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140">
        <f>'ПЛАН НАВЧАЛЬНОГО ПРОЦЕСУ ДЕННА'!BB15</f>
        <v>0</v>
      </c>
      <c r="BC15" s="139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139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139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140">
        <f>'ПЛАН НАВЧАЛЬНОГО ПРОЦЕСУ ДЕННА'!BF15</f>
        <v>0</v>
      </c>
      <c r="BG15" s="139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139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139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140">
        <f>'ПЛАН НАВЧАЛЬНОГО ПРОЦЕСУ ДЕННА'!BJ15</f>
        <v>0</v>
      </c>
      <c r="BK15" s="141">
        <f t="shared" ref="BK15:BK69" si="3">IF(ISERROR(AD15/Y15),0,AD15/Y15)</f>
        <v>0.93333333333333335</v>
      </c>
      <c r="BL15" s="142" t="str">
        <f t="shared" ref="BL15:BL68" si="4">IF(ISERROR(SEARCH("в",A15)),"",1)</f>
        <v/>
      </c>
      <c r="BM15" s="143">
        <f t="shared" ref="BM15:BT15" si="5">IF(AND(BL15&lt;$CG15,$CF15&lt;&gt;$Z15,BX15=$CG15),BX15+$Z15-$CF15,BX15)</f>
        <v>0</v>
      </c>
      <c r="BN15" s="143">
        <f t="shared" si="5"/>
        <v>0</v>
      </c>
      <c r="BO15" s="143">
        <f t="shared" si="5"/>
        <v>2</v>
      </c>
      <c r="BP15" s="143">
        <f t="shared" si="5"/>
        <v>1</v>
      </c>
      <c r="BQ15" s="143">
        <f t="shared" si="5"/>
        <v>1</v>
      </c>
      <c r="BR15" s="143">
        <f t="shared" si="5"/>
        <v>0</v>
      </c>
      <c r="BS15" s="143">
        <f t="shared" si="5"/>
        <v>0</v>
      </c>
      <c r="BT15" s="143">
        <f t="shared" si="5"/>
        <v>0</v>
      </c>
      <c r="BU15" s="144">
        <f t="shared" ref="BU15:BU64" si="6">SUM(BM15:BT15)</f>
        <v>4</v>
      </c>
      <c r="BV15" s="81"/>
      <c r="BW15" s="81"/>
      <c r="BX15" s="145">
        <f t="shared" ref="BX15:BX64" si="7">IF($DD15=0,0,ROUND(4*$Z15*SUM(AE15:AG15)/$DD15,0)/4)</f>
        <v>0</v>
      </c>
      <c r="BY15" s="145">
        <f t="shared" ref="BY15:BY64" si="8">IF($DD15=0,0,ROUND(4*$Z15*SUM(AI15:AK15)/$DD15,0)/4)</f>
        <v>0</v>
      </c>
      <c r="BZ15" s="145">
        <f t="shared" ref="BZ15:BZ64" si="9">IF($DD15=0,0,ROUND(4*$Z15*SUM(AM15:AO15)/$DD15,0)/4)</f>
        <v>2</v>
      </c>
      <c r="CA15" s="145">
        <f t="shared" ref="CA15:CA64" si="10">IF($DD15=0,0,ROUND(4*$Z15*SUM(AQ15:AS15)/$DD15,0)/4)</f>
        <v>1</v>
      </c>
      <c r="CB15" s="145">
        <f t="shared" ref="CB15:CB64" si="11">IF($DD15=0,0,ROUND(4*$Z15*SUM(AU15:AW15)/$DD15,0)/4)</f>
        <v>1</v>
      </c>
      <c r="CC15" s="145">
        <f t="shared" ref="CC15:CC64" si="12">IF($DD15=0,0,ROUND(4*$Z15*(SUM(AY15:BA15))/$DD15,0)/4)</f>
        <v>0</v>
      </c>
      <c r="CD15" s="145">
        <f t="shared" ref="CD15:CD64" si="13">IF($DD15=0,0,ROUND(4*$Z15*(SUM(BC15:BE15))/$DD15,0)/4)</f>
        <v>0</v>
      </c>
      <c r="CE15" s="145">
        <f t="shared" ref="CE15:CE64" si="14">IF($DD15=0,0,ROUND(4*$Z15*(SUM(BG15:BI15))/$DD15,0)/4)</f>
        <v>0</v>
      </c>
      <c r="CF15" s="146">
        <f t="shared" ref="CF15:CF64" si="15">SUM(BX15:CE15)</f>
        <v>4</v>
      </c>
      <c r="CG15" s="147">
        <f t="shared" ref="CG15:CG68" si="16">MAX(BX15:CE15)</f>
        <v>2</v>
      </c>
      <c r="CH15" s="81"/>
      <c r="CI15" s="108">
        <f t="shared" ref="CI15:CI64" si="17">IF(VALUE($D15)=1,1,0)+IF(VALUE($E15)=1,1,0)+IF(VALUE($F15)=1,1,0)+IF(VALUE($G15)=1,1,0)</f>
        <v>0</v>
      </c>
      <c r="CJ15" s="108">
        <f t="shared" ref="CJ15:CJ64" si="18">IF(VALUE($D15)=2,1,0)+IF(VALUE($E15)=2,1,0)+IF(VALUE($F15)=2,1,0)+IF(VALUE($G15)=2,1,0)</f>
        <v>0</v>
      </c>
      <c r="CK15" s="108">
        <f t="shared" ref="CK15:CK64" si="19">IF(VALUE($D15)=3,1,0)+IF(VALUE($E15)=3,1,0)+IF(VALUE($F15)=3,1,0)+IF(VALUE($G15)=3,1,0)</f>
        <v>0</v>
      </c>
      <c r="CL15" s="108">
        <f t="shared" ref="CL15:CL64" si="20">IF(VALUE($D15)=4,1,0)+IF(VALUE($E15)=4,1,0)+IF(VALUE($F15)=4,1,0)+IF(VALUE($G15)=4,1,0)</f>
        <v>0</v>
      </c>
      <c r="CM15" s="108">
        <f t="shared" ref="CM15:CM64" si="21">IF(VALUE($D15)=5,1,0)+IF(VALUE($E15)=5,1,0)+IF(VALUE($F15)=5,1,0)+IF(VALUE($G15)=5,1,0)</f>
        <v>1</v>
      </c>
      <c r="CN15" s="108">
        <f t="shared" ref="CN15:CN64" si="22">IF(VALUE($D15)=6,1,0)+IF(VALUE($E15)=6,1,0)+IF(VALUE($F15)=6,1,0)+IF(VALUE($G15)=6,1,0)</f>
        <v>0</v>
      </c>
      <c r="CO15" s="108">
        <f t="shared" ref="CO15:CO64" si="23">IF(VALUE($D15)=7,1,0)+IF(VALUE($E15)=7,1,0)+IF(VALUE($F15)=7,1,0)+IF(VALUE($G15)=7,1,0)</f>
        <v>0</v>
      </c>
      <c r="CP15" s="108">
        <f t="shared" ref="CP15:CP64" si="24">IF(VALUE($D15)=8,1,0)+IF(VALUE($E15)=8,1,0)+IF(VALUE($F15)=8,1,0)+IF(VALUE($G15)=8,1,0)</f>
        <v>0</v>
      </c>
      <c r="CQ15" s="148">
        <f t="shared" ref="CQ15:CQ64" si="25">SUM(CI15:CP15)</f>
        <v>1</v>
      </c>
      <c r="CR15" s="108">
        <f t="shared" ref="CR15:CR64" si="26">IF(MID(H15,1,1)="1",1,0)+IF(MID(I15,1,1)="1",1,0)+IF(MID(J15,1,1)="1",1,0)+IF(MID(K15,1,1)="1",1,0)+IF(MID(M15,1,1)="1",1,0)+IF(MID(N15,1,1)="1",1,0)+IF(MID(O15,1,1)="1",1,0)</f>
        <v>0</v>
      </c>
      <c r="CS15" s="108">
        <f t="shared" ref="CS15:CS64" si="27">IF(MID(H15,1,1)="2",1,0)+IF(MID(I15,1,1)="2",1,0)+IF(MID(J15,1,1)="2",1,0)+IF(MID(K15,1,1)="2",1,0)+IF(MID(M15,1,1)="2",1,0)+IF(MID(N15,1,1)="2",1,0)+IF(MID(O15,1,1)="2",1,0)</f>
        <v>0</v>
      </c>
      <c r="CT15" s="105">
        <f t="shared" ref="CT15:CT64" si="28">IF(MID(H15,1,1)="3",1,0)+IF(MID(I15,1,1)="3",1,0)+IF(MID(J15,1,1)="3",1,0)+IF(MID(K15,1,1)="3",1,0)+IF(MID(M15,1,1)="3",1,0)+IF(MID(N15,1,1)="3",1,0)+IF(MID(O15,1,1)="3",1,0)</f>
        <v>1</v>
      </c>
      <c r="CU15" s="108">
        <f t="shared" ref="CU15:CU64" si="29">IF(MID(H15,1,1)="4",1,0)+IF(MID(I15,1,1)="4",1,0)+IF(MID(J15,1,1)="4",1,0)+IF(MID(K15,1,1)="4",1,0)+IF(MID(M15,1,1)="4",1,0)+IF(MID(N15,1,1)="4",1,0)+IF(MID(O15,1,1)="4",1,0)</f>
        <v>1</v>
      </c>
      <c r="CV15" s="108">
        <f t="shared" ref="CV15:CV64" si="30">IF(MID(H15,1,1)="5",1,0)+IF(MID(I15,1,1)="5",1,0)+IF(MID(J15,1,1)="5",1,0)+IF(MID(K15,1,1)="5",1,0)+IF(MID(M15,1,1)="5",1,0)+IF(MID(N15,1,1)="5",1,0)+IF(MID(O15,1,1)="5",1,0)</f>
        <v>0</v>
      </c>
      <c r="CW15" s="108">
        <f t="shared" ref="CW15:CW64" si="31">IF(MID(H15,1,1)="6",1,0)+IF(MID(I15,1,1)="6",1,0)+IF(MID(J15,1,1)="6",1,0)+IF(MID(K15,1,1)="6",1,0)+IF(MID(M15,1,1)="6",1,0)+IF(MID(N15,1,1)="6",1,0)+IF(MID(O15,1,1)="6",1,0)</f>
        <v>0</v>
      </c>
      <c r="CX15" s="108">
        <f t="shared" ref="CX15:CX64" si="32">IF(MID(H15,1,1)="7",1,0)+IF(MID(I15,1,1)="7",1,0)+IF(MID(J15,1,1)="7",1,0)+IF(MID(K15,1,1)="7",1,0)+IF(MID(M15,1,1)="7",1,0)+IF(MID(N15,1,1)="7",1,0)+IF(MID(O15,1,1)="7",1,0)</f>
        <v>0</v>
      </c>
      <c r="CY15" s="108">
        <f t="shared" ref="CY15:CY64" si="33">IF(MID(H15,1,1)="8",1,0)+IF(MID(I15,1,1)="8",1,0)+IF(MID(J15,1,1)="8",1,0)+IF(MID(K15,1,1)="8",1,0)+IF(MID(M15,1,1)="8",1,0)+IF(MID(N15,1,1)="8",1,0)+IF(MID(O15,1,1)="8",1,0)</f>
        <v>0</v>
      </c>
      <c r="CZ15" s="149">
        <f t="shared" ref="CZ15:CZ64" si="34">SUM(CR15:CY15)</f>
        <v>2</v>
      </c>
      <c r="DA15" s="81"/>
      <c r="DB15" s="81"/>
      <c r="DC15" s="81"/>
      <c r="DD15" s="150">
        <f t="shared" ref="DD15:DD66" si="35">SUM($AE15:$AG15)+SUM($AI15:$AK15)+SUM($AM15:AO15)+SUM($AQ15:AS15)+SUM($AU15:AW15)+SUM($AY15:BA15)+SUM($BC15:BE15)+SUM($BG15:BI15)</f>
        <v>8</v>
      </c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</row>
    <row r="16" spans="1:126" ht="12.75" customHeight="1">
      <c r="A16" s="130" t="str">
        <f>'ПЛАН НАВЧАЛЬНОГО ПРОЦЕСУ ДЕННА'!A16</f>
        <v>1.1.02</v>
      </c>
      <c r="B16" s="318" t="str">
        <f>'ПЛАН НАВЧАЛЬНОГО ПРОЦЕСУ ДЕННА'!B16</f>
        <v>Історія України і  української культури</v>
      </c>
      <c r="C16" s="319" t="str">
        <f>'ПЛАН НАВЧАЛЬНОГО ПРОЦЕСУ ДЕННА'!C16</f>
        <v>ІА</v>
      </c>
      <c r="D16" s="222">
        <f>'ПЛАН НАВЧАЛЬНОГО ПРОЦЕСУ ДЕННА'!D16</f>
        <v>2</v>
      </c>
      <c r="E16" s="320">
        <f>'ПЛАН НАВЧАЛЬНОГО ПРОЦЕСУ ДЕННА'!E16</f>
        <v>0</v>
      </c>
      <c r="F16" s="320">
        <f>'ПЛАН НАВЧАЛЬНОГО ПРОЦЕСУ ДЕННА'!F16</f>
        <v>0</v>
      </c>
      <c r="G16" s="321">
        <f>'ПЛАН НАВЧАЛЬНОГО ПРОЦЕСУ ДЕННА'!G16</f>
        <v>0</v>
      </c>
      <c r="H16" s="222">
        <f>'ПЛАН НАВЧАЛЬНОГО ПРОЦЕСУ ДЕННА'!H16</f>
        <v>0</v>
      </c>
      <c r="I16" s="320">
        <f>'ПЛАН НАВЧАЛЬНОГО ПРОЦЕСУ ДЕННА'!I16</f>
        <v>0</v>
      </c>
      <c r="J16" s="320">
        <f>'ПЛАН НАВЧАЛЬНОГО ПРОЦЕСУ ДЕННА'!J16</f>
        <v>0</v>
      </c>
      <c r="K16" s="320">
        <f>'ПЛАН НАВЧАЛЬНОГО ПРОЦЕСУ ДЕННА'!K16</f>
        <v>0</v>
      </c>
      <c r="L16" s="320">
        <f>'ПЛАН НАВЧАЛЬНОГО ПРОЦЕСУ ДЕННА'!L16</f>
        <v>0</v>
      </c>
      <c r="M16" s="320">
        <f>'ПЛАН НАВЧАЛЬНОГО ПРОЦЕСУ ДЕННА'!M16</f>
        <v>0</v>
      </c>
      <c r="N16" s="320">
        <f>'ПЛАН НАВЧАЛЬНОГО ПРОЦЕСУ ДЕННА'!N16</f>
        <v>0</v>
      </c>
      <c r="O16" s="320">
        <f>'ПЛАН НАВЧАЛЬНОГО ПРОЦЕСУ ДЕННА'!O16</f>
        <v>0</v>
      </c>
      <c r="P16" s="203">
        <f>'ПЛАН НАВЧАЛЬНОГО ПРОЦЕСУ ДЕННА'!P16</f>
        <v>0</v>
      </c>
      <c r="Q16" s="203">
        <f>'ПЛАН НАВЧАЛЬНОГО ПРОЦЕСУ ДЕННА'!Q16</f>
        <v>0</v>
      </c>
      <c r="R16" s="222">
        <f>'ПЛАН НАВЧАЛЬНОГО ПРОЦЕСУ ДЕННА'!R16</f>
        <v>0</v>
      </c>
      <c r="S16" s="320">
        <f>'ПЛАН НАВЧАЛЬНОГО ПРОЦЕСУ ДЕННА'!S16</f>
        <v>0</v>
      </c>
      <c r="T16" s="320">
        <f>'ПЛАН НАВЧАЛЬНОГО ПРОЦЕСУ ДЕННА'!T16</f>
        <v>0</v>
      </c>
      <c r="U16" s="320">
        <f>'ПЛАН НАВЧАЛЬНОГО ПРОЦЕСУ ДЕННА'!U16</f>
        <v>0</v>
      </c>
      <c r="V16" s="320">
        <f>'ПЛАН НАВЧАЛЬНОГО ПРОЦЕСУ ДЕННА'!V16</f>
        <v>0</v>
      </c>
      <c r="W16" s="320">
        <f>'ПЛАН НАВЧАЛЬНОГО ПРОЦЕСУ ДЕННА'!W16</f>
        <v>0</v>
      </c>
      <c r="X16" s="320">
        <f>'ПЛАН НАВЧАЛЬНОГО ПРОЦЕСУ ДЕННА'!X16</f>
        <v>0</v>
      </c>
      <c r="Y16" s="322">
        <f>'ПЛАН НАВЧАЛЬНОГО ПРОЦЕСУ ДЕННА'!Y16</f>
        <v>120</v>
      </c>
      <c r="Z16" s="136">
        <f t="shared" si="0"/>
        <v>4</v>
      </c>
      <c r="AA16" s="138">
        <f t="shared" ref="AA16:AC16" si="36">AE16*$BM$5+AI16*$BN$5+AM16*$BO$5+AQ16*$BP$5+AU16*$BQ$5+AY16*$BR$5+BC16*$BS$5+BG16*$BT$5</f>
        <v>4</v>
      </c>
      <c r="AB16" s="138">
        <f t="shared" si="36"/>
        <v>0</v>
      </c>
      <c r="AC16" s="138">
        <f t="shared" si="36"/>
        <v>4</v>
      </c>
      <c r="AD16" s="138">
        <f t="shared" si="2"/>
        <v>112</v>
      </c>
      <c r="AE16" s="139">
        <f>IF('ПЛАН НАВЧАЛЬНОГО ПРОЦЕСУ ДЕННА'!AE16&gt;0,IF(ROUND('ПЛАН НАВЧАЛЬНОГО ПРОЦЕСУ ДЕННА'!AE16*$BX$4,0)&gt;0,ROUND('ПЛАН НАВЧАЛЬНОГО ПРОЦЕСУ ДЕННА'!AE16*$BX$4,0)*2,2),0)</f>
        <v>0</v>
      </c>
      <c r="AF16" s="139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139">
        <f>IF('ПЛАН НАВЧАЛЬНОГО ПРОЦЕСУ ДЕННА'!AG16&gt;0,IF(ROUND('ПЛАН НАВЧАЛЬНОГО ПРОЦЕСУ ДЕННА'!AG16*$BX$4,0)&gt;0,ROUND('ПЛАН НАВЧАЛЬНОГО ПРОЦЕСУ ДЕННА'!AG16*$BX$4,0)*2,2),0)</f>
        <v>0</v>
      </c>
      <c r="AH16" s="140">
        <f>'ПЛАН НАВЧАЛЬНОГО ПРОЦЕСУ ДЕННА'!AH16</f>
        <v>0</v>
      </c>
      <c r="AI16" s="139">
        <f>IF('ПЛАН НАВЧАЛЬНОГО ПРОЦЕСУ ДЕННА'!AI16&gt;0,IF(ROUND('ПЛАН НАВЧАЛЬНОГО ПРОЦЕСУ ДЕННА'!AI16*$BX$4,0)&gt;0,ROUND('ПЛАН НАВЧАЛЬНОГО ПРОЦЕСУ ДЕННА'!AI16*$BX$4,0)*2,2),0)</f>
        <v>4</v>
      </c>
      <c r="AJ16" s="139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139">
        <f>IF('ПЛАН НАВЧАЛЬНОГО ПРОЦЕСУ ДЕННА'!AK16&gt;0,IF(ROUND('ПЛАН НАВЧАЛЬНОГО ПРОЦЕСУ ДЕННА'!AK16*$BX$4,0)&gt;0,ROUND('ПЛАН НАВЧАЛЬНОГО ПРОЦЕСУ ДЕННА'!AK16*$BX$4,0)*2,2),0)</f>
        <v>4</v>
      </c>
      <c r="AL16" s="140">
        <f>'ПЛАН НАВЧАЛЬНОГО ПРОЦЕСУ ДЕННА'!AL16</f>
        <v>4</v>
      </c>
      <c r="AM16" s="139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139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139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140">
        <f>'ПЛАН НАВЧАЛЬНОГО ПРОЦЕСУ ДЕННА'!AP16</f>
        <v>0</v>
      </c>
      <c r="AQ16" s="139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139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139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140">
        <f>'ПЛАН НАВЧАЛЬНОГО ПРОЦЕСУ ДЕННА'!AT16</f>
        <v>0</v>
      </c>
      <c r="AU16" s="139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139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139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140">
        <f>'ПЛАН НАВЧАЛЬНОГО ПРОЦЕСУ ДЕННА'!AX16</f>
        <v>0</v>
      </c>
      <c r="AY16" s="139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139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139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140">
        <f>'ПЛАН НАВЧАЛЬНОГО ПРОЦЕСУ ДЕННА'!BB16</f>
        <v>0</v>
      </c>
      <c r="BC16" s="139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139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139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140">
        <f>'ПЛАН НАВЧАЛЬНОГО ПРОЦЕСУ ДЕННА'!BF16</f>
        <v>0</v>
      </c>
      <c r="BG16" s="139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139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139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140">
        <f>'ПЛАН НАВЧАЛЬНОГО ПРОЦЕСУ ДЕННА'!BJ16</f>
        <v>0</v>
      </c>
      <c r="BK16" s="141">
        <f t="shared" si="3"/>
        <v>0.93333333333333335</v>
      </c>
      <c r="BL16" s="142" t="str">
        <f t="shared" si="4"/>
        <v/>
      </c>
      <c r="BM16" s="145">
        <f t="shared" ref="BM16:BT16" si="37">IF(AND(BL16&lt;$CG16,$CF16&lt;&gt;$Z16,BX16=$CG16),BX16+$Z16-$CF16,BX16)</f>
        <v>0</v>
      </c>
      <c r="BN16" s="145">
        <f t="shared" si="37"/>
        <v>4</v>
      </c>
      <c r="BO16" s="145">
        <f t="shared" si="37"/>
        <v>0</v>
      </c>
      <c r="BP16" s="145">
        <f t="shared" si="37"/>
        <v>0</v>
      </c>
      <c r="BQ16" s="145">
        <f t="shared" si="37"/>
        <v>0</v>
      </c>
      <c r="BR16" s="145">
        <f t="shared" si="37"/>
        <v>0</v>
      </c>
      <c r="BS16" s="145">
        <f t="shared" si="37"/>
        <v>0</v>
      </c>
      <c r="BT16" s="145">
        <f t="shared" si="37"/>
        <v>0</v>
      </c>
      <c r="BU16" s="144">
        <f t="shared" si="6"/>
        <v>4</v>
      </c>
      <c r="BV16" s="81"/>
      <c r="BW16" s="81"/>
      <c r="BX16" s="145">
        <f t="shared" si="7"/>
        <v>0</v>
      </c>
      <c r="BY16" s="145">
        <f t="shared" si="8"/>
        <v>4</v>
      </c>
      <c r="BZ16" s="145">
        <f t="shared" si="9"/>
        <v>0</v>
      </c>
      <c r="CA16" s="145">
        <f t="shared" si="10"/>
        <v>0</v>
      </c>
      <c r="CB16" s="145">
        <f t="shared" si="11"/>
        <v>0</v>
      </c>
      <c r="CC16" s="145">
        <f t="shared" si="12"/>
        <v>0</v>
      </c>
      <c r="CD16" s="145">
        <f t="shared" si="13"/>
        <v>0</v>
      </c>
      <c r="CE16" s="145">
        <f t="shared" si="14"/>
        <v>0</v>
      </c>
      <c r="CF16" s="146">
        <f t="shared" si="15"/>
        <v>4</v>
      </c>
      <c r="CG16" s="147">
        <f t="shared" si="16"/>
        <v>4</v>
      </c>
      <c r="CH16" s="81"/>
      <c r="CI16" s="108">
        <f t="shared" si="17"/>
        <v>0</v>
      </c>
      <c r="CJ16" s="108">
        <f t="shared" si="18"/>
        <v>1</v>
      </c>
      <c r="CK16" s="108">
        <f t="shared" si="19"/>
        <v>0</v>
      </c>
      <c r="CL16" s="108">
        <f t="shared" si="20"/>
        <v>0</v>
      </c>
      <c r="CM16" s="108">
        <f t="shared" si="21"/>
        <v>0</v>
      </c>
      <c r="CN16" s="108">
        <f t="shared" si="22"/>
        <v>0</v>
      </c>
      <c r="CO16" s="108">
        <f t="shared" si="23"/>
        <v>0</v>
      </c>
      <c r="CP16" s="108">
        <f t="shared" si="24"/>
        <v>0</v>
      </c>
      <c r="CQ16" s="148">
        <f t="shared" si="25"/>
        <v>1</v>
      </c>
      <c r="CR16" s="108">
        <f t="shared" si="26"/>
        <v>0</v>
      </c>
      <c r="CS16" s="108">
        <f t="shared" si="27"/>
        <v>0</v>
      </c>
      <c r="CT16" s="105">
        <f t="shared" si="28"/>
        <v>0</v>
      </c>
      <c r="CU16" s="108">
        <f t="shared" si="29"/>
        <v>0</v>
      </c>
      <c r="CV16" s="108">
        <f t="shared" si="30"/>
        <v>0</v>
      </c>
      <c r="CW16" s="108">
        <f t="shared" si="31"/>
        <v>0</v>
      </c>
      <c r="CX16" s="108">
        <f t="shared" si="32"/>
        <v>0</v>
      </c>
      <c r="CY16" s="108">
        <f t="shared" si="33"/>
        <v>0</v>
      </c>
      <c r="CZ16" s="149">
        <f t="shared" si="34"/>
        <v>0</v>
      </c>
      <c r="DA16" s="81"/>
      <c r="DB16" s="81"/>
      <c r="DC16" s="81"/>
      <c r="DD16" s="150">
        <f t="shared" si="35"/>
        <v>8</v>
      </c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</row>
    <row r="17" spans="1:126" ht="12.75" customHeight="1">
      <c r="A17" s="130" t="str">
        <f>'ПЛАН НАВЧАЛЬНОГО ПРОЦЕСУ ДЕННА'!A17</f>
        <v>1.1.03</v>
      </c>
      <c r="B17" s="318" t="str">
        <f>'ПЛАН НАВЧАЛЬНОГО ПРОЦЕСУ ДЕННА'!B17</f>
        <v>Іноземна мова</v>
      </c>
      <c r="C17" s="319" t="str">
        <f>'ПЛАН НАВЧАЛЬНОГО ПРОЦЕСУ ДЕННА'!C17</f>
        <v>ІМПК</v>
      </c>
      <c r="D17" s="222">
        <f>'ПЛАН НАВЧАЛЬНОГО ПРОЦЕСУ ДЕННА'!D17</f>
        <v>0</v>
      </c>
      <c r="E17" s="320">
        <f>'ПЛАН НАВЧАЛЬНОГО ПРОЦЕСУ ДЕННА'!E17</f>
        <v>0</v>
      </c>
      <c r="F17" s="320">
        <f>'ПЛАН НАВЧАЛЬНОГО ПРОЦЕСУ ДЕННА'!F17</f>
        <v>0</v>
      </c>
      <c r="G17" s="321">
        <f>'ПЛАН НАВЧАЛЬНОГО ПРОЦЕСУ ДЕННА'!G17</f>
        <v>0</v>
      </c>
      <c r="H17" s="222">
        <f>'ПЛАН НАВЧАЛЬНОГО ПРОЦЕСУ ДЕННА'!H17</f>
        <v>0</v>
      </c>
      <c r="I17" s="320">
        <f>'ПЛАН НАВЧАЛЬНОГО ПРОЦЕСУ ДЕННА'!I17</f>
        <v>2</v>
      </c>
      <c r="J17" s="320">
        <f>'ПЛАН НАВЧАЛЬНОГО ПРОЦЕСУ ДЕННА'!J17</f>
        <v>3</v>
      </c>
      <c r="K17" s="320">
        <f>'ПЛАН НАВЧАЛЬНОГО ПРОЦЕСУ ДЕННА'!K17</f>
        <v>4</v>
      </c>
      <c r="L17" s="320">
        <f>'ПЛАН НАВЧАЛЬНОГО ПРОЦЕСУ ДЕННА'!L17</f>
        <v>5</v>
      </c>
      <c r="M17" s="320">
        <f>'ПЛАН НАВЧАЛЬНОГО ПРОЦЕСУ ДЕННА'!M17</f>
        <v>6</v>
      </c>
      <c r="N17" s="320">
        <f>'ПЛАН НАВЧАЛЬНОГО ПРОЦЕСУ ДЕННА'!N17</f>
        <v>7</v>
      </c>
      <c r="O17" s="320">
        <f>'ПЛАН НАВЧАЛЬНОГО ПРОЦЕСУ ДЕННА'!O17</f>
        <v>8</v>
      </c>
      <c r="P17" s="203">
        <f>'ПЛАН НАВЧАЛЬНОГО ПРОЦЕСУ ДЕННА'!P17</f>
        <v>0</v>
      </c>
      <c r="Q17" s="203">
        <f>'ПЛАН НАВЧАЛЬНОГО ПРОЦЕСУ ДЕННА'!Q17</f>
        <v>0</v>
      </c>
      <c r="R17" s="222">
        <f>'ПЛАН НАВЧАЛЬНОГО ПРОЦЕСУ ДЕННА'!R17</f>
        <v>0</v>
      </c>
      <c r="S17" s="320">
        <f>'ПЛАН НАВЧАЛЬНОГО ПРОЦЕСУ ДЕННА'!S17</f>
        <v>0</v>
      </c>
      <c r="T17" s="320">
        <f>'ПЛАН НАВЧАЛЬНОГО ПРОЦЕСУ ДЕННА'!T17</f>
        <v>0</v>
      </c>
      <c r="U17" s="320">
        <f>'ПЛАН НАВЧАЛЬНОГО ПРОЦЕСУ ДЕННА'!U17</f>
        <v>0</v>
      </c>
      <c r="V17" s="320">
        <f>'ПЛАН НАВЧАЛЬНОГО ПРОЦЕСУ ДЕННА'!V17</f>
        <v>0</v>
      </c>
      <c r="W17" s="320">
        <f>'ПЛАН НАВЧАЛЬНОГО ПРОЦЕСУ ДЕННА'!W17</f>
        <v>0</v>
      </c>
      <c r="X17" s="320">
        <f>'ПЛАН НАВЧАЛЬНОГО ПРОЦЕСУ ДЕННА'!X17</f>
        <v>0</v>
      </c>
      <c r="Y17" s="322">
        <f>'ПЛАН НАВЧАЛЬНОГО ПРОЦЕСУ ДЕННА'!Y17</f>
        <v>480</v>
      </c>
      <c r="Z17" s="136">
        <f t="shared" si="0"/>
        <v>16</v>
      </c>
      <c r="AA17" s="138">
        <f t="shared" ref="AA17:AC17" si="38">AE17*$BM$5+AI17*$BN$5+AM17*$BO$5+AQ17*$BP$5+AU17*$BQ$5+AY17*$BR$5+BC17*$BS$5+BG17*$BT$5</f>
        <v>0</v>
      </c>
      <c r="AB17" s="138">
        <f t="shared" si="38"/>
        <v>0</v>
      </c>
      <c r="AC17" s="138">
        <f t="shared" si="38"/>
        <v>32</v>
      </c>
      <c r="AD17" s="138">
        <f t="shared" si="2"/>
        <v>448</v>
      </c>
      <c r="AE17" s="139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139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139">
        <f>IF('ПЛАН НАВЧАЛЬНОГО ПРОЦЕСУ ДЕННА'!AG17&gt;0,IF(ROUND('ПЛАН НАВЧАЛЬНОГО ПРОЦЕСУ ДЕННА'!AG17*$BX$4,0)&gt;0,ROUND('ПЛАН НАВЧАЛЬНОГО ПРОЦЕСУ ДЕННА'!AG17*$BX$4,0)*2,2),0)</f>
        <v>0</v>
      </c>
      <c r="AH17" s="140">
        <f>'ПЛАН НАВЧАЛЬНОГО ПРОЦЕСУ ДЕННА'!AH17</f>
        <v>0</v>
      </c>
      <c r="AI17" s="139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139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139">
        <f>IF('ПЛАН НАВЧАЛЬНОГО ПРОЦЕСУ ДЕННА'!AK17&gt;0,IF(ROUND('ПЛАН НАВЧАЛЬНОГО ПРОЦЕСУ ДЕННА'!AK17*$BX$4,0)&gt;0,ROUND('ПЛАН НАВЧАЛЬНОГО ПРОЦЕСУ ДЕННА'!AK17*$BX$4,0)*2,2),0)</f>
        <v>8</v>
      </c>
      <c r="AL17" s="140">
        <f>'ПЛАН НАВЧАЛЬНОГО ПРОЦЕСУ ДЕННА'!AL17</f>
        <v>4</v>
      </c>
      <c r="AM17" s="139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139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139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140">
        <f>'ПЛАН НАВЧАЛЬНОГО ПРОЦЕСУ ДЕННА'!AP17</f>
        <v>2</v>
      </c>
      <c r="AQ17" s="139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139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139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140">
        <f>'ПЛАН НАВЧАЛЬНОГО ПРОЦЕСУ ДЕННА'!AT17</f>
        <v>2</v>
      </c>
      <c r="AU17" s="139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139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139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140">
        <f>'ПЛАН НАВЧАЛЬНОГО ПРОЦЕСУ ДЕННА'!AX17</f>
        <v>2</v>
      </c>
      <c r="AY17" s="139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139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139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140">
        <f>'ПЛАН НАВЧАЛЬНОГО ПРОЦЕСУ ДЕННА'!BB17</f>
        <v>2</v>
      </c>
      <c r="BC17" s="139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139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139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140">
        <f>'ПЛАН НАВЧАЛЬНОГО ПРОЦЕСУ ДЕННА'!BF17</f>
        <v>2</v>
      </c>
      <c r="BG17" s="139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139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139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140">
        <f>'ПЛАН НАВЧАЛЬНОГО ПРОЦЕСУ ДЕННА'!BJ17</f>
        <v>2</v>
      </c>
      <c r="BK17" s="141">
        <f t="shared" si="3"/>
        <v>0.93333333333333335</v>
      </c>
      <c r="BL17" s="142" t="str">
        <f t="shared" si="4"/>
        <v/>
      </c>
      <c r="BM17" s="145">
        <f t="shared" ref="BM17:BT17" si="39">IF(AND(BL17&lt;$CG17,$CF17&lt;&gt;$Z17,BX17=$CG17),BX17+$Z17-$CF17,BX17)</f>
        <v>0</v>
      </c>
      <c r="BN17" s="145">
        <f t="shared" si="39"/>
        <v>4</v>
      </c>
      <c r="BO17" s="145">
        <f t="shared" si="39"/>
        <v>2</v>
      </c>
      <c r="BP17" s="145">
        <f t="shared" si="39"/>
        <v>2</v>
      </c>
      <c r="BQ17" s="145">
        <f t="shared" si="39"/>
        <v>2</v>
      </c>
      <c r="BR17" s="145">
        <f t="shared" si="39"/>
        <v>2</v>
      </c>
      <c r="BS17" s="145">
        <f t="shared" si="39"/>
        <v>2</v>
      </c>
      <c r="BT17" s="145">
        <f t="shared" si="39"/>
        <v>2</v>
      </c>
      <c r="BU17" s="144">
        <f t="shared" si="6"/>
        <v>16</v>
      </c>
      <c r="BV17" s="81"/>
      <c r="BW17" s="81"/>
      <c r="BX17" s="145">
        <f t="shared" si="7"/>
        <v>0</v>
      </c>
      <c r="BY17" s="145">
        <f t="shared" si="8"/>
        <v>4</v>
      </c>
      <c r="BZ17" s="145">
        <f t="shared" si="9"/>
        <v>2</v>
      </c>
      <c r="CA17" s="145">
        <f t="shared" si="10"/>
        <v>2</v>
      </c>
      <c r="CB17" s="145">
        <f t="shared" si="11"/>
        <v>2</v>
      </c>
      <c r="CC17" s="145">
        <f t="shared" si="12"/>
        <v>2</v>
      </c>
      <c r="CD17" s="145">
        <f t="shared" si="13"/>
        <v>2</v>
      </c>
      <c r="CE17" s="145">
        <f t="shared" si="14"/>
        <v>2</v>
      </c>
      <c r="CF17" s="146">
        <f t="shared" si="15"/>
        <v>16</v>
      </c>
      <c r="CG17" s="147">
        <f t="shared" si="16"/>
        <v>4</v>
      </c>
      <c r="CH17" s="81"/>
      <c r="CI17" s="108">
        <f t="shared" si="17"/>
        <v>0</v>
      </c>
      <c r="CJ17" s="108">
        <f t="shared" si="18"/>
        <v>0</v>
      </c>
      <c r="CK17" s="108">
        <f t="shared" si="19"/>
        <v>0</v>
      </c>
      <c r="CL17" s="108">
        <f t="shared" si="20"/>
        <v>0</v>
      </c>
      <c r="CM17" s="108">
        <f t="shared" si="21"/>
        <v>0</v>
      </c>
      <c r="CN17" s="108">
        <f t="shared" si="22"/>
        <v>0</v>
      </c>
      <c r="CO17" s="108">
        <f t="shared" si="23"/>
        <v>0</v>
      </c>
      <c r="CP17" s="108">
        <f t="shared" si="24"/>
        <v>0</v>
      </c>
      <c r="CQ17" s="148">
        <f t="shared" si="25"/>
        <v>0</v>
      </c>
      <c r="CR17" s="108">
        <f t="shared" si="26"/>
        <v>0</v>
      </c>
      <c r="CS17" s="108">
        <f t="shared" si="27"/>
        <v>1</v>
      </c>
      <c r="CT17" s="105">
        <f t="shared" si="28"/>
        <v>1</v>
      </c>
      <c r="CU17" s="108">
        <f t="shared" si="29"/>
        <v>1</v>
      </c>
      <c r="CV17" s="108">
        <f t="shared" si="30"/>
        <v>0</v>
      </c>
      <c r="CW17" s="108">
        <f t="shared" si="31"/>
        <v>1</v>
      </c>
      <c r="CX17" s="108">
        <f t="shared" si="32"/>
        <v>1</v>
      </c>
      <c r="CY17" s="108">
        <f t="shared" si="33"/>
        <v>1</v>
      </c>
      <c r="CZ17" s="149">
        <f t="shared" si="34"/>
        <v>6</v>
      </c>
      <c r="DA17" s="81"/>
      <c r="DB17" s="81"/>
      <c r="DC17" s="81"/>
      <c r="DD17" s="150">
        <f t="shared" si="35"/>
        <v>32</v>
      </c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</row>
    <row r="18" spans="1:126" ht="12.75" customHeight="1">
      <c r="A18" s="130" t="str">
        <f>'ПЛАН НАВЧАЛЬНОГО ПРОЦЕСУ ДЕННА'!A18</f>
        <v>1.1.04</v>
      </c>
      <c r="B18" s="318" t="str">
        <f>'ПЛАН НАВЧАЛЬНОГО ПРОЦЕСУ ДЕННА'!B18</f>
        <v>Філософія</v>
      </c>
      <c r="C18" s="319" t="str">
        <f>'ПЛАН НАВЧАЛЬНОГО ПРОЦЕСУ ДЕННА'!C18</f>
        <v>ФКІД</v>
      </c>
      <c r="D18" s="222">
        <f>'ПЛАН НАВЧАЛЬНОГО ПРОЦЕСУ ДЕННА'!D18</f>
        <v>0</v>
      </c>
      <c r="E18" s="320">
        <f>'ПЛАН НАВЧАЛЬНОГО ПРОЦЕСУ ДЕННА'!E18</f>
        <v>0</v>
      </c>
      <c r="F18" s="320">
        <f>'ПЛАН НАВЧАЛЬНОГО ПРОЦЕСУ ДЕННА'!F18</f>
        <v>0</v>
      </c>
      <c r="G18" s="321">
        <f>'ПЛАН НАВЧАЛЬНОГО ПРОЦЕСУ ДЕННА'!G18</f>
        <v>0</v>
      </c>
      <c r="H18" s="222">
        <f>'ПЛАН НАВЧАЛЬНОГО ПРОЦЕСУ ДЕННА'!H18</f>
        <v>2</v>
      </c>
      <c r="I18" s="320">
        <f>'ПЛАН НАВЧАЛЬНОГО ПРОЦЕСУ ДЕННА'!I18</f>
        <v>0</v>
      </c>
      <c r="J18" s="320">
        <f>'ПЛАН НАВЧАЛЬНОГО ПРОЦЕСУ ДЕННА'!J18</f>
        <v>0</v>
      </c>
      <c r="K18" s="320">
        <f>'ПЛАН НАВЧАЛЬНОГО ПРОЦЕСУ ДЕННА'!K18</f>
        <v>0</v>
      </c>
      <c r="L18" s="320">
        <f>'ПЛАН НАВЧАЛЬНОГО ПРОЦЕСУ ДЕННА'!L18</f>
        <v>0</v>
      </c>
      <c r="M18" s="320">
        <f>'ПЛАН НАВЧАЛЬНОГО ПРОЦЕСУ ДЕННА'!M18</f>
        <v>0</v>
      </c>
      <c r="N18" s="320">
        <f>'ПЛАН НАВЧАЛЬНОГО ПРОЦЕСУ ДЕННА'!N18</f>
        <v>0</v>
      </c>
      <c r="O18" s="320">
        <f>'ПЛАН НАВЧАЛЬНОГО ПРОЦЕСУ ДЕННА'!O18</f>
        <v>0</v>
      </c>
      <c r="P18" s="203">
        <f>'ПЛАН НАВЧАЛЬНОГО ПРОЦЕСУ ДЕННА'!P18</f>
        <v>0</v>
      </c>
      <c r="Q18" s="203">
        <f>'ПЛАН НАВЧАЛЬНОГО ПРОЦЕСУ ДЕННА'!Q18</f>
        <v>0</v>
      </c>
      <c r="R18" s="222">
        <f>'ПЛАН НАВЧАЛЬНОГО ПРОЦЕСУ ДЕННА'!R18</f>
        <v>0</v>
      </c>
      <c r="S18" s="320">
        <f>'ПЛАН НАВЧАЛЬНОГО ПРОЦЕСУ ДЕННА'!S18</f>
        <v>0</v>
      </c>
      <c r="T18" s="320">
        <f>'ПЛАН НАВЧАЛЬНОГО ПРОЦЕСУ ДЕННА'!T18</f>
        <v>0</v>
      </c>
      <c r="U18" s="320">
        <f>'ПЛАН НАВЧАЛЬНОГО ПРОЦЕСУ ДЕННА'!U18</f>
        <v>0</v>
      </c>
      <c r="V18" s="320">
        <f>'ПЛАН НАВЧАЛЬНОГО ПРОЦЕСУ ДЕННА'!V18</f>
        <v>0</v>
      </c>
      <c r="W18" s="320">
        <f>'ПЛАН НАВЧАЛЬНОГО ПРОЦЕСУ ДЕННА'!W18</f>
        <v>0</v>
      </c>
      <c r="X18" s="320">
        <f>'ПЛАН НАВЧАЛЬНОГО ПРОЦЕСУ ДЕННА'!X18</f>
        <v>0</v>
      </c>
      <c r="Y18" s="322">
        <f>'ПЛАН НАВЧАЛЬНОГО ПРОЦЕСУ ДЕННА'!Y18</f>
        <v>90</v>
      </c>
      <c r="Z18" s="136">
        <f t="shared" si="0"/>
        <v>3</v>
      </c>
      <c r="AA18" s="138">
        <f t="shared" ref="AA18:AC18" si="40">AE18*$BM$5+AI18*$BN$5+AM18*$BO$5+AQ18*$BP$5+AU18*$BQ$5+AY18*$BR$5+BC18*$BS$5+BG18*$BT$5</f>
        <v>2</v>
      </c>
      <c r="AB18" s="138">
        <f t="shared" si="40"/>
        <v>0</v>
      </c>
      <c r="AC18" s="138">
        <f t="shared" si="40"/>
        <v>2</v>
      </c>
      <c r="AD18" s="138">
        <f t="shared" si="2"/>
        <v>86</v>
      </c>
      <c r="AE18" s="139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139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139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140">
        <f>'ПЛАН НАВЧАЛЬНОГО ПРОЦЕСУ ДЕННА'!AH18</f>
        <v>0</v>
      </c>
      <c r="AI18" s="139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139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139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140">
        <f>'ПЛАН НАВЧАЛЬНОГО ПРОЦЕСУ ДЕННА'!AL18</f>
        <v>3</v>
      </c>
      <c r="AM18" s="139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139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139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140">
        <f>'ПЛАН НАВЧАЛЬНОГО ПРОЦЕСУ ДЕННА'!AP18</f>
        <v>0</v>
      </c>
      <c r="AQ18" s="139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139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139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140">
        <f>'ПЛАН НАВЧАЛЬНОГО ПРОЦЕСУ ДЕННА'!AT18</f>
        <v>0</v>
      </c>
      <c r="AU18" s="139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139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139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140">
        <f>'ПЛАН НАВЧАЛЬНОГО ПРОЦЕСУ ДЕННА'!AX18</f>
        <v>0</v>
      </c>
      <c r="AY18" s="139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139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139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140">
        <f>'ПЛАН НАВЧАЛЬНОГО ПРОЦЕСУ ДЕННА'!BB18</f>
        <v>0</v>
      </c>
      <c r="BC18" s="139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139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139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140">
        <f>'ПЛАН НАВЧАЛЬНОГО ПРОЦЕСУ ДЕННА'!BF18</f>
        <v>0</v>
      </c>
      <c r="BG18" s="139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139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139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140">
        <f>'ПЛАН НАВЧАЛЬНОГО ПРОЦЕСУ ДЕННА'!BJ18</f>
        <v>0</v>
      </c>
      <c r="BK18" s="141">
        <f t="shared" si="3"/>
        <v>0.9555555555555556</v>
      </c>
      <c r="BL18" s="142" t="str">
        <f t="shared" si="4"/>
        <v/>
      </c>
      <c r="BM18" s="145">
        <f t="shared" ref="BM18:BT18" si="41">IF(AND(BL18&lt;$CG18,$CF18&lt;&gt;$Z18,BX18=$CG18),BX18+$Z18-$CF18,BX18)</f>
        <v>0</v>
      </c>
      <c r="BN18" s="145">
        <f t="shared" si="41"/>
        <v>3</v>
      </c>
      <c r="BO18" s="145">
        <f t="shared" si="41"/>
        <v>0</v>
      </c>
      <c r="BP18" s="145">
        <f t="shared" si="41"/>
        <v>0</v>
      </c>
      <c r="BQ18" s="145">
        <f t="shared" si="41"/>
        <v>0</v>
      </c>
      <c r="BR18" s="145">
        <f t="shared" si="41"/>
        <v>0</v>
      </c>
      <c r="BS18" s="145">
        <f t="shared" si="41"/>
        <v>0</v>
      </c>
      <c r="BT18" s="145">
        <f t="shared" si="41"/>
        <v>0</v>
      </c>
      <c r="BU18" s="144">
        <f t="shared" si="6"/>
        <v>3</v>
      </c>
      <c r="BV18" s="81"/>
      <c r="BW18" s="81"/>
      <c r="BX18" s="145">
        <f t="shared" si="7"/>
        <v>0</v>
      </c>
      <c r="BY18" s="145">
        <f t="shared" si="8"/>
        <v>3</v>
      </c>
      <c r="BZ18" s="145">
        <f t="shared" si="9"/>
        <v>0</v>
      </c>
      <c r="CA18" s="145">
        <f t="shared" si="10"/>
        <v>0</v>
      </c>
      <c r="CB18" s="145">
        <f t="shared" si="11"/>
        <v>0</v>
      </c>
      <c r="CC18" s="145">
        <f t="shared" si="12"/>
        <v>0</v>
      </c>
      <c r="CD18" s="145">
        <f t="shared" si="13"/>
        <v>0</v>
      </c>
      <c r="CE18" s="145">
        <f t="shared" si="14"/>
        <v>0</v>
      </c>
      <c r="CF18" s="146">
        <f t="shared" si="15"/>
        <v>3</v>
      </c>
      <c r="CG18" s="147">
        <f t="shared" si="16"/>
        <v>3</v>
      </c>
      <c r="CH18" s="81"/>
      <c r="CI18" s="108">
        <f t="shared" si="17"/>
        <v>0</v>
      </c>
      <c r="CJ18" s="108">
        <f t="shared" si="18"/>
        <v>0</v>
      </c>
      <c r="CK18" s="108">
        <f t="shared" si="19"/>
        <v>0</v>
      </c>
      <c r="CL18" s="108">
        <f t="shared" si="20"/>
        <v>0</v>
      </c>
      <c r="CM18" s="108">
        <f t="shared" si="21"/>
        <v>0</v>
      </c>
      <c r="CN18" s="108">
        <f t="shared" si="22"/>
        <v>0</v>
      </c>
      <c r="CO18" s="108">
        <f t="shared" si="23"/>
        <v>0</v>
      </c>
      <c r="CP18" s="108">
        <f t="shared" si="24"/>
        <v>0</v>
      </c>
      <c r="CQ18" s="148">
        <f t="shared" si="25"/>
        <v>0</v>
      </c>
      <c r="CR18" s="108">
        <f t="shared" si="26"/>
        <v>0</v>
      </c>
      <c r="CS18" s="108">
        <f t="shared" si="27"/>
        <v>1</v>
      </c>
      <c r="CT18" s="105">
        <f t="shared" si="28"/>
        <v>0</v>
      </c>
      <c r="CU18" s="108">
        <f t="shared" si="29"/>
        <v>0</v>
      </c>
      <c r="CV18" s="108">
        <f t="shared" si="30"/>
        <v>0</v>
      </c>
      <c r="CW18" s="108">
        <f t="shared" si="31"/>
        <v>0</v>
      </c>
      <c r="CX18" s="108">
        <f t="shared" si="32"/>
        <v>0</v>
      </c>
      <c r="CY18" s="108">
        <f t="shared" si="33"/>
        <v>0</v>
      </c>
      <c r="CZ18" s="149">
        <f t="shared" si="34"/>
        <v>1</v>
      </c>
      <c r="DA18" s="81"/>
      <c r="DB18" s="81"/>
      <c r="DC18" s="81"/>
      <c r="DD18" s="150">
        <f t="shared" si="35"/>
        <v>4</v>
      </c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</row>
    <row r="19" spans="1:126" ht="20.399999999999999" customHeight="1">
      <c r="A19" s="130" t="str">
        <f>'ПЛАН НАВЧАЛЬНОГО ПРОЦЕСУ ДЕННА'!A19</f>
        <v>1.1.05</v>
      </c>
      <c r="B19" s="318" t="str">
        <f>'ПЛАН НАВЧАЛЬНОГО ПРОЦЕСУ ДЕННА'!B19</f>
        <v>Безпека життєдіяльності, основи охорони праці, цивільний захист</v>
      </c>
      <c r="C19" s="319" t="str">
        <f>'ПЛАН НАВЧАЛЬНОГО ПРОЦЕСУ ДЕННА'!C19</f>
        <v>ФВТ</v>
      </c>
      <c r="D19" s="222">
        <f>'ПЛАН НАВЧАЛЬНОГО ПРОЦЕСУ ДЕННА'!D19</f>
        <v>0</v>
      </c>
      <c r="E19" s="320">
        <f>'ПЛАН НАВЧАЛЬНОГО ПРОЦЕСУ ДЕННА'!E19</f>
        <v>0</v>
      </c>
      <c r="F19" s="320">
        <f>'ПЛАН НАВЧАЛЬНОГО ПРОЦЕСУ ДЕННА'!F19</f>
        <v>0</v>
      </c>
      <c r="G19" s="321">
        <f>'ПЛАН НАВЧАЛЬНОГО ПРОЦЕСУ ДЕННА'!G19</f>
        <v>0</v>
      </c>
      <c r="H19" s="222" t="str">
        <f>'ПЛАН НАВЧАЛЬНОГО ПРОЦЕСУ ДЕННА'!H19</f>
        <v>1</v>
      </c>
      <c r="I19" s="320">
        <f>'ПЛАН НАВЧАЛЬНОГО ПРОЦЕСУ ДЕННА'!I19</f>
        <v>0</v>
      </c>
      <c r="J19" s="320">
        <f>'ПЛАН НАВЧАЛЬНОГО ПРОЦЕСУ ДЕННА'!J19</f>
        <v>0</v>
      </c>
      <c r="K19" s="320">
        <f>'ПЛАН НАВЧАЛЬНОГО ПРОЦЕСУ ДЕННА'!K19</f>
        <v>0</v>
      </c>
      <c r="L19" s="320">
        <f>'ПЛАН НАВЧАЛЬНОГО ПРОЦЕСУ ДЕННА'!L19</f>
        <v>0</v>
      </c>
      <c r="M19" s="320">
        <f>'ПЛАН НАВЧАЛЬНОГО ПРОЦЕСУ ДЕННА'!M19</f>
        <v>0</v>
      </c>
      <c r="N19" s="320">
        <f>'ПЛАН НАВЧАЛЬНОГО ПРОЦЕСУ ДЕННА'!N19</f>
        <v>0</v>
      </c>
      <c r="O19" s="320">
        <f>'ПЛАН НАВЧАЛЬНОГО ПРОЦЕСУ ДЕННА'!O19</f>
        <v>0</v>
      </c>
      <c r="P19" s="203">
        <f>'ПЛАН НАВЧАЛЬНОГО ПРОЦЕСУ ДЕННА'!P19</f>
        <v>0</v>
      </c>
      <c r="Q19" s="203">
        <f>'ПЛАН НАВЧАЛЬНОГО ПРОЦЕСУ ДЕННА'!Q19</f>
        <v>0</v>
      </c>
      <c r="R19" s="222">
        <f>'ПЛАН НАВЧАЛЬНОГО ПРОЦЕСУ ДЕННА'!R19</f>
        <v>0</v>
      </c>
      <c r="S19" s="320">
        <f>'ПЛАН НАВЧАЛЬНОГО ПРОЦЕСУ ДЕННА'!S19</f>
        <v>0</v>
      </c>
      <c r="T19" s="320">
        <f>'ПЛАН НАВЧАЛЬНОГО ПРОЦЕСУ ДЕННА'!T19</f>
        <v>0</v>
      </c>
      <c r="U19" s="320">
        <f>'ПЛАН НАВЧАЛЬНОГО ПРОЦЕСУ ДЕННА'!U19</f>
        <v>0</v>
      </c>
      <c r="V19" s="320">
        <f>'ПЛАН НАВЧАЛЬНОГО ПРОЦЕСУ ДЕННА'!V19</f>
        <v>0</v>
      </c>
      <c r="W19" s="320">
        <f>'ПЛАН НАВЧАЛЬНОГО ПРОЦЕСУ ДЕННА'!W19</f>
        <v>0</v>
      </c>
      <c r="X19" s="320">
        <f>'ПЛАН НАВЧАЛЬНОГО ПРОЦЕСУ ДЕННА'!X19</f>
        <v>0</v>
      </c>
      <c r="Y19" s="322">
        <f>'ПЛАН НАВЧАЛЬНОГО ПРОЦЕСУ ДЕННА'!Y19</f>
        <v>45</v>
      </c>
      <c r="Z19" s="136">
        <f t="shared" si="0"/>
        <v>1.5</v>
      </c>
      <c r="AA19" s="138">
        <f t="shared" ref="AA19:AC19" si="42">AE19*$BM$5+AI19*$BN$5+AM19*$BO$5+AQ19*$BP$5+AU19*$BQ$5+AY19*$BR$5+BC19*$BS$5+BG19*$BT$5</f>
        <v>2</v>
      </c>
      <c r="AB19" s="138">
        <f t="shared" si="42"/>
        <v>0</v>
      </c>
      <c r="AC19" s="138">
        <f t="shared" si="42"/>
        <v>2</v>
      </c>
      <c r="AD19" s="138">
        <f t="shared" si="2"/>
        <v>41</v>
      </c>
      <c r="AE19" s="139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139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139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140">
        <f>'ПЛАН НАВЧАЛЬНОГО ПРОЦЕСУ ДЕННА'!AH19</f>
        <v>1.5</v>
      </c>
      <c r="AI19" s="139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139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139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140">
        <f>'ПЛАН НАВЧАЛЬНОГО ПРОЦЕСУ ДЕННА'!AL19</f>
        <v>0</v>
      </c>
      <c r="AM19" s="139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139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139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140">
        <f>'ПЛАН НАВЧАЛЬНОГО ПРОЦЕСУ ДЕННА'!AP19</f>
        <v>0</v>
      </c>
      <c r="AQ19" s="139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139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139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140">
        <f>'ПЛАН НАВЧАЛЬНОГО ПРОЦЕСУ ДЕННА'!AT19</f>
        <v>0</v>
      </c>
      <c r="AU19" s="139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139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139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140">
        <f>'ПЛАН НАВЧАЛЬНОГО ПРОЦЕСУ ДЕННА'!AX19</f>
        <v>0</v>
      </c>
      <c r="AY19" s="139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139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139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140">
        <f>'ПЛАН НАВЧАЛЬНОГО ПРОЦЕСУ ДЕННА'!BB19</f>
        <v>0</v>
      </c>
      <c r="BC19" s="139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139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139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140">
        <f>'ПЛАН НАВЧАЛЬНОГО ПРОЦЕСУ ДЕННА'!BF19</f>
        <v>0</v>
      </c>
      <c r="BG19" s="139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139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139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140">
        <f>'ПЛАН НАВЧАЛЬНОГО ПРОЦЕСУ ДЕННА'!BJ19</f>
        <v>0</v>
      </c>
      <c r="BK19" s="141">
        <f t="shared" si="3"/>
        <v>0.91111111111111109</v>
      </c>
      <c r="BL19" s="142" t="str">
        <f t="shared" si="4"/>
        <v/>
      </c>
      <c r="BM19" s="145">
        <f t="shared" ref="BM19:BT19" si="43">IF(AND(BL19&lt;$CG19,$CF19&lt;&gt;$Z19,BX19=$CG19),BX19+$Z19-$CF19,BX19)</f>
        <v>1.5</v>
      </c>
      <c r="BN19" s="145">
        <f t="shared" si="43"/>
        <v>0</v>
      </c>
      <c r="BO19" s="145">
        <f t="shared" si="43"/>
        <v>0</v>
      </c>
      <c r="BP19" s="145">
        <f t="shared" si="43"/>
        <v>0</v>
      </c>
      <c r="BQ19" s="145">
        <f t="shared" si="43"/>
        <v>0</v>
      </c>
      <c r="BR19" s="145">
        <f t="shared" si="43"/>
        <v>0</v>
      </c>
      <c r="BS19" s="145">
        <f t="shared" si="43"/>
        <v>0</v>
      </c>
      <c r="BT19" s="145">
        <f t="shared" si="43"/>
        <v>0</v>
      </c>
      <c r="BU19" s="144">
        <f t="shared" si="6"/>
        <v>1.5</v>
      </c>
      <c r="BV19" s="81"/>
      <c r="BW19" s="81"/>
      <c r="BX19" s="145">
        <f t="shared" si="7"/>
        <v>1.5</v>
      </c>
      <c r="BY19" s="145">
        <f t="shared" si="8"/>
        <v>0</v>
      </c>
      <c r="BZ19" s="145">
        <f t="shared" si="9"/>
        <v>0</v>
      </c>
      <c r="CA19" s="145">
        <f t="shared" si="10"/>
        <v>0</v>
      </c>
      <c r="CB19" s="145">
        <f t="shared" si="11"/>
        <v>0</v>
      </c>
      <c r="CC19" s="145">
        <f t="shared" si="12"/>
        <v>0</v>
      </c>
      <c r="CD19" s="145">
        <f t="shared" si="13"/>
        <v>0</v>
      </c>
      <c r="CE19" s="145">
        <f t="shared" si="14"/>
        <v>0</v>
      </c>
      <c r="CF19" s="146">
        <f t="shared" si="15"/>
        <v>1.5</v>
      </c>
      <c r="CG19" s="147">
        <f t="shared" si="16"/>
        <v>1.5</v>
      </c>
      <c r="CH19" s="81"/>
      <c r="CI19" s="108">
        <f t="shared" si="17"/>
        <v>0</v>
      </c>
      <c r="CJ19" s="108">
        <f t="shared" si="18"/>
        <v>0</v>
      </c>
      <c r="CK19" s="108">
        <f t="shared" si="19"/>
        <v>0</v>
      </c>
      <c r="CL19" s="108">
        <f t="shared" si="20"/>
        <v>0</v>
      </c>
      <c r="CM19" s="108">
        <f t="shared" si="21"/>
        <v>0</v>
      </c>
      <c r="CN19" s="108">
        <f t="shared" si="22"/>
        <v>0</v>
      </c>
      <c r="CO19" s="108">
        <f t="shared" si="23"/>
        <v>0</v>
      </c>
      <c r="CP19" s="108">
        <f t="shared" si="24"/>
        <v>0</v>
      </c>
      <c r="CQ19" s="148">
        <f t="shared" si="25"/>
        <v>0</v>
      </c>
      <c r="CR19" s="108">
        <f t="shared" si="26"/>
        <v>1</v>
      </c>
      <c r="CS19" s="108">
        <f t="shared" si="27"/>
        <v>0</v>
      </c>
      <c r="CT19" s="105">
        <f t="shared" si="28"/>
        <v>0</v>
      </c>
      <c r="CU19" s="108">
        <f t="shared" si="29"/>
        <v>0</v>
      </c>
      <c r="CV19" s="108">
        <f t="shared" si="30"/>
        <v>0</v>
      </c>
      <c r="CW19" s="108">
        <f t="shared" si="31"/>
        <v>0</v>
      </c>
      <c r="CX19" s="108">
        <f t="shared" si="32"/>
        <v>0</v>
      </c>
      <c r="CY19" s="108">
        <f t="shared" si="33"/>
        <v>0</v>
      </c>
      <c r="CZ19" s="149">
        <f t="shared" si="34"/>
        <v>1</v>
      </c>
      <c r="DA19" s="81"/>
      <c r="DB19" s="81"/>
      <c r="DC19" s="81"/>
      <c r="DD19" s="150">
        <f t="shared" si="35"/>
        <v>4</v>
      </c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</row>
    <row r="20" spans="1:126" ht="23.4" customHeight="1">
      <c r="A20" s="130" t="str">
        <f>'ПЛАН НАВЧАЛЬНОГО ПРОЦЕСУ ДЕННА'!A20</f>
        <v>1.1.06</v>
      </c>
      <c r="B20" s="318" t="str">
        <f>'ПЛАН НАВЧАЛЬНОГО ПРОЦЕСУ ДЕННА'!B20</f>
        <v>Інформаційні технології в туризмі та в готельно-ресторанній справі</v>
      </c>
      <c r="C20" s="319" t="str">
        <f>'ПЛАН НАВЧАЛЬНОГО ПРОЦЕСУ ДЕННА'!C20</f>
        <v>МЕІТ</v>
      </c>
      <c r="D20" s="222">
        <f>'ПЛАН НАВЧАЛЬНОГО ПРОЦЕСУ ДЕННА'!D20</f>
        <v>0</v>
      </c>
      <c r="E20" s="320">
        <f>'ПЛАН НАВЧАЛЬНОГО ПРОЦЕСУ ДЕННА'!E20</f>
        <v>0</v>
      </c>
      <c r="F20" s="320">
        <f>'ПЛАН НАВЧАЛЬНОГО ПРОЦЕСУ ДЕННА'!F20</f>
        <v>0</v>
      </c>
      <c r="G20" s="321">
        <f>'ПЛАН НАВЧАЛЬНОГО ПРОЦЕСУ ДЕННА'!G20</f>
        <v>0</v>
      </c>
      <c r="H20" s="222" t="str">
        <f>'ПЛАН НАВЧАЛЬНОГО ПРОЦЕСУ ДЕННА'!H20</f>
        <v>1</v>
      </c>
      <c r="I20" s="320">
        <f>'ПЛАН НАВЧАЛЬНОГО ПРОЦЕСУ ДЕННА'!I20</f>
        <v>0</v>
      </c>
      <c r="J20" s="320">
        <f>'ПЛАН НАВЧАЛЬНОГО ПРОЦЕСУ ДЕННА'!J20</f>
        <v>0</v>
      </c>
      <c r="K20" s="320">
        <f>'ПЛАН НАВЧАЛЬНОГО ПРОЦЕСУ ДЕННА'!K20</f>
        <v>0</v>
      </c>
      <c r="L20" s="320">
        <f>'ПЛАН НАВЧАЛЬНОГО ПРОЦЕСУ ДЕННА'!L20</f>
        <v>0</v>
      </c>
      <c r="M20" s="320">
        <f>'ПЛАН НАВЧАЛЬНОГО ПРОЦЕСУ ДЕННА'!M20</f>
        <v>0</v>
      </c>
      <c r="N20" s="320">
        <f>'ПЛАН НАВЧАЛЬНОГО ПРОЦЕСУ ДЕННА'!N20</f>
        <v>0</v>
      </c>
      <c r="O20" s="320">
        <f>'ПЛАН НАВЧАЛЬНОГО ПРОЦЕСУ ДЕННА'!O20</f>
        <v>0</v>
      </c>
      <c r="P20" s="203">
        <f>'ПЛАН НАВЧАЛЬНОГО ПРОЦЕСУ ДЕННА'!P20</f>
        <v>0</v>
      </c>
      <c r="Q20" s="203">
        <f>'ПЛАН НАВЧАЛЬНОГО ПРОЦЕСУ ДЕННА'!Q20</f>
        <v>0</v>
      </c>
      <c r="R20" s="222">
        <f>'ПЛАН НАВЧАЛЬНОГО ПРОЦЕСУ ДЕННА'!R20</f>
        <v>0</v>
      </c>
      <c r="S20" s="320">
        <f>'ПЛАН НАВЧАЛЬНОГО ПРОЦЕСУ ДЕННА'!S20</f>
        <v>0</v>
      </c>
      <c r="T20" s="320">
        <f>'ПЛАН НАВЧАЛЬНОГО ПРОЦЕСУ ДЕННА'!T20</f>
        <v>0</v>
      </c>
      <c r="U20" s="320">
        <f>'ПЛАН НАВЧАЛЬНОГО ПРОЦЕСУ ДЕННА'!U20</f>
        <v>0</v>
      </c>
      <c r="V20" s="320">
        <f>'ПЛАН НАВЧАЛЬНОГО ПРОЦЕСУ ДЕННА'!V20</f>
        <v>0</v>
      </c>
      <c r="W20" s="320">
        <f>'ПЛАН НАВЧАЛЬНОГО ПРОЦЕСУ ДЕННА'!W20</f>
        <v>0</v>
      </c>
      <c r="X20" s="320">
        <f>'ПЛАН НАВЧАЛЬНОГО ПРОЦЕСУ ДЕННА'!X20</f>
        <v>0</v>
      </c>
      <c r="Y20" s="322">
        <f>'ПЛАН НАВЧАЛЬНОГО ПРОЦЕСУ ДЕННА'!Y20</f>
        <v>90</v>
      </c>
      <c r="Z20" s="136">
        <f t="shared" si="0"/>
        <v>3</v>
      </c>
      <c r="AA20" s="138">
        <f t="shared" ref="AA20:AC20" si="44">AE20*$BM$5+AI20*$BN$5+AM20*$BO$5+AQ20*$BP$5+AU20*$BQ$5+AY20*$BR$5+BC20*$BS$5+BG20*$BT$5</f>
        <v>2</v>
      </c>
      <c r="AB20" s="138">
        <f t="shared" si="44"/>
        <v>0</v>
      </c>
      <c r="AC20" s="138">
        <f t="shared" si="44"/>
        <v>2</v>
      </c>
      <c r="AD20" s="138">
        <f t="shared" si="2"/>
        <v>86</v>
      </c>
      <c r="AE20" s="139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139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139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140">
        <f>'ПЛАН НАВЧАЛЬНОГО ПРОЦЕСУ ДЕННА'!AH20</f>
        <v>3</v>
      </c>
      <c r="AI20" s="139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139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139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140">
        <f>'ПЛАН НАВЧАЛЬНОГО ПРОЦЕСУ ДЕННА'!AL20</f>
        <v>0</v>
      </c>
      <c r="AM20" s="139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139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139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140">
        <f>'ПЛАН НАВЧАЛЬНОГО ПРОЦЕСУ ДЕННА'!AP20</f>
        <v>0</v>
      </c>
      <c r="AQ20" s="139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139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139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140">
        <f>'ПЛАН НАВЧАЛЬНОГО ПРОЦЕСУ ДЕННА'!AT20</f>
        <v>0</v>
      </c>
      <c r="AU20" s="139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139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139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140">
        <f>'ПЛАН НАВЧАЛЬНОГО ПРОЦЕСУ ДЕННА'!AX20</f>
        <v>0</v>
      </c>
      <c r="AY20" s="139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139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139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140">
        <f>'ПЛАН НАВЧАЛЬНОГО ПРОЦЕСУ ДЕННА'!BB20</f>
        <v>0</v>
      </c>
      <c r="BC20" s="139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139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139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140">
        <f>'ПЛАН НАВЧАЛЬНОГО ПРОЦЕСУ ДЕННА'!BF20</f>
        <v>0</v>
      </c>
      <c r="BG20" s="139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139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139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140">
        <f>'ПЛАН НАВЧАЛЬНОГО ПРОЦЕСУ ДЕННА'!BJ20</f>
        <v>0</v>
      </c>
      <c r="BK20" s="141">
        <f t="shared" si="3"/>
        <v>0.9555555555555556</v>
      </c>
      <c r="BL20" s="142" t="str">
        <f t="shared" si="4"/>
        <v/>
      </c>
      <c r="BM20" s="145">
        <f t="shared" ref="BM20:BT20" si="45">IF(AND(BL20&lt;$CG20,$CF20&lt;&gt;$Z20,BX20=$CG20),BX20+$Z20-$CF20,BX20)</f>
        <v>3</v>
      </c>
      <c r="BN20" s="145">
        <f t="shared" si="45"/>
        <v>0</v>
      </c>
      <c r="BO20" s="145">
        <f t="shared" si="45"/>
        <v>0</v>
      </c>
      <c r="BP20" s="145">
        <f t="shared" si="45"/>
        <v>0</v>
      </c>
      <c r="BQ20" s="145">
        <f t="shared" si="45"/>
        <v>0</v>
      </c>
      <c r="BR20" s="145">
        <f t="shared" si="45"/>
        <v>0</v>
      </c>
      <c r="BS20" s="145">
        <f t="shared" si="45"/>
        <v>0</v>
      </c>
      <c r="BT20" s="145">
        <f t="shared" si="45"/>
        <v>0</v>
      </c>
      <c r="BU20" s="144">
        <f t="shared" si="6"/>
        <v>3</v>
      </c>
      <c r="BV20" s="81"/>
      <c r="BW20" s="81"/>
      <c r="BX20" s="145">
        <f t="shared" si="7"/>
        <v>3</v>
      </c>
      <c r="BY20" s="145">
        <f t="shared" si="8"/>
        <v>0</v>
      </c>
      <c r="BZ20" s="145">
        <f t="shared" si="9"/>
        <v>0</v>
      </c>
      <c r="CA20" s="145">
        <f t="shared" si="10"/>
        <v>0</v>
      </c>
      <c r="CB20" s="145">
        <f t="shared" si="11"/>
        <v>0</v>
      </c>
      <c r="CC20" s="145">
        <f t="shared" si="12"/>
        <v>0</v>
      </c>
      <c r="CD20" s="145">
        <f t="shared" si="13"/>
        <v>0</v>
      </c>
      <c r="CE20" s="145">
        <f t="shared" si="14"/>
        <v>0</v>
      </c>
      <c r="CF20" s="146">
        <f t="shared" si="15"/>
        <v>3</v>
      </c>
      <c r="CG20" s="147">
        <f t="shared" si="16"/>
        <v>3</v>
      </c>
      <c r="CH20" s="81"/>
      <c r="CI20" s="108">
        <f t="shared" si="17"/>
        <v>0</v>
      </c>
      <c r="CJ20" s="108">
        <f t="shared" si="18"/>
        <v>0</v>
      </c>
      <c r="CK20" s="108">
        <f t="shared" si="19"/>
        <v>0</v>
      </c>
      <c r="CL20" s="108">
        <f t="shared" si="20"/>
        <v>0</v>
      </c>
      <c r="CM20" s="108">
        <f t="shared" si="21"/>
        <v>0</v>
      </c>
      <c r="CN20" s="108">
        <f t="shared" si="22"/>
        <v>0</v>
      </c>
      <c r="CO20" s="108">
        <f t="shared" si="23"/>
        <v>0</v>
      </c>
      <c r="CP20" s="108">
        <f t="shared" si="24"/>
        <v>0</v>
      </c>
      <c r="CQ20" s="148">
        <f t="shared" si="25"/>
        <v>0</v>
      </c>
      <c r="CR20" s="108">
        <f t="shared" si="26"/>
        <v>1</v>
      </c>
      <c r="CS20" s="108">
        <f t="shared" si="27"/>
        <v>0</v>
      </c>
      <c r="CT20" s="105">
        <f t="shared" si="28"/>
        <v>0</v>
      </c>
      <c r="CU20" s="108">
        <f t="shared" si="29"/>
        <v>0</v>
      </c>
      <c r="CV20" s="108">
        <f t="shared" si="30"/>
        <v>0</v>
      </c>
      <c r="CW20" s="108">
        <f t="shared" si="31"/>
        <v>0</v>
      </c>
      <c r="CX20" s="108">
        <f t="shared" si="32"/>
        <v>0</v>
      </c>
      <c r="CY20" s="108">
        <f t="shared" si="33"/>
        <v>0</v>
      </c>
      <c r="CZ20" s="149">
        <f t="shared" si="34"/>
        <v>1</v>
      </c>
      <c r="DA20" s="81"/>
      <c r="DB20" s="81"/>
      <c r="DC20" s="81"/>
      <c r="DD20" s="150">
        <f t="shared" si="35"/>
        <v>4</v>
      </c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</row>
    <row r="21" spans="1:126" ht="21.6" customHeight="1">
      <c r="A21" s="130" t="str">
        <f>'ПЛАН НАВЧАЛЬНОГО ПРОЦЕСУ ДЕННА'!A21</f>
        <v>1.1.07</v>
      </c>
      <c r="B21" s="318" t="str">
        <f>'ПЛАН НАВЧАЛЬНОГО ПРОЦЕСУ ДЕННА'!B21</f>
        <v>Психологія ділового спілкування</v>
      </c>
      <c r="C21" s="319" t="str">
        <f>'ПЛАН НАВЧАЛЬНОГО ПРОЦЕСУ ДЕННА'!C21</f>
        <v>ПС, ППСР</v>
      </c>
      <c r="D21" s="222">
        <f>'ПЛАН НАВЧАЛЬНОГО ПРОЦЕСУ ДЕННА'!D21</f>
        <v>0</v>
      </c>
      <c r="E21" s="320">
        <f>'ПЛАН НАВЧАЛЬНОГО ПРОЦЕСУ ДЕННА'!E21</f>
        <v>0</v>
      </c>
      <c r="F21" s="320">
        <f>'ПЛАН НАВЧАЛЬНОГО ПРОЦЕСУ ДЕННА'!F21</f>
        <v>0</v>
      </c>
      <c r="G21" s="321">
        <f>'ПЛАН НАВЧАЛЬНОГО ПРОЦЕСУ ДЕННА'!G21</f>
        <v>0</v>
      </c>
      <c r="H21" s="222">
        <f>'ПЛАН НАВЧАЛЬНОГО ПРОЦЕСУ ДЕННА'!H21</f>
        <v>5</v>
      </c>
      <c r="I21" s="320">
        <f>'ПЛАН НАВЧАЛЬНОГО ПРОЦЕСУ ДЕННА'!I21</f>
        <v>0</v>
      </c>
      <c r="J21" s="320">
        <f>'ПЛАН НАВЧАЛЬНОГО ПРОЦЕСУ ДЕННА'!J21</f>
        <v>0</v>
      </c>
      <c r="K21" s="320">
        <f>'ПЛАН НАВЧАЛЬНОГО ПРОЦЕСУ ДЕННА'!K21</f>
        <v>0</v>
      </c>
      <c r="L21" s="320">
        <f>'ПЛАН НАВЧАЛЬНОГО ПРОЦЕСУ ДЕННА'!L21</f>
        <v>0</v>
      </c>
      <c r="M21" s="320">
        <f>'ПЛАН НАВЧАЛЬНОГО ПРОЦЕСУ ДЕННА'!M21</f>
        <v>0</v>
      </c>
      <c r="N21" s="320">
        <f>'ПЛАН НАВЧАЛЬНОГО ПРОЦЕСУ ДЕННА'!N21</f>
        <v>0</v>
      </c>
      <c r="O21" s="320">
        <f>'ПЛАН НАВЧАЛЬНОГО ПРОЦЕСУ ДЕННА'!O21</f>
        <v>0</v>
      </c>
      <c r="P21" s="203">
        <f>'ПЛАН НАВЧАЛЬНОГО ПРОЦЕСУ ДЕННА'!P21</f>
        <v>0</v>
      </c>
      <c r="Q21" s="203">
        <f>'ПЛАН НАВЧАЛЬНОГО ПРОЦЕСУ ДЕННА'!Q21</f>
        <v>0</v>
      </c>
      <c r="R21" s="222">
        <f>'ПЛАН НАВЧАЛЬНОГО ПРОЦЕСУ ДЕННА'!R21</f>
        <v>0</v>
      </c>
      <c r="S21" s="320">
        <f>'ПЛАН НАВЧАЛЬНОГО ПРОЦЕСУ ДЕННА'!S21</f>
        <v>0</v>
      </c>
      <c r="T21" s="320">
        <f>'ПЛАН НАВЧАЛЬНОГО ПРОЦЕСУ ДЕННА'!T21</f>
        <v>0</v>
      </c>
      <c r="U21" s="320">
        <f>'ПЛАН НАВЧАЛЬНОГО ПРОЦЕСУ ДЕННА'!U21</f>
        <v>0</v>
      </c>
      <c r="V21" s="320">
        <f>'ПЛАН НАВЧАЛЬНОГО ПРОЦЕСУ ДЕННА'!V21</f>
        <v>0</v>
      </c>
      <c r="W21" s="320">
        <f>'ПЛАН НАВЧАЛЬНОГО ПРОЦЕСУ ДЕННА'!W21</f>
        <v>0</v>
      </c>
      <c r="X21" s="320">
        <f>'ПЛАН НАВЧАЛЬНОГО ПРОЦЕСУ ДЕННА'!X21</f>
        <v>0</v>
      </c>
      <c r="Y21" s="322">
        <f>'ПЛАН НАВЧАЛЬНОГО ПРОЦЕСУ ДЕННА'!Y21</f>
        <v>90</v>
      </c>
      <c r="Z21" s="136">
        <f t="shared" si="0"/>
        <v>3</v>
      </c>
      <c r="AA21" s="138">
        <f t="shared" ref="AA21:AC21" si="46">AE21*$BM$5+AI21*$BN$5+AM21*$BO$5+AQ21*$BP$5+AU21*$BQ$5+AY21*$BR$5+BC21*$BS$5+BG21*$BT$5</f>
        <v>2</v>
      </c>
      <c r="AB21" s="138">
        <f t="shared" si="46"/>
        <v>0</v>
      </c>
      <c r="AC21" s="138">
        <f t="shared" si="46"/>
        <v>2</v>
      </c>
      <c r="AD21" s="138">
        <f t="shared" si="2"/>
        <v>86</v>
      </c>
      <c r="AE21" s="139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139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139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140">
        <f>'ПЛАН НАВЧАЛЬНОГО ПРОЦЕСУ ДЕННА'!AH21</f>
        <v>0</v>
      </c>
      <c r="AI21" s="139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139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139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140">
        <f>'ПЛАН НАВЧАЛЬНОГО ПРОЦЕСУ ДЕННА'!AL21</f>
        <v>0</v>
      </c>
      <c r="AM21" s="139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139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139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140">
        <f>'ПЛАН НАВЧАЛЬНОГО ПРОЦЕСУ ДЕННА'!AP21</f>
        <v>0</v>
      </c>
      <c r="AQ21" s="139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139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139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140">
        <f>'ПЛАН НАВЧАЛЬНОГО ПРОЦЕСУ ДЕННА'!AT21</f>
        <v>0</v>
      </c>
      <c r="AU21" s="139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139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139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140">
        <f>'ПЛАН НАВЧАЛЬНОГО ПРОЦЕСУ ДЕННА'!AX21</f>
        <v>3</v>
      </c>
      <c r="AY21" s="139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139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139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140">
        <f>'ПЛАН НАВЧАЛЬНОГО ПРОЦЕСУ ДЕННА'!BB21</f>
        <v>0</v>
      </c>
      <c r="BC21" s="139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139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139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140">
        <f>'ПЛАН НАВЧАЛЬНОГО ПРОЦЕСУ ДЕННА'!BF21</f>
        <v>0</v>
      </c>
      <c r="BG21" s="139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139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139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140">
        <f>'ПЛАН НАВЧАЛЬНОГО ПРОЦЕСУ ДЕННА'!BJ21</f>
        <v>0</v>
      </c>
      <c r="BK21" s="141">
        <f t="shared" si="3"/>
        <v>0.9555555555555556</v>
      </c>
      <c r="BL21" s="142" t="str">
        <f t="shared" si="4"/>
        <v/>
      </c>
      <c r="BM21" s="145">
        <f t="shared" ref="BM21:BT21" si="47">IF(AND(BL21&lt;$CG21,$CF21&lt;&gt;$Z21,BX21=$CG21),BX21+$Z21-$CF21,BX21)</f>
        <v>0</v>
      </c>
      <c r="BN21" s="145">
        <f t="shared" si="47"/>
        <v>0</v>
      </c>
      <c r="BO21" s="145">
        <f t="shared" si="47"/>
        <v>0</v>
      </c>
      <c r="BP21" s="145">
        <f t="shared" si="47"/>
        <v>0</v>
      </c>
      <c r="BQ21" s="145">
        <f t="shared" si="47"/>
        <v>3</v>
      </c>
      <c r="BR21" s="145">
        <f t="shared" si="47"/>
        <v>0</v>
      </c>
      <c r="BS21" s="145">
        <f t="shared" si="47"/>
        <v>0</v>
      </c>
      <c r="BT21" s="145">
        <f t="shared" si="47"/>
        <v>0</v>
      </c>
      <c r="BU21" s="144">
        <f t="shared" si="6"/>
        <v>3</v>
      </c>
      <c r="BV21" s="81"/>
      <c r="BW21" s="81"/>
      <c r="BX21" s="145">
        <f t="shared" si="7"/>
        <v>0</v>
      </c>
      <c r="BY21" s="145">
        <f t="shared" si="8"/>
        <v>0</v>
      </c>
      <c r="BZ21" s="145">
        <f t="shared" si="9"/>
        <v>0</v>
      </c>
      <c r="CA21" s="145">
        <f t="shared" si="10"/>
        <v>0</v>
      </c>
      <c r="CB21" s="145">
        <f t="shared" si="11"/>
        <v>3</v>
      </c>
      <c r="CC21" s="145">
        <f t="shared" si="12"/>
        <v>0</v>
      </c>
      <c r="CD21" s="145">
        <f t="shared" si="13"/>
        <v>0</v>
      </c>
      <c r="CE21" s="145">
        <f t="shared" si="14"/>
        <v>0</v>
      </c>
      <c r="CF21" s="146">
        <f t="shared" si="15"/>
        <v>3</v>
      </c>
      <c r="CG21" s="147">
        <f t="shared" si="16"/>
        <v>3</v>
      </c>
      <c r="CH21" s="81"/>
      <c r="CI21" s="108">
        <f t="shared" si="17"/>
        <v>0</v>
      </c>
      <c r="CJ21" s="108">
        <f t="shared" si="18"/>
        <v>0</v>
      </c>
      <c r="CK21" s="108">
        <f t="shared" si="19"/>
        <v>0</v>
      </c>
      <c r="CL21" s="108">
        <f t="shared" si="20"/>
        <v>0</v>
      </c>
      <c r="CM21" s="108">
        <f t="shared" si="21"/>
        <v>0</v>
      </c>
      <c r="CN21" s="108">
        <f t="shared" si="22"/>
        <v>0</v>
      </c>
      <c r="CO21" s="108">
        <f t="shared" si="23"/>
        <v>0</v>
      </c>
      <c r="CP21" s="108">
        <f t="shared" si="24"/>
        <v>0</v>
      </c>
      <c r="CQ21" s="148">
        <f t="shared" si="25"/>
        <v>0</v>
      </c>
      <c r="CR21" s="108">
        <f t="shared" si="26"/>
        <v>0</v>
      </c>
      <c r="CS21" s="108">
        <f t="shared" si="27"/>
        <v>0</v>
      </c>
      <c r="CT21" s="105">
        <f t="shared" si="28"/>
        <v>0</v>
      </c>
      <c r="CU21" s="108">
        <f t="shared" si="29"/>
        <v>0</v>
      </c>
      <c r="CV21" s="108">
        <f t="shared" si="30"/>
        <v>1</v>
      </c>
      <c r="CW21" s="108">
        <f t="shared" si="31"/>
        <v>0</v>
      </c>
      <c r="CX21" s="108">
        <f t="shared" si="32"/>
        <v>0</v>
      </c>
      <c r="CY21" s="108">
        <f t="shared" si="33"/>
        <v>0</v>
      </c>
      <c r="CZ21" s="149">
        <f t="shared" si="34"/>
        <v>1</v>
      </c>
      <c r="DA21" s="81"/>
      <c r="DB21" s="81"/>
      <c r="DC21" s="81"/>
      <c r="DD21" s="150">
        <f t="shared" si="35"/>
        <v>4</v>
      </c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</row>
    <row r="22" spans="1:126" ht="21" customHeight="1">
      <c r="A22" s="130" t="str">
        <f>'ПЛАН НАВЧАЛЬНОГО ПРОЦЕСУ ДЕННА'!A22</f>
        <v>1.1.08</v>
      </c>
      <c r="B22" s="318" t="str">
        <f>'ПЛАН НАВЧАЛЬНОГО ПРОЦЕСУ ДЕННА'!B22</f>
        <v>Туристичні ресурси України</v>
      </c>
      <c r="C22" s="319" t="str">
        <f>'ПЛАН НАВЧАЛЬНОГО ПРОЦЕСУ ДЕННА'!C22</f>
        <v>МЕІТ</v>
      </c>
      <c r="D22" s="222">
        <f>'ПЛАН НАВЧАЛЬНОГО ПРОЦЕСУ ДЕННА'!D22</f>
        <v>3</v>
      </c>
      <c r="E22" s="320">
        <f>'ПЛАН НАВЧАЛЬНОГО ПРОЦЕСУ ДЕННА'!E22</f>
        <v>0</v>
      </c>
      <c r="F22" s="320">
        <f>'ПЛАН НАВЧАЛЬНОГО ПРОЦЕСУ ДЕННА'!F22</f>
        <v>0</v>
      </c>
      <c r="G22" s="321">
        <f>'ПЛАН НАВЧАЛЬНОГО ПРОЦЕСУ ДЕННА'!G22</f>
        <v>0</v>
      </c>
      <c r="H22" s="222">
        <f>'ПЛАН НАВЧАЛЬНОГО ПРОЦЕСУ ДЕННА'!H22</f>
        <v>0</v>
      </c>
      <c r="I22" s="320">
        <f>'ПЛАН НАВЧАЛЬНОГО ПРОЦЕСУ ДЕННА'!I22</f>
        <v>0</v>
      </c>
      <c r="J22" s="320">
        <f>'ПЛАН НАВЧАЛЬНОГО ПРОЦЕСУ ДЕННА'!J22</f>
        <v>0</v>
      </c>
      <c r="K22" s="320">
        <f>'ПЛАН НАВЧАЛЬНОГО ПРОЦЕСУ ДЕННА'!K22</f>
        <v>0</v>
      </c>
      <c r="L22" s="320">
        <f>'ПЛАН НАВЧАЛЬНОГО ПРОЦЕСУ ДЕННА'!L22</f>
        <v>0</v>
      </c>
      <c r="M22" s="320">
        <f>'ПЛАН НАВЧАЛЬНОГО ПРОЦЕСУ ДЕННА'!M22</f>
        <v>0</v>
      </c>
      <c r="N22" s="320">
        <f>'ПЛАН НАВЧАЛЬНОГО ПРОЦЕСУ ДЕННА'!N22</f>
        <v>0</v>
      </c>
      <c r="O22" s="320">
        <f>'ПЛАН НАВЧАЛЬНОГО ПРОЦЕСУ ДЕННА'!O22</f>
        <v>0</v>
      </c>
      <c r="P22" s="203">
        <f>'ПЛАН НАВЧАЛЬНОГО ПРОЦЕСУ ДЕННА'!P22</f>
        <v>0</v>
      </c>
      <c r="Q22" s="203">
        <f>'ПЛАН НАВЧАЛЬНОГО ПРОЦЕСУ ДЕННА'!Q22</f>
        <v>0</v>
      </c>
      <c r="R22" s="222">
        <f>'ПЛАН НАВЧАЛЬНОГО ПРОЦЕСУ ДЕННА'!R22</f>
        <v>0</v>
      </c>
      <c r="S22" s="320">
        <f>'ПЛАН НАВЧАЛЬНОГО ПРОЦЕСУ ДЕННА'!S22</f>
        <v>0</v>
      </c>
      <c r="T22" s="320">
        <f>'ПЛАН НАВЧАЛЬНОГО ПРОЦЕСУ ДЕННА'!T22</f>
        <v>0</v>
      </c>
      <c r="U22" s="320">
        <f>'ПЛАН НАВЧАЛЬНОГО ПРОЦЕСУ ДЕННА'!U22</f>
        <v>0</v>
      </c>
      <c r="V22" s="320">
        <f>'ПЛАН НАВЧАЛЬНОГО ПРОЦЕСУ ДЕННА'!V22</f>
        <v>0</v>
      </c>
      <c r="W22" s="320">
        <f>'ПЛАН НАВЧАЛЬНОГО ПРОЦЕСУ ДЕННА'!W22</f>
        <v>0</v>
      </c>
      <c r="X22" s="320">
        <f>'ПЛАН НАВЧАЛЬНОГО ПРОЦЕСУ ДЕННА'!X22</f>
        <v>0</v>
      </c>
      <c r="Y22" s="322">
        <f>'ПЛАН НАВЧАЛЬНОГО ПРОЦЕСУ ДЕННА'!Y22</f>
        <v>90</v>
      </c>
      <c r="Z22" s="136">
        <f t="shared" si="0"/>
        <v>3</v>
      </c>
      <c r="AA22" s="138">
        <f t="shared" ref="AA22:AC22" si="48">AE22*$BM$5+AI22*$BN$5+AM22*$BO$5+AQ22*$BP$5+AU22*$BQ$5+AY22*$BR$5+BC22*$BS$5+BG22*$BT$5</f>
        <v>2</v>
      </c>
      <c r="AB22" s="138">
        <f t="shared" si="48"/>
        <v>0</v>
      </c>
      <c r="AC22" s="138">
        <f t="shared" si="48"/>
        <v>2</v>
      </c>
      <c r="AD22" s="138">
        <f t="shared" si="2"/>
        <v>86</v>
      </c>
      <c r="AE22" s="139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139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139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140">
        <f>'ПЛАН НАВЧАЛЬНОГО ПРОЦЕСУ ДЕННА'!AH22</f>
        <v>0</v>
      </c>
      <c r="AI22" s="139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139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139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140">
        <f>'ПЛАН НАВЧАЛЬНОГО ПРОЦЕСУ ДЕННА'!AL22</f>
        <v>0</v>
      </c>
      <c r="AM22" s="139">
        <f>IF('ПЛАН НАВЧАЛЬНОГО ПРОЦЕСУ ДЕННА'!AM22&gt;0,IF(ROUND('ПЛАН НАВЧАЛЬНОГО ПРОЦЕСУ ДЕННА'!AM22*$BX$4,0)&gt;0,ROUND('ПЛАН НАВЧАЛЬНОГО ПРОЦЕСУ ДЕННА'!AM22*$BX$4,0)*2,2),0)</f>
        <v>2</v>
      </c>
      <c r="AN22" s="139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139">
        <f>IF('ПЛАН НАВЧАЛЬНОГО ПРОЦЕСУ ДЕННА'!AO22&gt;0,IF(ROUND('ПЛАН НАВЧАЛЬНОГО ПРОЦЕСУ ДЕННА'!AO22*$BX$4,0)&gt;0,ROUND('ПЛАН НАВЧАЛЬНОГО ПРОЦЕСУ ДЕННА'!AO22*$BX$4,0)*2,2),0)</f>
        <v>2</v>
      </c>
      <c r="AP22" s="140">
        <f>'ПЛАН НАВЧАЛЬНОГО ПРОЦЕСУ ДЕННА'!AP22</f>
        <v>3</v>
      </c>
      <c r="AQ22" s="139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139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139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140">
        <f>'ПЛАН НАВЧАЛЬНОГО ПРОЦЕСУ ДЕННА'!AT22</f>
        <v>0</v>
      </c>
      <c r="AU22" s="139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139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139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140">
        <f>'ПЛАН НАВЧАЛЬНОГО ПРОЦЕСУ ДЕННА'!AX22</f>
        <v>0</v>
      </c>
      <c r="AY22" s="139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139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139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140">
        <f>'ПЛАН НАВЧАЛЬНОГО ПРОЦЕСУ ДЕННА'!BB22</f>
        <v>0</v>
      </c>
      <c r="BC22" s="139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139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139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140">
        <f>'ПЛАН НАВЧАЛЬНОГО ПРОЦЕСУ ДЕННА'!BF22</f>
        <v>0</v>
      </c>
      <c r="BG22" s="139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139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139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140">
        <f>'ПЛАН НАВЧАЛЬНОГО ПРОЦЕСУ ДЕННА'!BJ22</f>
        <v>0</v>
      </c>
      <c r="BK22" s="141">
        <f t="shared" si="3"/>
        <v>0.9555555555555556</v>
      </c>
      <c r="BL22" s="142" t="str">
        <f t="shared" si="4"/>
        <v/>
      </c>
      <c r="BM22" s="145">
        <f t="shared" ref="BM22:BT22" si="49">IF(AND(BL22&lt;$CG22,$CF22&lt;&gt;$Z22,BX22=$CG22),BX22+$Z22-$CF22,BX22)</f>
        <v>0</v>
      </c>
      <c r="BN22" s="145">
        <f t="shared" si="49"/>
        <v>0</v>
      </c>
      <c r="BO22" s="145">
        <f t="shared" si="49"/>
        <v>3</v>
      </c>
      <c r="BP22" s="145">
        <f t="shared" si="49"/>
        <v>0</v>
      </c>
      <c r="BQ22" s="145">
        <f t="shared" si="49"/>
        <v>0</v>
      </c>
      <c r="BR22" s="145">
        <f t="shared" si="49"/>
        <v>0</v>
      </c>
      <c r="BS22" s="145">
        <f t="shared" si="49"/>
        <v>0</v>
      </c>
      <c r="BT22" s="145">
        <f t="shared" si="49"/>
        <v>0</v>
      </c>
      <c r="BU22" s="144">
        <f t="shared" si="6"/>
        <v>3</v>
      </c>
      <c r="BV22" s="81"/>
      <c r="BW22" s="81"/>
      <c r="BX22" s="145">
        <f t="shared" si="7"/>
        <v>0</v>
      </c>
      <c r="BY22" s="145">
        <f t="shared" si="8"/>
        <v>0</v>
      </c>
      <c r="BZ22" s="145">
        <f t="shared" si="9"/>
        <v>3</v>
      </c>
      <c r="CA22" s="145">
        <f t="shared" si="10"/>
        <v>0</v>
      </c>
      <c r="CB22" s="145">
        <f t="shared" si="11"/>
        <v>0</v>
      </c>
      <c r="CC22" s="145">
        <f t="shared" si="12"/>
        <v>0</v>
      </c>
      <c r="CD22" s="145">
        <f t="shared" si="13"/>
        <v>0</v>
      </c>
      <c r="CE22" s="145">
        <f t="shared" si="14"/>
        <v>0</v>
      </c>
      <c r="CF22" s="146">
        <f t="shared" si="15"/>
        <v>3</v>
      </c>
      <c r="CG22" s="147">
        <f t="shared" si="16"/>
        <v>3</v>
      </c>
      <c r="CH22" s="81"/>
      <c r="CI22" s="108">
        <f t="shared" si="17"/>
        <v>0</v>
      </c>
      <c r="CJ22" s="108">
        <f t="shared" si="18"/>
        <v>0</v>
      </c>
      <c r="CK22" s="108">
        <f t="shared" si="19"/>
        <v>1</v>
      </c>
      <c r="CL22" s="108">
        <f t="shared" si="20"/>
        <v>0</v>
      </c>
      <c r="CM22" s="108">
        <f t="shared" si="21"/>
        <v>0</v>
      </c>
      <c r="CN22" s="108">
        <f t="shared" si="22"/>
        <v>0</v>
      </c>
      <c r="CO22" s="108">
        <f t="shared" si="23"/>
        <v>0</v>
      </c>
      <c r="CP22" s="108">
        <f t="shared" si="24"/>
        <v>0</v>
      </c>
      <c r="CQ22" s="148">
        <f t="shared" si="25"/>
        <v>1</v>
      </c>
      <c r="CR22" s="108">
        <f t="shared" si="26"/>
        <v>0</v>
      </c>
      <c r="CS22" s="108">
        <f t="shared" si="27"/>
        <v>0</v>
      </c>
      <c r="CT22" s="105">
        <f t="shared" si="28"/>
        <v>0</v>
      </c>
      <c r="CU22" s="108">
        <f t="shared" si="29"/>
        <v>0</v>
      </c>
      <c r="CV22" s="108">
        <f t="shared" si="30"/>
        <v>0</v>
      </c>
      <c r="CW22" s="108">
        <f t="shared" si="31"/>
        <v>0</v>
      </c>
      <c r="CX22" s="108">
        <f t="shared" si="32"/>
        <v>0</v>
      </c>
      <c r="CY22" s="108">
        <f t="shared" si="33"/>
        <v>0</v>
      </c>
      <c r="CZ22" s="149">
        <f t="shared" si="34"/>
        <v>0</v>
      </c>
      <c r="DA22" s="81"/>
      <c r="DB22" s="81"/>
      <c r="DC22" s="81"/>
      <c r="DD22" s="150">
        <f t="shared" si="35"/>
        <v>4</v>
      </c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</row>
    <row r="23" spans="1:126" ht="20.399999999999999" customHeight="1">
      <c r="A23" s="130" t="str">
        <f>'ПЛАН НАВЧАЛЬНОГО ПРОЦЕСУ ДЕННА'!A23</f>
        <v>1.1.09</v>
      </c>
      <c r="B23" s="318" t="str">
        <f>'ПЛАН НАВЧАЛЬНОГО ПРОЦЕСУ ДЕННА'!B23</f>
        <v>Правове регулювання туристичної діяльності</v>
      </c>
      <c r="C23" s="319" t="str">
        <f>'ПЛАН НАВЧАЛЬНОГО ПРОЦЕСУ ДЕННА'!C23</f>
        <v>ГП</v>
      </c>
      <c r="D23" s="222">
        <f>'ПЛАН НАВЧАЛЬНОГО ПРОЦЕСУ ДЕННА'!D23</f>
        <v>3</v>
      </c>
      <c r="E23" s="320">
        <f>'ПЛАН НАВЧАЛЬНОГО ПРОЦЕСУ ДЕННА'!E23</f>
        <v>0</v>
      </c>
      <c r="F23" s="320">
        <f>'ПЛАН НАВЧАЛЬНОГО ПРОЦЕСУ ДЕННА'!F23</f>
        <v>0</v>
      </c>
      <c r="G23" s="321">
        <f>'ПЛАН НАВЧАЛЬНОГО ПРОЦЕСУ ДЕННА'!G23</f>
        <v>0</v>
      </c>
      <c r="H23" s="222">
        <f>'ПЛАН НАВЧАЛЬНОГО ПРОЦЕСУ ДЕННА'!H23</f>
        <v>0</v>
      </c>
      <c r="I23" s="320">
        <f>'ПЛАН НАВЧАЛЬНОГО ПРОЦЕСУ ДЕННА'!I23</f>
        <v>0</v>
      </c>
      <c r="J23" s="320">
        <f>'ПЛАН НАВЧАЛЬНОГО ПРОЦЕСУ ДЕННА'!J23</f>
        <v>0</v>
      </c>
      <c r="K23" s="320">
        <f>'ПЛАН НАВЧАЛЬНОГО ПРОЦЕСУ ДЕННА'!K23</f>
        <v>0</v>
      </c>
      <c r="L23" s="320">
        <f>'ПЛАН НАВЧАЛЬНОГО ПРОЦЕСУ ДЕННА'!L23</f>
        <v>0</v>
      </c>
      <c r="M23" s="320">
        <f>'ПЛАН НАВЧАЛЬНОГО ПРОЦЕСУ ДЕННА'!M23</f>
        <v>0</v>
      </c>
      <c r="N23" s="320">
        <f>'ПЛАН НАВЧАЛЬНОГО ПРОЦЕСУ ДЕННА'!N23</f>
        <v>0</v>
      </c>
      <c r="O23" s="320">
        <f>'ПЛАН НАВЧАЛЬНОГО ПРОЦЕСУ ДЕННА'!O23</f>
        <v>0</v>
      </c>
      <c r="P23" s="203">
        <f>'ПЛАН НАВЧАЛЬНОГО ПРОЦЕСУ ДЕННА'!P23</f>
        <v>0</v>
      </c>
      <c r="Q23" s="203">
        <f>'ПЛАН НАВЧАЛЬНОГО ПРОЦЕСУ ДЕННА'!Q23</f>
        <v>0</v>
      </c>
      <c r="R23" s="222">
        <f>'ПЛАН НАВЧАЛЬНОГО ПРОЦЕСУ ДЕННА'!R23</f>
        <v>0</v>
      </c>
      <c r="S23" s="320">
        <f>'ПЛАН НАВЧАЛЬНОГО ПРОЦЕСУ ДЕННА'!S23</f>
        <v>0</v>
      </c>
      <c r="T23" s="320">
        <f>'ПЛАН НАВЧАЛЬНОГО ПРОЦЕСУ ДЕННА'!T23</f>
        <v>0</v>
      </c>
      <c r="U23" s="320">
        <f>'ПЛАН НАВЧАЛЬНОГО ПРОЦЕСУ ДЕННА'!U23</f>
        <v>0</v>
      </c>
      <c r="V23" s="320">
        <f>'ПЛАН НАВЧАЛЬНОГО ПРОЦЕСУ ДЕННА'!V23</f>
        <v>0</v>
      </c>
      <c r="W23" s="320">
        <f>'ПЛАН НАВЧАЛЬНОГО ПРОЦЕСУ ДЕННА'!W23</f>
        <v>0</v>
      </c>
      <c r="X23" s="320">
        <f>'ПЛАН НАВЧАЛЬНОГО ПРОЦЕСУ ДЕННА'!X23</f>
        <v>0</v>
      </c>
      <c r="Y23" s="322">
        <f>'ПЛАН НАВЧАЛЬНОГО ПРОЦЕСУ ДЕННА'!Y23</f>
        <v>120</v>
      </c>
      <c r="Z23" s="323">
        <f t="shared" si="0"/>
        <v>4</v>
      </c>
      <c r="AA23" s="138">
        <f t="shared" ref="AA23:AC23" si="50">AE23*$BM$5+AI23*$BN$5+AM23*$BO$5+AQ23*$BP$5+AU23*$BQ$5+AY23*$BR$5+BC23*$BS$5+BG23*$BT$5</f>
        <v>2</v>
      </c>
      <c r="AB23" s="138">
        <f t="shared" si="50"/>
        <v>0</v>
      </c>
      <c r="AC23" s="138">
        <f t="shared" si="50"/>
        <v>2</v>
      </c>
      <c r="AD23" s="138">
        <f t="shared" si="2"/>
        <v>116</v>
      </c>
      <c r="AE23" s="139">
        <f>IF('ПЛАН НАВЧАЛЬНОГО ПРОЦЕСУ ДЕННА'!AE23&gt;0,IF(ROUND('ПЛАН НАВЧАЛЬНОГО ПРОЦЕСУ ДЕННА'!AE23*$BX$4,0)&gt;0,ROUND('ПЛАН НАВЧАЛЬНОГО ПРОЦЕСУ ДЕННА'!AE23*$BX$4,0)*2,2),0)</f>
        <v>0</v>
      </c>
      <c r="AF23" s="139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139">
        <f>IF('ПЛАН НАВЧАЛЬНОГО ПРОЦЕСУ ДЕННА'!AG23&gt;0,IF(ROUND('ПЛАН НАВЧАЛЬНОГО ПРОЦЕСУ ДЕННА'!AG23*$BX$4,0)&gt;0,ROUND('ПЛАН НАВЧАЛЬНОГО ПРОЦЕСУ ДЕННА'!AG23*$BX$4,0)*2,2),0)</f>
        <v>0</v>
      </c>
      <c r="AH23" s="140">
        <f>'ПЛАН НАВЧАЛЬНОГО ПРОЦЕСУ ДЕННА'!AH23</f>
        <v>0</v>
      </c>
      <c r="AI23" s="139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139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139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140">
        <f>'ПЛАН НАВЧАЛЬНОГО ПРОЦЕСУ ДЕННА'!AL23</f>
        <v>0</v>
      </c>
      <c r="AM23" s="139">
        <f>IF('ПЛАН НАВЧАЛЬНОГО ПРОЦЕСУ ДЕННА'!AM23&gt;0,IF(ROUND('ПЛАН НАВЧАЛЬНОГО ПРОЦЕСУ ДЕННА'!AM23*$BX$4,0)&gt;0,ROUND('ПЛАН НАВЧАЛЬНОГО ПРОЦЕСУ ДЕННА'!AM23*$BX$4,0)*2,2),0)</f>
        <v>2</v>
      </c>
      <c r="AN23" s="139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139">
        <f>IF('ПЛАН НАВЧАЛЬНОГО ПРОЦЕСУ ДЕННА'!AO23&gt;0,IF(ROUND('ПЛАН НАВЧАЛЬНОГО ПРОЦЕСУ ДЕННА'!AO23*$BX$4,0)&gt;0,ROUND('ПЛАН НАВЧАЛЬНОГО ПРОЦЕСУ ДЕННА'!AO23*$BX$4,0)*2,2),0)</f>
        <v>2</v>
      </c>
      <c r="AP23" s="140">
        <f>'ПЛАН НАВЧАЛЬНОГО ПРОЦЕСУ ДЕННА'!AP23</f>
        <v>4</v>
      </c>
      <c r="AQ23" s="139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139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139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140">
        <f>'ПЛАН НАВЧАЛЬНОГО ПРОЦЕСУ ДЕННА'!AT23</f>
        <v>0</v>
      </c>
      <c r="AU23" s="139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139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139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140">
        <f>'ПЛАН НАВЧАЛЬНОГО ПРОЦЕСУ ДЕННА'!AX23</f>
        <v>0</v>
      </c>
      <c r="AY23" s="139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139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139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140">
        <f>'ПЛАН НАВЧАЛЬНОГО ПРОЦЕСУ ДЕННА'!BB23</f>
        <v>0</v>
      </c>
      <c r="BC23" s="139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139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139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140">
        <f>'ПЛАН НАВЧАЛЬНОГО ПРОЦЕСУ ДЕННА'!BF23</f>
        <v>0</v>
      </c>
      <c r="BG23" s="139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139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139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140">
        <f>'ПЛАН НАВЧАЛЬНОГО ПРОЦЕСУ ДЕННА'!BJ23</f>
        <v>0</v>
      </c>
      <c r="BK23" s="141">
        <f t="shared" si="3"/>
        <v>0.96666666666666667</v>
      </c>
      <c r="BL23" s="142" t="str">
        <f t="shared" si="4"/>
        <v/>
      </c>
      <c r="BM23" s="145">
        <f t="shared" ref="BM23:BT23" si="51">IF(AND(BL23&lt;$CG23,$CF23&lt;&gt;$Z23,BX23=$CG23),BX23+$Z23-$CF23,BX23)</f>
        <v>0</v>
      </c>
      <c r="BN23" s="145">
        <f t="shared" si="51"/>
        <v>0</v>
      </c>
      <c r="BO23" s="145">
        <f t="shared" si="51"/>
        <v>4</v>
      </c>
      <c r="BP23" s="145">
        <f t="shared" si="51"/>
        <v>0</v>
      </c>
      <c r="BQ23" s="145">
        <f t="shared" si="51"/>
        <v>0</v>
      </c>
      <c r="BR23" s="145">
        <f t="shared" si="51"/>
        <v>0</v>
      </c>
      <c r="BS23" s="145">
        <f t="shared" si="51"/>
        <v>0</v>
      </c>
      <c r="BT23" s="145">
        <f t="shared" si="51"/>
        <v>0</v>
      </c>
      <c r="BU23" s="144">
        <f t="shared" si="6"/>
        <v>4</v>
      </c>
      <c r="BV23" s="81"/>
      <c r="BW23" s="81"/>
      <c r="BX23" s="145">
        <f t="shared" si="7"/>
        <v>0</v>
      </c>
      <c r="BY23" s="145">
        <f t="shared" si="8"/>
        <v>0</v>
      </c>
      <c r="BZ23" s="145">
        <f t="shared" si="9"/>
        <v>4</v>
      </c>
      <c r="CA23" s="145">
        <f t="shared" si="10"/>
        <v>0</v>
      </c>
      <c r="CB23" s="145">
        <f t="shared" si="11"/>
        <v>0</v>
      </c>
      <c r="CC23" s="145">
        <f t="shared" si="12"/>
        <v>0</v>
      </c>
      <c r="CD23" s="145">
        <f t="shared" si="13"/>
        <v>0</v>
      </c>
      <c r="CE23" s="145">
        <f t="shared" si="14"/>
        <v>0</v>
      </c>
      <c r="CF23" s="146">
        <f t="shared" si="15"/>
        <v>4</v>
      </c>
      <c r="CG23" s="147">
        <f t="shared" si="16"/>
        <v>4</v>
      </c>
      <c r="CH23" s="81"/>
      <c r="CI23" s="108">
        <f t="shared" si="17"/>
        <v>0</v>
      </c>
      <c r="CJ23" s="108">
        <f t="shared" si="18"/>
        <v>0</v>
      </c>
      <c r="CK23" s="108">
        <f t="shared" si="19"/>
        <v>1</v>
      </c>
      <c r="CL23" s="108">
        <f t="shared" si="20"/>
        <v>0</v>
      </c>
      <c r="CM23" s="108">
        <f t="shared" si="21"/>
        <v>0</v>
      </c>
      <c r="CN23" s="108">
        <f t="shared" si="22"/>
        <v>0</v>
      </c>
      <c r="CO23" s="108">
        <f t="shared" si="23"/>
        <v>0</v>
      </c>
      <c r="CP23" s="108">
        <f t="shared" si="24"/>
        <v>0</v>
      </c>
      <c r="CQ23" s="148">
        <f t="shared" si="25"/>
        <v>1</v>
      </c>
      <c r="CR23" s="108">
        <f t="shared" si="26"/>
        <v>0</v>
      </c>
      <c r="CS23" s="108">
        <f t="shared" si="27"/>
        <v>0</v>
      </c>
      <c r="CT23" s="105">
        <f t="shared" si="28"/>
        <v>0</v>
      </c>
      <c r="CU23" s="108">
        <f t="shared" si="29"/>
        <v>0</v>
      </c>
      <c r="CV23" s="108">
        <f t="shared" si="30"/>
        <v>0</v>
      </c>
      <c r="CW23" s="108">
        <f t="shared" si="31"/>
        <v>0</v>
      </c>
      <c r="CX23" s="108">
        <f t="shared" si="32"/>
        <v>0</v>
      </c>
      <c r="CY23" s="108">
        <f t="shared" si="33"/>
        <v>0</v>
      </c>
      <c r="CZ23" s="149">
        <f t="shared" si="34"/>
        <v>0</v>
      </c>
      <c r="DA23" s="81"/>
      <c r="DB23" s="81"/>
      <c r="DC23" s="81"/>
      <c r="DD23" s="150">
        <f t="shared" si="35"/>
        <v>4</v>
      </c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</row>
    <row r="24" spans="1:126" ht="12.75" customHeight="1">
      <c r="A24" s="130" t="str">
        <f>'ПЛАН НАВЧАЛЬНОГО ПРОЦЕСУ ДЕННА'!A24</f>
        <v>1.1.10</v>
      </c>
      <c r="B24" s="318" t="str">
        <f>'ПЛАН НАВЧАЛЬНОГО ПРОЦЕСУ ДЕННА'!B24</f>
        <v>Вища математика для економістів</v>
      </c>
      <c r="C24" s="324" t="str">
        <f>'ПЛАН НАВЧАЛЬНОГО ПРОЦЕСУ ДЕННА'!C24</f>
        <v>ЕП</v>
      </c>
      <c r="D24" s="222">
        <f>'ПЛАН НАВЧАЛЬНОГО ПРОЦЕСУ ДЕННА'!D24</f>
        <v>0</v>
      </c>
      <c r="E24" s="320">
        <f>'ПЛАН НАВЧАЛЬНОГО ПРОЦЕСУ ДЕННА'!E24</f>
        <v>0</v>
      </c>
      <c r="F24" s="320">
        <f>'ПЛАН НАВЧАЛЬНОГО ПРОЦЕСУ ДЕННА'!F24</f>
        <v>0</v>
      </c>
      <c r="G24" s="321">
        <f>'ПЛАН НАВЧАЛЬНОГО ПРОЦЕСУ ДЕННА'!G24</f>
        <v>0</v>
      </c>
      <c r="H24" s="222">
        <f>'ПЛАН НАВЧАЛЬНОГО ПРОЦЕСУ ДЕННА'!H24</f>
        <v>1</v>
      </c>
      <c r="I24" s="320">
        <f>'ПЛАН НАВЧАЛЬНОГО ПРОЦЕСУ ДЕННА'!I24</f>
        <v>0</v>
      </c>
      <c r="J24" s="320">
        <f>'ПЛАН НАВЧАЛЬНОГО ПРОЦЕСУ ДЕННА'!J24</f>
        <v>0</v>
      </c>
      <c r="K24" s="320">
        <f>'ПЛАН НАВЧАЛЬНОГО ПРОЦЕСУ ДЕННА'!K24</f>
        <v>0</v>
      </c>
      <c r="L24" s="320">
        <f>'ПЛАН НАВЧАЛЬНОГО ПРОЦЕСУ ДЕННА'!L24</f>
        <v>0</v>
      </c>
      <c r="M24" s="320">
        <f>'ПЛАН НАВЧАЛЬНОГО ПРОЦЕСУ ДЕННА'!M24</f>
        <v>0</v>
      </c>
      <c r="N24" s="320">
        <f>'ПЛАН НАВЧАЛЬНОГО ПРОЦЕСУ ДЕННА'!N24</f>
        <v>0</v>
      </c>
      <c r="O24" s="320">
        <f>'ПЛАН НАВЧАЛЬНОГО ПРОЦЕСУ ДЕННА'!O24</f>
        <v>0</v>
      </c>
      <c r="P24" s="203">
        <f>'ПЛАН НАВЧАЛЬНОГО ПРОЦЕСУ ДЕННА'!P24</f>
        <v>0</v>
      </c>
      <c r="Q24" s="203">
        <f>'ПЛАН НАВЧАЛЬНОГО ПРОЦЕСУ ДЕННА'!Q24</f>
        <v>0</v>
      </c>
      <c r="R24" s="222">
        <f>'ПЛАН НАВЧАЛЬНОГО ПРОЦЕСУ ДЕННА'!R24</f>
        <v>0</v>
      </c>
      <c r="S24" s="320">
        <f>'ПЛАН НАВЧАЛЬНОГО ПРОЦЕСУ ДЕННА'!S24</f>
        <v>0</v>
      </c>
      <c r="T24" s="320">
        <f>'ПЛАН НАВЧАЛЬНОГО ПРОЦЕСУ ДЕННА'!T24</f>
        <v>0</v>
      </c>
      <c r="U24" s="320">
        <f>'ПЛАН НАВЧАЛЬНОГО ПРОЦЕСУ ДЕННА'!U24</f>
        <v>0</v>
      </c>
      <c r="V24" s="320">
        <f>'ПЛАН НАВЧАЛЬНОГО ПРОЦЕСУ ДЕННА'!V24</f>
        <v>0</v>
      </c>
      <c r="W24" s="320">
        <f>'ПЛАН НАВЧАЛЬНОГО ПРОЦЕСУ ДЕННА'!W24</f>
        <v>0</v>
      </c>
      <c r="X24" s="320">
        <f>'ПЛАН НАВЧАЛЬНОГО ПРОЦЕСУ ДЕННА'!X24</f>
        <v>0</v>
      </c>
      <c r="Y24" s="322">
        <f>'ПЛАН НАВЧАЛЬНОГО ПРОЦЕСУ ДЕННА'!Y24</f>
        <v>150</v>
      </c>
      <c r="Z24" s="136">
        <f t="shared" si="0"/>
        <v>5</v>
      </c>
      <c r="AA24" s="138">
        <f t="shared" ref="AA24:AC24" si="52">AE24*$BM$5+AI24*$BN$5+AM24*$BO$5+AQ24*$BP$5+AU24*$BQ$5+AY24*$BR$5+BC24*$BS$5+BG24*$BT$5</f>
        <v>4</v>
      </c>
      <c r="AB24" s="138">
        <f t="shared" si="52"/>
        <v>0</v>
      </c>
      <c r="AC24" s="138">
        <f t="shared" si="52"/>
        <v>4</v>
      </c>
      <c r="AD24" s="138">
        <f t="shared" si="2"/>
        <v>142</v>
      </c>
      <c r="AE24" s="139">
        <f>IF('ПЛАН НАВЧАЛЬНОГО ПРОЦЕСУ ДЕННА'!AE24&gt;0,IF(ROUND('ПЛАН НАВЧАЛЬНОГО ПРОЦЕСУ ДЕННА'!AE24*$BX$4,0)&gt;0,ROUND('ПЛАН НАВЧАЛЬНОГО ПРОЦЕСУ ДЕННА'!AE24*$BX$4,0)*2,2),0)</f>
        <v>4</v>
      </c>
      <c r="AF24" s="139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139">
        <f>IF('ПЛАН НАВЧАЛЬНОГО ПРОЦЕСУ ДЕННА'!AG24&gt;0,IF(ROUND('ПЛАН НАВЧАЛЬНОГО ПРОЦЕСУ ДЕННА'!AG24*$BX$4,0)&gt;0,ROUND('ПЛАН НАВЧАЛЬНОГО ПРОЦЕСУ ДЕННА'!AG24*$BX$4,0)*2,2),0)</f>
        <v>4</v>
      </c>
      <c r="AH24" s="140">
        <f>'ПЛАН НАВЧАЛЬНОГО ПРОЦЕСУ ДЕННА'!AH24</f>
        <v>5</v>
      </c>
      <c r="AI24" s="139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139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139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140">
        <f>'ПЛАН НАВЧАЛЬНОГО ПРОЦЕСУ ДЕННА'!AL24</f>
        <v>0</v>
      </c>
      <c r="AM24" s="139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139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139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140">
        <f>'ПЛАН НАВЧАЛЬНОГО ПРОЦЕСУ ДЕННА'!AP24</f>
        <v>0</v>
      </c>
      <c r="AQ24" s="139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139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139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140">
        <f>'ПЛАН НАВЧАЛЬНОГО ПРОЦЕСУ ДЕННА'!AT24</f>
        <v>0</v>
      </c>
      <c r="AU24" s="139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139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139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140">
        <f>'ПЛАН НАВЧАЛЬНОГО ПРОЦЕСУ ДЕННА'!AX24</f>
        <v>0</v>
      </c>
      <c r="AY24" s="139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139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139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140">
        <f>'ПЛАН НАВЧАЛЬНОГО ПРОЦЕСУ ДЕННА'!BB24</f>
        <v>0</v>
      </c>
      <c r="BC24" s="139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139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139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140">
        <f>'ПЛАН НАВЧАЛЬНОГО ПРОЦЕСУ ДЕННА'!BF24</f>
        <v>0</v>
      </c>
      <c r="BG24" s="139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139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139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140">
        <f>'ПЛАН НАВЧАЛЬНОГО ПРОЦЕСУ ДЕННА'!BJ24</f>
        <v>0</v>
      </c>
      <c r="BK24" s="141">
        <f t="shared" si="3"/>
        <v>0.94666666666666666</v>
      </c>
      <c r="BL24" s="142" t="str">
        <f t="shared" si="4"/>
        <v/>
      </c>
      <c r="BM24" s="145">
        <f t="shared" ref="BM24:BT24" si="53">IF(AND(BL24&lt;$CG24,$CF24&lt;&gt;$Z24,BX24=$CG24),BX24+$Z24-$CF24,BX24)</f>
        <v>5</v>
      </c>
      <c r="BN24" s="145">
        <f t="shared" si="53"/>
        <v>0</v>
      </c>
      <c r="BO24" s="145">
        <f t="shared" si="53"/>
        <v>0</v>
      </c>
      <c r="BP24" s="145">
        <f t="shared" si="53"/>
        <v>0</v>
      </c>
      <c r="BQ24" s="145">
        <f t="shared" si="53"/>
        <v>0</v>
      </c>
      <c r="BR24" s="145">
        <f t="shared" si="53"/>
        <v>0</v>
      </c>
      <c r="BS24" s="145">
        <f t="shared" si="53"/>
        <v>0</v>
      </c>
      <c r="BT24" s="145">
        <f t="shared" si="53"/>
        <v>0</v>
      </c>
      <c r="BU24" s="144">
        <f t="shared" si="6"/>
        <v>5</v>
      </c>
      <c r="BV24" s="81"/>
      <c r="BW24" s="81"/>
      <c r="BX24" s="145">
        <f t="shared" si="7"/>
        <v>5</v>
      </c>
      <c r="BY24" s="145">
        <f t="shared" si="8"/>
        <v>0</v>
      </c>
      <c r="BZ24" s="145">
        <f t="shared" si="9"/>
        <v>0</v>
      </c>
      <c r="CA24" s="145">
        <f t="shared" si="10"/>
        <v>0</v>
      </c>
      <c r="CB24" s="145">
        <f t="shared" si="11"/>
        <v>0</v>
      </c>
      <c r="CC24" s="145">
        <f t="shared" si="12"/>
        <v>0</v>
      </c>
      <c r="CD24" s="145">
        <f t="shared" si="13"/>
        <v>0</v>
      </c>
      <c r="CE24" s="145">
        <f t="shared" si="14"/>
        <v>0</v>
      </c>
      <c r="CF24" s="146">
        <f t="shared" si="15"/>
        <v>5</v>
      </c>
      <c r="CG24" s="147">
        <f t="shared" si="16"/>
        <v>5</v>
      </c>
      <c r="CH24" s="81"/>
      <c r="CI24" s="108">
        <f t="shared" si="17"/>
        <v>0</v>
      </c>
      <c r="CJ24" s="108">
        <f t="shared" si="18"/>
        <v>0</v>
      </c>
      <c r="CK24" s="108">
        <f t="shared" si="19"/>
        <v>0</v>
      </c>
      <c r="CL24" s="108">
        <f t="shared" si="20"/>
        <v>0</v>
      </c>
      <c r="CM24" s="108">
        <f t="shared" si="21"/>
        <v>0</v>
      </c>
      <c r="CN24" s="108">
        <f t="shared" si="22"/>
        <v>0</v>
      </c>
      <c r="CO24" s="108">
        <f t="shared" si="23"/>
        <v>0</v>
      </c>
      <c r="CP24" s="108">
        <f t="shared" si="24"/>
        <v>0</v>
      </c>
      <c r="CQ24" s="148">
        <f t="shared" si="25"/>
        <v>0</v>
      </c>
      <c r="CR24" s="108">
        <f t="shared" si="26"/>
        <v>1</v>
      </c>
      <c r="CS24" s="108">
        <f t="shared" si="27"/>
        <v>0</v>
      </c>
      <c r="CT24" s="105">
        <f t="shared" si="28"/>
        <v>0</v>
      </c>
      <c r="CU24" s="108">
        <f t="shared" si="29"/>
        <v>0</v>
      </c>
      <c r="CV24" s="108">
        <f t="shared" si="30"/>
        <v>0</v>
      </c>
      <c r="CW24" s="108">
        <f t="shared" si="31"/>
        <v>0</v>
      </c>
      <c r="CX24" s="108">
        <f t="shared" si="32"/>
        <v>0</v>
      </c>
      <c r="CY24" s="108">
        <f t="shared" si="33"/>
        <v>0</v>
      </c>
      <c r="CZ24" s="149">
        <f t="shared" si="34"/>
        <v>1</v>
      </c>
      <c r="DA24" s="81"/>
      <c r="DB24" s="81"/>
      <c r="DC24" s="81"/>
      <c r="DD24" s="150">
        <f t="shared" si="35"/>
        <v>8</v>
      </c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</row>
    <row r="25" spans="1:126" ht="12.75" customHeight="1">
      <c r="A25" s="130" t="str">
        <f>'ПЛАН НАВЧАЛЬНОГО ПРОЦЕСУ ДЕННА'!A25</f>
        <v>1.1.11</v>
      </c>
      <c r="B25" s="318" t="str">
        <f>'ПЛАН НАВЧАЛЬНОГО ПРОЦЕСУ ДЕННА'!B25</f>
        <v>Економічна теорія</v>
      </c>
      <c r="C25" s="324" t="str">
        <f>'ПЛАН НАВЧАЛЬНОГО ПРОЦЕСУ ДЕННА'!C25</f>
        <v>ЕП</v>
      </c>
      <c r="D25" s="222">
        <f>'ПЛАН НАВЧАЛЬНОГО ПРОЦЕСУ ДЕННА'!D25</f>
        <v>1</v>
      </c>
      <c r="E25" s="320">
        <f>'ПЛАН НАВЧАЛЬНОГО ПРОЦЕСУ ДЕННА'!E25</f>
        <v>0</v>
      </c>
      <c r="F25" s="320">
        <f>'ПЛАН НАВЧАЛЬНОГО ПРОЦЕСУ ДЕННА'!F25</f>
        <v>0</v>
      </c>
      <c r="G25" s="321">
        <f>'ПЛАН НАВЧАЛЬНОГО ПРОЦЕСУ ДЕННА'!G25</f>
        <v>0</v>
      </c>
      <c r="H25" s="222">
        <f>'ПЛАН НАВЧАЛЬНОГО ПРОЦЕСУ ДЕННА'!H25</f>
        <v>0</v>
      </c>
      <c r="I25" s="320">
        <f>'ПЛАН НАВЧАЛЬНОГО ПРОЦЕСУ ДЕННА'!I25</f>
        <v>0</v>
      </c>
      <c r="J25" s="320">
        <f>'ПЛАН НАВЧАЛЬНОГО ПРОЦЕСУ ДЕННА'!J25</f>
        <v>0</v>
      </c>
      <c r="K25" s="320">
        <f>'ПЛАН НАВЧАЛЬНОГО ПРОЦЕСУ ДЕННА'!K25</f>
        <v>0</v>
      </c>
      <c r="L25" s="320">
        <f>'ПЛАН НАВЧАЛЬНОГО ПРОЦЕСУ ДЕННА'!L25</f>
        <v>0</v>
      </c>
      <c r="M25" s="320">
        <f>'ПЛАН НАВЧАЛЬНОГО ПРОЦЕСУ ДЕННА'!M25</f>
        <v>0</v>
      </c>
      <c r="N25" s="320">
        <f>'ПЛАН НАВЧАЛЬНОГО ПРОЦЕСУ ДЕННА'!N25</f>
        <v>0</v>
      </c>
      <c r="O25" s="320">
        <f>'ПЛАН НАВЧАЛЬНОГО ПРОЦЕСУ ДЕННА'!O25</f>
        <v>0</v>
      </c>
      <c r="P25" s="203">
        <f>'ПЛАН НАВЧАЛЬНОГО ПРОЦЕСУ ДЕННА'!P25</f>
        <v>0</v>
      </c>
      <c r="Q25" s="203">
        <f>'ПЛАН НАВЧАЛЬНОГО ПРОЦЕСУ ДЕННА'!Q25</f>
        <v>0</v>
      </c>
      <c r="R25" s="222">
        <f>'ПЛАН НАВЧАЛЬНОГО ПРОЦЕСУ ДЕННА'!R25</f>
        <v>0</v>
      </c>
      <c r="S25" s="320">
        <f>'ПЛАН НАВЧАЛЬНОГО ПРОЦЕСУ ДЕННА'!S25</f>
        <v>0</v>
      </c>
      <c r="T25" s="320">
        <f>'ПЛАН НАВЧАЛЬНОГО ПРОЦЕСУ ДЕННА'!T25</f>
        <v>0</v>
      </c>
      <c r="U25" s="320">
        <f>'ПЛАН НАВЧАЛЬНОГО ПРОЦЕСУ ДЕННА'!U25</f>
        <v>0</v>
      </c>
      <c r="V25" s="320">
        <f>'ПЛАН НАВЧАЛЬНОГО ПРОЦЕСУ ДЕННА'!V25</f>
        <v>0</v>
      </c>
      <c r="W25" s="320">
        <f>'ПЛАН НАВЧАЛЬНОГО ПРОЦЕСУ ДЕННА'!W25</f>
        <v>0</v>
      </c>
      <c r="X25" s="320">
        <f>'ПЛАН НАВЧАЛЬНОГО ПРОЦЕСУ ДЕННА'!X25</f>
        <v>0</v>
      </c>
      <c r="Y25" s="322">
        <f>'ПЛАН НАВЧАЛЬНОГО ПРОЦЕСУ ДЕННА'!Y25</f>
        <v>120</v>
      </c>
      <c r="Z25" s="136">
        <f t="shared" si="0"/>
        <v>4</v>
      </c>
      <c r="AA25" s="138">
        <f t="shared" ref="AA25:AC25" si="54">AE25*$BM$5+AI25*$BN$5+AM25*$BO$5+AQ25*$BP$5+AU25*$BQ$5+AY25*$BR$5+BC25*$BS$5+BG25*$BT$5</f>
        <v>2</v>
      </c>
      <c r="AB25" s="138">
        <f t="shared" si="54"/>
        <v>0</v>
      </c>
      <c r="AC25" s="138">
        <f t="shared" si="54"/>
        <v>2</v>
      </c>
      <c r="AD25" s="138">
        <f t="shared" si="2"/>
        <v>116</v>
      </c>
      <c r="AE25" s="139">
        <f>IF('ПЛАН НАВЧАЛЬНОГО ПРОЦЕСУ ДЕННА'!AE25&gt;0,IF(ROUND('ПЛАН НАВЧАЛЬНОГО ПРОЦЕСУ ДЕННА'!AE25*$BX$4,0)&gt;0,ROUND('ПЛАН НАВЧАЛЬНОГО ПРОЦЕСУ ДЕННА'!AE25*$BX$4,0)*2,2),0)</f>
        <v>2</v>
      </c>
      <c r="AF25" s="139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139">
        <f>IF('ПЛАН НАВЧАЛЬНОГО ПРОЦЕСУ ДЕННА'!AG25&gt;0,IF(ROUND('ПЛАН НАВЧАЛЬНОГО ПРОЦЕСУ ДЕННА'!AG25*$BX$4,0)&gt;0,ROUND('ПЛАН НАВЧАЛЬНОГО ПРОЦЕСУ ДЕННА'!AG25*$BX$4,0)*2,2),0)</f>
        <v>2</v>
      </c>
      <c r="AH25" s="140">
        <f>'ПЛАН НАВЧАЛЬНОГО ПРОЦЕСУ ДЕННА'!AH25</f>
        <v>4</v>
      </c>
      <c r="AI25" s="139"/>
      <c r="AJ25" s="139"/>
      <c r="AK25" s="139"/>
      <c r="AL25" s="140">
        <f>'ПЛАН НАВЧАЛЬНОГО ПРОЦЕСУ ДЕННА'!AL25</f>
        <v>0</v>
      </c>
      <c r="AM25" s="139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139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139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140">
        <f>'ПЛАН НАВЧАЛЬНОГО ПРОЦЕСУ ДЕННА'!AP25</f>
        <v>0</v>
      </c>
      <c r="AQ25" s="139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139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139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140">
        <f>'ПЛАН НАВЧАЛЬНОГО ПРОЦЕСУ ДЕННА'!AT25</f>
        <v>0</v>
      </c>
      <c r="AU25" s="139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139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139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140">
        <f>'ПЛАН НАВЧАЛЬНОГО ПРОЦЕСУ ДЕННА'!AX25</f>
        <v>0</v>
      </c>
      <c r="AY25" s="139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139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139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140">
        <f>'ПЛАН НАВЧАЛЬНОГО ПРОЦЕСУ ДЕННА'!BB25</f>
        <v>0</v>
      </c>
      <c r="BC25" s="139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139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139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140">
        <f>'ПЛАН НАВЧАЛЬНОГО ПРОЦЕСУ ДЕННА'!BF25</f>
        <v>0</v>
      </c>
      <c r="BG25" s="139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139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139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140">
        <f>'ПЛАН НАВЧАЛЬНОГО ПРОЦЕСУ ДЕННА'!BJ25</f>
        <v>0</v>
      </c>
      <c r="BK25" s="141">
        <f t="shared" si="3"/>
        <v>0.96666666666666667</v>
      </c>
      <c r="BL25" s="142" t="str">
        <f t="shared" si="4"/>
        <v/>
      </c>
      <c r="BM25" s="145">
        <f t="shared" ref="BM25:BT25" si="55">IF(AND(BL25&lt;$CG25,$CF25&lt;&gt;$Z25,BX25=$CG25),BX25+$Z25-$CF25,BX25)</f>
        <v>4</v>
      </c>
      <c r="BN25" s="145">
        <f t="shared" si="55"/>
        <v>0</v>
      </c>
      <c r="BO25" s="145">
        <f t="shared" si="55"/>
        <v>0</v>
      </c>
      <c r="BP25" s="145">
        <f t="shared" si="55"/>
        <v>0</v>
      </c>
      <c r="BQ25" s="145">
        <f t="shared" si="55"/>
        <v>0</v>
      </c>
      <c r="BR25" s="145">
        <f t="shared" si="55"/>
        <v>0</v>
      </c>
      <c r="BS25" s="145">
        <f t="shared" si="55"/>
        <v>0</v>
      </c>
      <c r="BT25" s="145">
        <f t="shared" si="55"/>
        <v>0</v>
      </c>
      <c r="BU25" s="144">
        <f t="shared" si="6"/>
        <v>4</v>
      </c>
      <c r="BV25" s="81"/>
      <c r="BW25" s="81"/>
      <c r="BX25" s="145">
        <f t="shared" si="7"/>
        <v>4</v>
      </c>
      <c r="BY25" s="145">
        <f t="shared" si="8"/>
        <v>0</v>
      </c>
      <c r="BZ25" s="145">
        <f t="shared" si="9"/>
        <v>0</v>
      </c>
      <c r="CA25" s="145">
        <f t="shared" si="10"/>
        <v>0</v>
      </c>
      <c r="CB25" s="145">
        <f t="shared" si="11"/>
        <v>0</v>
      </c>
      <c r="CC25" s="145">
        <f t="shared" si="12"/>
        <v>0</v>
      </c>
      <c r="CD25" s="145">
        <f t="shared" si="13"/>
        <v>0</v>
      </c>
      <c r="CE25" s="145">
        <f t="shared" si="14"/>
        <v>0</v>
      </c>
      <c r="CF25" s="146">
        <f t="shared" si="15"/>
        <v>4</v>
      </c>
      <c r="CG25" s="147">
        <f t="shared" si="16"/>
        <v>4</v>
      </c>
      <c r="CH25" s="81"/>
      <c r="CI25" s="108">
        <f t="shared" si="17"/>
        <v>1</v>
      </c>
      <c r="CJ25" s="108">
        <f t="shared" si="18"/>
        <v>0</v>
      </c>
      <c r="CK25" s="108">
        <f t="shared" si="19"/>
        <v>0</v>
      </c>
      <c r="CL25" s="108">
        <f t="shared" si="20"/>
        <v>0</v>
      </c>
      <c r="CM25" s="108">
        <f t="shared" si="21"/>
        <v>0</v>
      </c>
      <c r="CN25" s="108">
        <f t="shared" si="22"/>
        <v>0</v>
      </c>
      <c r="CO25" s="108">
        <f t="shared" si="23"/>
        <v>0</v>
      </c>
      <c r="CP25" s="108">
        <f t="shared" si="24"/>
        <v>0</v>
      </c>
      <c r="CQ25" s="148">
        <f t="shared" si="25"/>
        <v>1</v>
      </c>
      <c r="CR25" s="108">
        <f t="shared" si="26"/>
        <v>0</v>
      </c>
      <c r="CS25" s="108">
        <f t="shared" si="27"/>
        <v>0</v>
      </c>
      <c r="CT25" s="105">
        <f t="shared" si="28"/>
        <v>0</v>
      </c>
      <c r="CU25" s="108">
        <f t="shared" si="29"/>
        <v>0</v>
      </c>
      <c r="CV25" s="108">
        <f t="shared" si="30"/>
        <v>0</v>
      </c>
      <c r="CW25" s="108">
        <f t="shared" si="31"/>
        <v>0</v>
      </c>
      <c r="CX25" s="108">
        <f t="shared" si="32"/>
        <v>0</v>
      </c>
      <c r="CY25" s="108">
        <f t="shared" si="33"/>
        <v>0</v>
      </c>
      <c r="CZ25" s="149">
        <f t="shared" si="34"/>
        <v>0</v>
      </c>
      <c r="DA25" s="81"/>
      <c r="DB25" s="81"/>
      <c r="DC25" s="81"/>
      <c r="DD25" s="150">
        <f t="shared" si="35"/>
        <v>4</v>
      </c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</row>
    <row r="26" spans="1:126" ht="12.75" customHeight="1">
      <c r="A26" s="130" t="str">
        <f>'ПЛАН НАВЧАЛЬНОГО ПРОЦЕСУ ДЕННА'!A26</f>
        <v>1.1.12</v>
      </c>
      <c r="B26" s="318" t="str">
        <f>'ПЛАН НАВЧАЛЬНОГО ПРОЦЕСУ ДЕННА'!B26</f>
        <v>Курортно-оздоровчі території світу</v>
      </c>
      <c r="C26" s="324" t="str">
        <f>'ПЛАН НАВЧАЛЬНОГО ПРОЦЕСУ ДЕННА'!C26</f>
        <v>МЕіТ</v>
      </c>
      <c r="D26" s="222">
        <f>'ПЛАН НАВЧАЛЬНОГО ПРОЦЕСУ ДЕННА'!D26</f>
        <v>0</v>
      </c>
      <c r="E26" s="320">
        <f>'ПЛАН НАВЧАЛЬНОГО ПРОЦЕСУ ДЕННА'!E26</f>
        <v>0</v>
      </c>
      <c r="F26" s="320">
        <f>'ПЛАН НАВЧАЛЬНОГО ПРОЦЕСУ ДЕННА'!F26</f>
        <v>0</v>
      </c>
      <c r="G26" s="321">
        <f>'ПЛАН НАВЧАЛЬНОГО ПРОЦЕСУ ДЕННА'!G26</f>
        <v>0</v>
      </c>
      <c r="H26" s="222">
        <f>'ПЛАН НАВЧАЛЬНОГО ПРОЦЕСУ ДЕННА'!H26</f>
        <v>8</v>
      </c>
      <c r="I26" s="320">
        <f>'ПЛАН НАВЧАЛЬНОГО ПРОЦЕСУ ДЕННА'!I26</f>
        <v>0</v>
      </c>
      <c r="J26" s="320">
        <f>'ПЛАН НАВЧАЛЬНОГО ПРОЦЕСУ ДЕННА'!J26</f>
        <v>0</v>
      </c>
      <c r="K26" s="320">
        <f>'ПЛАН НАВЧАЛЬНОГО ПРОЦЕСУ ДЕННА'!K26</f>
        <v>0</v>
      </c>
      <c r="L26" s="320">
        <f>'ПЛАН НАВЧАЛЬНОГО ПРОЦЕСУ ДЕННА'!L26</f>
        <v>0</v>
      </c>
      <c r="M26" s="320">
        <f>'ПЛАН НАВЧАЛЬНОГО ПРОЦЕСУ ДЕННА'!M26</f>
        <v>0</v>
      </c>
      <c r="N26" s="320">
        <f>'ПЛАН НАВЧАЛЬНОГО ПРОЦЕСУ ДЕННА'!N26</f>
        <v>0</v>
      </c>
      <c r="O26" s="320">
        <f>'ПЛАН НАВЧАЛЬНОГО ПРОЦЕСУ ДЕННА'!O26</f>
        <v>0</v>
      </c>
      <c r="P26" s="203">
        <f>'ПЛАН НАВЧАЛЬНОГО ПРОЦЕСУ ДЕННА'!P26</f>
        <v>0</v>
      </c>
      <c r="Q26" s="203">
        <f>'ПЛАН НАВЧАЛЬНОГО ПРОЦЕСУ ДЕННА'!Q26</f>
        <v>0</v>
      </c>
      <c r="R26" s="222">
        <f>'ПЛАН НАВЧАЛЬНОГО ПРОЦЕСУ ДЕННА'!R26</f>
        <v>0</v>
      </c>
      <c r="S26" s="320">
        <f>'ПЛАН НАВЧАЛЬНОГО ПРОЦЕСУ ДЕННА'!S26</f>
        <v>0</v>
      </c>
      <c r="T26" s="320">
        <f>'ПЛАН НАВЧАЛЬНОГО ПРОЦЕСУ ДЕННА'!T26</f>
        <v>0</v>
      </c>
      <c r="U26" s="320">
        <f>'ПЛАН НАВЧАЛЬНОГО ПРОЦЕСУ ДЕННА'!U26</f>
        <v>0</v>
      </c>
      <c r="V26" s="320">
        <f>'ПЛАН НАВЧАЛЬНОГО ПРОЦЕСУ ДЕННА'!V26</f>
        <v>0</v>
      </c>
      <c r="W26" s="320">
        <f>'ПЛАН НАВЧАЛЬНОГО ПРОЦЕСУ ДЕННА'!W26</f>
        <v>0</v>
      </c>
      <c r="X26" s="320">
        <f>'ПЛАН НАВЧАЛЬНОГО ПРОЦЕСУ ДЕННА'!X26</f>
        <v>0</v>
      </c>
      <c r="Y26" s="322">
        <f>'ПЛАН НАВЧАЛЬНОГО ПРОЦЕСУ ДЕННА'!Y26</f>
        <v>105</v>
      </c>
      <c r="Z26" s="136">
        <f t="shared" si="0"/>
        <v>3.5</v>
      </c>
      <c r="AA26" s="138">
        <f t="shared" ref="AA26:AC26" si="56">AE26*$BM$5+AI26*$BN$5+AM26*$BO$5+AQ26*$BP$5+AU26*$BQ$5+AY26*$BR$5+BC26*$BS$5+BG26*$BT$5</f>
        <v>2</v>
      </c>
      <c r="AB26" s="138">
        <f t="shared" si="56"/>
        <v>0</v>
      </c>
      <c r="AC26" s="138">
        <f t="shared" si="56"/>
        <v>2</v>
      </c>
      <c r="AD26" s="138">
        <f t="shared" si="2"/>
        <v>101</v>
      </c>
      <c r="AE26" s="139">
        <f>IF('ПЛАН НАВЧАЛЬНОГО ПРОЦЕСУ ДЕННА'!AE26&gt;0,IF(ROUND('ПЛАН НАВЧАЛЬНОГО ПРОЦЕСУ ДЕННА'!AE26*$BX$4,0)&gt;0,ROUND('ПЛАН НАВЧАЛЬНОГО ПРОЦЕСУ ДЕННА'!AE26*$BX$4,0)*2,2),0)</f>
        <v>0</v>
      </c>
      <c r="AF26" s="139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139">
        <f>IF('ПЛАН НАВЧАЛЬНОГО ПРОЦЕСУ ДЕННА'!AG26&gt;0,IF(ROUND('ПЛАН НАВЧАЛЬНОГО ПРОЦЕСУ ДЕННА'!AG26*$BX$4,0)&gt;0,ROUND('ПЛАН НАВЧАЛЬНОГО ПРОЦЕСУ ДЕННА'!AG26*$BX$4,0)*2,2),0)</f>
        <v>0</v>
      </c>
      <c r="AH26" s="140">
        <f>'ПЛАН НАВЧАЛЬНОГО ПРОЦЕСУ ДЕННА'!AH26</f>
        <v>0</v>
      </c>
      <c r="AI26" s="139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139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139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140">
        <f>'ПЛАН НАВЧАЛЬНОГО ПРОЦЕСУ ДЕННА'!AL26</f>
        <v>0</v>
      </c>
      <c r="AM26" s="139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139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139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140">
        <f>'ПЛАН НАВЧАЛЬНОГО ПРОЦЕСУ ДЕННА'!AP26</f>
        <v>0</v>
      </c>
      <c r="AQ26" s="139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139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139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140">
        <f>'ПЛАН НАВЧАЛЬНОГО ПРОЦЕСУ ДЕННА'!AT26</f>
        <v>0</v>
      </c>
      <c r="AU26" s="139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139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139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140">
        <f>'ПЛАН НАВЧАЛЬНОГО ПРОЦЕСУ ДЕННА'!AX26</f>
        <v>0</v>
      </c>
      <c r="AY26" s="139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139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139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140">
        <f>'ПЛАН НАВЧАЛЬНОГО ПРОЦЕСУ ДЕННА'!BB26</f>
        <v>0</v>
      </c>
      <c r="BC26" s="139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139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139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140">
        <f>'ПЛАН НАВЧАЛЬНОГО ПРОЦЕСУ ДЕННА'!BF26</f>
        <v>0</v>
      </c>
      <c r="BG26" s="139">
        <f>IF('ПЛАН НАВЧАЛЬНОГО ПРОЦЕСУ ДЕННА'!BG26&gt;0,IF(ROUND('ПЛАН НАВЧАЛЬНОГО ПРОЦЕСУ ДЕННА'!BG26*$BX$4,0)&gt;0,ROUND('ПЛАН НАВЧАЛЬНОГО ПРОЦЕСУ ДЕННА'!BG26*$BX$4,0)*2,2),0)</f>
        <v>2</v>
      </c>
      <c r="BH26" s="139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139">
        <f>IF('ПЛАН НАВЧАЛЬНОГО ПРОЦЕСУ ДЕННА'!BI26&gt;0,IF(ROUND('ПЛАН НАВЧАЛЬНОГО ПРОЦЕСУ ДЕННА'!BI26*$BX$4,0)&gt;0,ROUND('ПЛАН НАВЧАЛЬНОГО ПРОЦЕСУ ДЕННА'!BI26*$BX$4,0)*2,2),0)</f>
        <v>2</v>
      </c>
      <c r="BJ26" s="140">
        <f>'ПЛАН НАВЧАЛЬНОГО ПРОЦЕСУ ДЕННА'!BJ26</f>
        <v>3.5</v>
      </c>
      <c r="BK26" s="141">
        <f t="shared" si="3"/>
        <v>0.96190476190476193</v>
      </c>
      <c r="BL26" s="142" t="str">
        <f t="shared" si="4"/>
        <v/>
      </c>
      <c r="BM26" s="145">
        <f t="shared" ref="BM26:BT26" si="57">IF(AND(BL26&lt;$CG26,$CF26&lt;&gt;$Z26,BX26=$CG26),BX26+$Z26-$CF26,BX26)</f>
        <v>0</v>
      </c>
      <c r="BN26" s="145">
        <f t="shared" si="57"/>
        <v>0</v>
      </c>
      <c r="BO26" s="145">
        <f t="shared" si="57"/>
        <v>0</v>
      </c>
      <c r="BP26" s="145">
        <f t="shared" si="57"/>
        <v>0</v>
      </c>
      <c r="BQ26" s="145">
        <f t="shared" si="57"/>
        <v>0</v>
      </c>
      <c r="BR26" s="145">
        <f t="shared" si="57"/>
        <v>0</v>
      </c>
      <c r="BS26" s="145">
        <f t="shared" si="57"/>
        <v>0</v>
      </c>
      <c r="BT26" s="145">
        <f t="shared" si="57"/>
        <v>3.5</v>
      </c>
      <c r="BU26" s="144">
        <f t="shared" si="6"/>
        <v>3.5</v>
      </c>
      <c r="BV26" s="81"/>
      <c r="BW26" s="81"/>
      <c r="BX26" s="145">
        <f t="shared" si="7"/>
        <v>0</v>
      </c>
      <c r="BY26" s="145">
        <f t="shared" si="8"/>
        <v>0</v>
      </c>
      <c r="BZ26" s="145">
        <f t="shared" si="9"/>
        <v>0</v>
      </c>
      <c r="CA26" s="145">
        <f t="shared" si="10"/>
        <v>0</v>
      </c>
      <c r="CB26" s="145">
        <f t="shared" si="11"/>
        <v>0</v>
      </c>
      <c r="CC26" s="145">
        <f t="shared" si="12"/>
        <v>0</v>
      </c>
      <c r="CD26" s="145">
        <f t="shared" si="13"/>
        <v>0</v>
      </c>
      <c r="CE26" s="145">
        <f t="shared" si="14"/>
        <v>3.5</v>
      </c>
      <c r="CF26" s="146">
        <f t="shared" si="15"/>
        <v>3.5</v>
      </c>
      <c r="CG26" s="147">
        <f t="shared" si="16"/>
        <v>3.5</v>
      </c>
      <c r="CH26" s="81"/>
      <c r="CI26" s="108">
        <f t="shared" si="17"/>
        <v>0</v>
      </c>
      <c r="CJ26" s="108">
        <f t="shared" si="18"/>
        <v>0</v>
      </c>
      <c r="CK26" s="108">
        <f t="shared" si="19"/>
        <v>0</v>
      </c>
      <c r="CL26" s="108">
        <f t="shared" si="20"/>
        <v>0</v>
      </c>
      <c r="CM26" s="108">
        <f t="shared" si="21"/>
        <v>0</v>
      </c>
      <c r="CN26" s="108">
        <f t="shared" si="22"/>
        <v>0</v>
      </c>
      <c r="CO26" s="108">
        <f t="shared" si="23"/>
        <v>0</v>
      </c>
      <c r="CP26" s="108">
        <f t="shared" si="24"/>
        <v>0</v>
      </c>
      <c r="CQ26" s="148">
        <f t="shared" si="25"/>
        <v>0</v>
      </c>
      <c r="CR26" s="108">
        <f t="shared" si="26"/>
        <v>0</v>
      </c>
      <c r="CS26" s="108">
        <f t="shared" si="27"/>
        <v>0</v>
      </c>
      <c r="CT26" s="105">
        <f t="shared" si="28"/>
        <v>0</v>
      </c>
      <c r="CU26" s="108">
        <f t="shared" si="29"/>
        <v>0</v>
      </c>
      <c r="CV26" s="108">
        <f t="shared" si="30"/>
        <v>0</v>
      </c>
      <c r="CW26" s="108">
        <f t="shared" si="31"/>
        <v>0</v>
      </c>
      <c r="CX26" s="108">
        <f t="shared" si="32"/>
        <v>0</v>
      </c>
      <c r="CY26" s="108">
        <f t="shared" si="33"/>
        <v>1</v>
      </c>
      <c r="CZ26" s="149">
        <f t="shared" si="34"/>
        <v>1</v>
      </c>
      <c r="DA26" s="81"/>
      <c r="DB26" s="81"/>
      <c r="DC26" s="81"/>
      <c r="DD26" s="150">
        <f t="shared" si="35"/>
        <v>4</v>
      </c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</row>
    <row r="27" spans="1:126" ht="12.75" customHeight="1">
      <c r="A27" s="130" t="str">
        <f>'ПЛАН НАВЧАЛЬНОГО ПРОЦЕСУ ДЕННА'!A27</f>
        <v>1.1.13</v>
      </c>
      <c r="B27" s="318" t="str">
        <f>'ПЛАН НАВЧАЛЬНОГО ПРОЦЕСУ ДЕННА'!B27</f>
        <v>Туристичне краєзнавство</v>
      </c>
      <c r="C27" s="324" t="str">
        <f>'ПЛАН НАВЧАЛЬНОГО ПРОЦЕСУ ДЕННА'!C27</f>
        <v>МЕіТ</v>
      </c>
      <c r="D27" s="222">
        <f>'ПЛАН НАВЧАЛЬНОГО ПРОЦЕСУ ДЕННА'!D27</f>
        <v>2</v>
      </c>
      <c r="E27" s="320">
        <f>'ПЛАН НАВЧАЛЬНОГО ПРОЦЕСУ ДЕННА'!E27</f>
        <v>0</v>
      </c>
      <c r="F27" s="320">
        <f>'ПЛАН НАВЧАЛЬНОГО ПРОЦЕСУ ДЕННА'!F27</f>
        <v>0</v>
      </c>
      <c r="G27" s="321">
        <f>'ПЛАН НАВЧАЛЬНОГО ПРОЦЕСУ ДЕННА'!G27</f>
        <v>0</v>
      </c>
      <c r="H27" s="222">
        <f>'ПЛАН НАВЧАЛЬНОГО ПРОЦЕСУ ДЕННА'!H27</f>
        <v>0</v>
      </c>
      <c r="I27" s="320">
        <f>'ПЛАН НАВЧАЛЬНОГО ПРОЦЕСУ ДЕННА'!I27</f>
        <v>0</v>
      </c>
      <c r="J27" s="320">
        <f>'ПЛАН НАВЧАЛЬНОГО ПРОЦЕСУ ДЕННА'!J27</f>
        <v>0</v>
      </c>
      <c r="K27" s="320">
        <f>'ПЛАН НАВЧАЛЬНОГО ПРОЦЕСУ ДЕННА'!K27</f>
        <v>0</v>
      </c>
      <c r="L27" s="320">
        <f>'ПЛАН НАВЧАЛЬНОГО ПРОЦЕСУ ДЕННА'!L27</f>
        <v>0</v>
      </c>
      <c r="M27" s="320">
        <f>'ПЛАН НАВЧАЛЬНОГО ПРОЦЕСУ ДЕННА'!M27</f>
        <v>0</v>
      </c>
      <c r="N27" s="320">
        <f>'ПЛАН НАВЧАЛЬНОГО ПРОЦЕСУ ДЕННА'!N27</f>
        <v>0</v>
      </c>
      <c r="O27" s="320">
        <f>'ПЛАН НАВЧАЛЬНОГО ПРОЦЕСУ ДЕННА'!O27</f>
        <v>0</v>
      </c>
      <c r="P27" s="203">
        <f>'ПЛАН НАВЧАЛЬНОГО ПРОЦЕСУ ДЕННА'!P27</f>
        <v>0</v>
      </c>
      <c r="Q27" s="203">
        <f>'ПЛАН НАВЧАЛЬНОГО ПРОЦЕСУ ДЕННА'!Q27</f>
        <v>0</v>
      </c>
      <c r="R27" s="222">
        <f>'ПЛАН НАВЧАЛЬНОГО ПРОЦЕСУ ДЕННА'!R27</f>
        <v>0</v>
      </c>
      <c r="S27" s="320">
        <f>'ПЛАН НАВЧАЛЬНОГО ПРОЦЕСУ ДЕННА'!S27</f>
        <v>0</v>
      </c>
      <c r="T27" s="320">
        <f>'ПЛАН НАВЧАЛЬНОГО ПРОЦЕСУ ДЕННА'!T27</f>
        <v>0</v>
      </c>
      <c r="U27" s="320">
        <f>'ПЛАН НАВЧАЛЬНОГО ПРОЦЕСУ ДЕННА'!U27</f>
        <v>0</v>
      </c>
      <c r="V27" s="320">
        <f>'ПЛАН НАВЧАЛЬНОГО ПРОЦЕСУ ДЕННА'!V27</f>
        <v>0</v>
      </c>
      <c r="W27" s="320">
        <f>'ПЛАН НАВЧАЛЬНОГО ПРОЦЕСУ ДЕННА'!W27</f>
        <v>0</v>
      </c>
      <c r="X27" s="320">
        <f>'ПЛАН НАВЧАЛЬНОГО ПРОЦЕСУ ДЕННА'!X27</f>
        <v>0</v>
      </c>
      <c r="Y27" s="322">
        <f>'ПЛАН НАВЧАЛЬНОГО ПРОЦЕСУ ДЕННА'!Y27</f>
        <v>180</v>
      </c>
      <c r="Z27" s="136">
        <f t="shared" si="0"/>
        <v>6</v>
      </c>
      <c r="AA27" s="138">
        <f t="shared" ref="AA27:AC27" si="58">AE27*$BM$5+AI27*$BN$5+AM27*$BO$5+AQ27*$BP$5+AU27*$BQ$5+AY27*$BR$5+BC27*$BS$5+BG27*$BT$5</f>
        <v>2</v>
      </c>
      <c r="AB27" s="138">
        <f t="shared" si="58"/>
        <v>0</v>
      </c>
      <c r="AC27" s="138">
        <f t="shared" si="58"/>
        <v>2</v>
      </c>
      <c r="AD27" s="138">
        <f t="shared" si="2"/>
        <v>176</v>
      </c>
      <c r="AE27" s="139">
        <f>IF('ПЛАН НАВЧАЛЬНОГО ПРОЦЕСУ ДЕННА'!AE27&gt;0,IF(ROUND('ПЛАН НАВЧАЛЬНОГО ПРОЦЕСУ ДЕННА'!AE27*$BX$4,0)&gt;0,ROUND('ПЛАН НАВЧАЛЬНОГО ПРОЦЕСУ ДЕННА'!AE27*$BX$4,0)*2,2),0)</f>
        <v>0</v>
      </c>
      <c r="AF27" s="139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139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140">
        <f>'ПЛАН НАВЧАЛЬНОГО ПРОЦЕСУ ДЕННА'!AH27</f>
        <v>0</v>
      </c>
      <c r="AI27" s="139">
        <f>IF('ПЛАН НАВЧАЛЬНОГО ПРОЦЕСУ ДЕННА'!AI27&gt;0,IF(ROUND('ПЛАН НАВЧАЛЬНОГО ПРОЦЕСУ ДЕННА'!AI27*$BX$4,0)&gt;0,ROUND('ПЛАН НАВЧАЛЬНОГО ПРОЦЕСУ ДЕННА'!AI27*$BX$4,0)*2,2),0)</f>
        <v>2</v>
      </c>
      <c r="AJ27" s="139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139">
        <f>IF('ПЛАН НАВЧАЛЬНОГО ПРОЦЕСУ ДЕННА'!AK27&gt;0,IF(ROUND('ПЛАН НАВЧАЛЬНОГО ПРОЦЕСУ ДЕННА'!AK27*$BX$4,0)&gt;0,ROUND('ПЛАН НАВЧАЛЬНОГО ПРОЦЕСУ ДЕННА'!AK27*$BX$4,0)*2,2),0)</f>
        <v>2</v>
      </c>
      <c r="AL27" s="140">
        <f>'ПЛАН НАВЧАЛЬНОГО ПРОЦЕСУ ДЕННА'!AL27</f>
        <v>6</v>
      </c>
      <c r="AM27" s="139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139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139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140">
        <f>'ПЛАН НАВЧАЛЬНОГО ПРОЦЕСУ ДЕННА'!AP27</f>
        <v>0</v>
      </c>
      <c r="AQ27" s="139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139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139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140">
        <f>'ПЛАН НАВЧАЛЬНОГО ПРОЦЕСУ ДЕННА'!AT27</f>
        <v>0</v>
      </c>
      <c r="AU27" s="139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139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139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140">
        <f>'ПЛАН НАВЧАЛЬНОГО ПРОЦЕСУ ДЕННА'!AX27</f>
        <v>0</v>
      </c>
      <c r="AY27" s="139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139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139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140">
        <f>'ПЛАН НАВЧАЛЬНОГО ПРОЦЕСУ ДЕННА'!BB27</f>
        <v>0</v>
      </c>
      <c r="BC27" s="139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139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139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140">
        <f>'ПЛАН НАВЧАЛЬНОГО ПРОЦЕСУ ДЕННА'!BF27</f>
        <v>0</v>
      </c>
      <c r="BG27" s="139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139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139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140">
        <f>'ПЛАН НАВЧАЛЬНОГО ПРОЦЕСУ ДЕННА'!BJ27</f>
        <v>0</v>
      </c>
      <c r="BK27" s="141">
        <f t="shared" si="3"/>
        <v>0.97777777777777775</v>
      </c>
      <c r="BL27" s="142" t="str">
        <f t="shared" si="4"/>
        <v/>
      </c>
      <c r="BM27" s="145">
        <f t="shared" ref="BM27:BT27" si="59">IF(AND(BL27&lt;$CG27,$CF27&lt;&gt;$Z27,BX27=$CG27),BX27+$Z27-$CF27,BX27)</f>
        <v>0</v>
      </c>
      <c r="BN27" s="145">
        <f t="shared" si="59"/>
        <v>6</v>
      </c>
      <c r="BO27" s="145">
        <f t="shared" si="59"/>
        <v>0</v>
      </c>
      <c r="BP27" s="145">
        <f t="shared" si="59"/>
        <v>0</v>
      </c>
      <c r="BQ27" s="145">
        <f t="shared" si="59"/>
        <v>0</v>
      </c>
      <c r="BR27" s="145">
        <f t="shared" si="59"/>
        <v>0</v>
      </c>
      <c r="BS27" s="145">
        <f t="shared" si="59"/>
        <v>0</v>
      </c>
      <c r="BT27" s="145">
        <f t="shared" si="59"/>
        <v>0</v>
      </c>
      <c r="BU27" s="144">
        <f t="shared" si="6"/>
        <v>6</v>
      </c>
      <c r="BV27" s="81"/>
      <c r="BW27" s="81"/>
      <c r="BX27" s="145">
        <f t="shared" si="7"/>
        <v>0</v>
      </c>
      <c r="BY27" s="145">
        <f t="shared" si="8"/>
        <v>6</v>
      </c>
      <c r="BZ27" s="145">
        <f t="shared" si="9"/>
        <v>0</v>
      </c>
      <c r="CA27" s="145">
        <f t="shared" si="10"/>
        <v>0</v>
      </c>
      <c r="CB27" s="145">
        <f t="shared" si="11"/>
        <v>0</v>
      </c>
      <c r="CC27" s="145">
        <f t="shared" si="12"/>
        <v>0</v>
      </c>
      <c r="CD27" s="145">
        <f t="shared" si="13"/>
        <v>0</v>
      </c>
      <c r="CE27" s="145">
        <f t="shared" si="14"/>
        <v>0</v>
      </c>
      <c r="CF27" s="146">
        <f t="shared" si="15"/>
        <v>6</v>
      </c>
      <c r="CG27" s="147">
        <f t="shared" si="16"/>
        <v>6</v>
      </c>
      <c r="CH27" s="81"/>
      <c r="CI27" s="108">
        <f t="shared" si="17"/>
        <v>0</v>
      </c>
      <c r="CJ27" s="108">
        <f t="shared" si="18"/>
        <v>1</v>
      </c>
      <c r="CK27" s="108">
        <f t="shared" si="19"/>
        <v>0</v>
      </c>
      <c r="CL27" s="108">
        <f t="shared" si="20"/>
        <v>0</v>
      </c>
      <c r="CM27" s="108">
        <f t="shared" si="21"/>
        <v>0</v>
      </c>
      <c r="CN27" s="108">
        <f t="shared" si="22"/>
        <v>0</v>
      </c>
      <c r="CO27" s="108">
        <f t="shared" si="23"/>
        <v>0</v>
      </c>
      <c r="CP27" s="108">
        <f t="shared" si="24"/>
        <v>0</v>
      </c>
      <c r="CQ27" s="148">
        <f t="shared" si="25"/>
        <v>1</v>
      </c>
      <c r="CR27" s="108">
        <f t="shared" si="26"/>
        <v>0</v>
      </c>
      <c r="CS27" s="108">
        <f t="shared" si="27"/>
        <v>0</v>
      </c>
      <c r="CT27" s="105">
        <f t="shared" si="28"/>
        <v>0</v>
      </c>
      <c r="CU27" s="108">
        <f t="shared" si="29"/>
        <v>0</v>
      </c>
      <c r="CV27" s="108">
        <f t="shared" si="30"/>
        <v>0</v>
      </c>
      <c r="CW27" s="108">
        <f t="shared" si="31"/>
        <v>0</v>
      </c>
      <c r="CX27" s="108">
        <f t="shared" si="32"/>
        <v>0</v>
      </c>
      <c r="CY27" s="108">
        <f t="shared" si="33"/>
        <v>0</v>
      </c>
      <c r="CZ27" s="149">
        <f t="shared" si="34"/>
        <v>0</v>
      </c>
      <c r="DA27" s="81"/>
      <c r="DB27" s="81"/>
      <c r="DC27" s="81"/>
      <c r="DD27" s="150">
        <f t="shared" si="35"/>
        <v>4</v>
      </c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</row>
    <row r="28" spans="1:126" ht="12.75" customHeight="1">
      <c r="A28" s="130" t="str">
        <f>'ПЛАН НАВЧАЛЬНОГО ПРОЦЕСУ ДЕННА'!A28</f>
        <v>1.1.14</v>
      </c>
      <c r="B28" s="318" t="str">
        <f>'ПЛАН НАВЧАЛЬНОГО ПРОЦЕСУ ДЕННА'!B28</f>
        <v>Основи туризмознавства</v>
      </c>
      <c r="C28" s="324" t="str">
        <f>'ПЛАН НАВЧАЛЬНОГО ПРОЦЕСУ ДЕННА'!C28</f>
        <v>МЕіТ</v>
      </c>
      <c r="D28" s="222">
        <f>'ПЛАН НАВЧАЛЬНОГО ПРОЦЕСУ ДЕННА'!D28</f>
        <v>1</v>
      </c>
      <c r="E28" s="320">
        <f>'ПЛАН НАВЧАЛЬНОГО ПРОЦЕСУ ДЕННА'!E28</f>
        <v>0</v>
      </c>
      <c r="F28" s="320">
        <f>'ПЛАН НАВЧАЛЬНОГО ПРОЦЕСУ ДЕННА'!F28</f>
        <v>0</v>
      </c>
      <c r="G28" s="321">
        <f>'ПЛАН НАВЧАЛЬНОГО ПРОЦЕСУ ДЕННА'!G28</f>
        <v>0</v>
      </c>
      <c r="H28" s="222">
        <f>'ПЛАН НАВЧАЛЬНОГО ПРОЦЕСУ ДЕННА'!H28</f>
        <v>0</v>
      </c>
      <c r="I28" s="320">
        <f>'ПЛАН НАВЧАЛЬНОГО ПРОЦЕСУ ДЕННА'!I28</f>
        <v>0</v>
      </c>
      <c r="J28" s="320">
        <f>'ПЛАН НАВЧАЛЬНОГО ПРОЦЕСУ ДЕННА'!J28</f>
        <v>0</v>
      </c>
      <c r="K28" s="320">
        <f>'ПЛАН НАВЧАЛЬНОГО ПРОЦЕСУ ДЕННА'!K28</f>
        <v>0</v>
      </c>
      <c r="L28" s="320">
        <f>'ПЛАН НАВЧАЛЬНОГО ПРОЦЕСУ ДЕННА'!L28</f>
        <v>0</v>
      </c>
      <c r="M28" s="320">
        <f>'ПЛАН НАВЧАЛЬНОГО ПРОЦЕСУ ДЕННА'!M28</f>
        <v>0</v>
      </c>
      <c r="N28" s="320">
        <f>'ПЛАН НАВЧАЛЬНОГО ПРОЦЕСУ ДЕННА'!N28</f>
        <v>0</v>
      </c>
      <c r="O28" s="320">
        <f>'ПЛАН НАВЧАЛЬНОГО ПРОЦЕСУ ДЕННА'!O28</f>
        <v>0</v>
      </c>
      <c r="P28" s="203">
        <f>'ПЛАН НАВЧАЛЬНОГО ПРОЦЕСУ ДЕННА'!P28</f>
        <v>0</v>
      </c>
      <c r="Q28" s="203">
        <f>'ПЛАН НАВЧАЛЬНОГО ПРОЦЕСУ ДЕННА'!Q28</f>
        <v>0</v>
      </c>
      <c r="R28" s="222">
        <f>'ПЛАН НАВЧАЛЬНОГО ПРОЦЕСУ ДЕННА'!R28</f>
        <v>0</v>
      </c>
      <c r="S28" s="320">
        <f>'ПЛАН НАВЧАЛЬНОГО ПРОЦЕСУ ДЕННА'!S28</f>
        <v>0</v>
      </c>
      <c r="T28" s="320">
        <f>'ПЛАН НАВЧАЛЬНОГО ПРОЦЕСУ ДЕННА'!T28</f>
        <v>0</v>
      </c>
      <c r="U28" s="320">
        <f>'ПЛАН НАВЧАЛЬНОГО ПРОЦЕСУ ДЕННА'!U28</f>
        <v>0</v>
      </c>
      <c r="V28" s="320">
        <f>'ПЛАН НАВЧАЛЬНОГО ПРОЦЕСУ ДЕННА'!V28</f>
        <v>0</v>
      </c>
      <c r="W28" s="320">
        <f>'ПЛАН НАВЧАЛЬНОГО ПРОЦЕСУ ДЕННА'!W28</f>
        <v>0</v>
      </c>
      <c r="X28" s="320">
        <f>'ПЛАН НАВЧАЛЬНОГО ПРОЦЕСУ ДЕННА'!X28</f>
        <v>0</v>
      </c>
      <c r="Y28" s="322">
        <f>'ПЛАН НАВЧАЛЬНОГО ПРОЦЕСУ ДЕННА'!Y28</f>
        <v>135</v>
      </c>
      <c r="Z28" s="136">
        <f t="shared" si="0"/>
        <v>4.5</v>
      </c>
      <c r="AA28" s="138">
        <f t="shared" ref="AA28:AC28" si="60">AE28*$BM$5+AI28*$BN$5+AM28*$BO$5+AQ28*$BP$5+AU28*$BQ$5+AY28*$BR$5+BC28*$BS$5+BG28*$BT$5</f>
        <v>4</v>
      </c>
      <c r="AB28" s="138">
        <f t="shared" si="60"/>
        <v>0</v>
      </c>
      <c r="AC28" s="138">
        <f t="shared" si="60"/>
        <v>4</v>
      </c>
      <c r="AD28" s="138">
        <f t="shared" si="2"/>
        <v>127</v>
      </c>
      <c r="AE28" s="139">
        <f>IF('ПЛАН НАВЧАЛЬНОГО ПРОЦЕСУ ДЕННА'!AE28&gt;0,IF(ROUND('ПЛАН НАВЧАЛЬНОГО ПРОЦЕСУ ДЕННА'!AE28*$BX$4,0)&gt;0,ROUND('ПЛАН НАВЧАЛЬНОГО ПРОЦЕСУ ДЕННА'!AE28*$BX$4,0)*2,2),0)</f>
        <v>4</v>
      </c>
      <c r="AF28" s="139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139">
        <f>IF('ПЛАН НАВЧАЛЬНОГО ПРОЦЕСУ ДЕННА'!AG28&gt;0,IF(ROUND('ПЛАН НАВЧАЛЬНОГО ПРОЦЕСУ ДЕННА'!AG28*$BX$4,0)&gt;0,ROUND('ПЛАН НАВЧАЛЬНОГО ПРОЦЕСУ ДЕННА'!AG28*$BX$4,0)*2,2),0)</f>
        <v>4</v>
      </c>
      <c r="AH28" s="140">
        <f>'ПЛАН НАВЧАЛЬНОГО ПРОЦЕСУ ДЕННА'!AH28</f>
        <v>4.5</v>
      </c>
      <c r="AI28" s="139">
        <f>IF('ПЛАН НАВЧАЛЬНОГО ПРОЦЕСУ ДЕННА'!AI28&gt;0,IF(ROUND('ПЛАН НАВЧАЛЬНОГО ПРОЦЕСУ ДЕННА'!AI28*$BX$4,0)&gt;0,ROUND('ПЛАН НАВЧАЛЬНОГО ПРОЦЕСУ ДЕННА'!AI28*$BX$4,0)*2,2),0)</f>
        <v>0</v>
      </c>
      <c r="AJ28" s="139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139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140">
        <f>'ПЛАН НАВЧАЛЬНОГО ПРОЦЕСУ ДЕННА'!AL28</f>
        <v>0</v>
      </c>
      <c r="AM28" s="139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139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139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140">
        <f>'ПЛАН НАВЧАЛЬНОГО ПРОЦЕСУ ДЕННА'!AP28</f>
        <v>0</v>
      </c>
      <c r="AQ28" s="139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139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139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140">
        <f>'ПЛАН НАВЧАЛЬНОГО ПРОЦЕСУ ДЕННА'!AT28</f>
        <v>0</v>
      </c>
      <c r="AU28" s="139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139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139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140">
        <f>'ПЛАН НАВЧАЛЬНОГО ПРОЦЕСУ ДЕННА'!AX28</f>
        <v>0</v>
      </c>
      <c r="AY28" s="139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139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139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140">
        <f>'ПЛАН НАВЧАЛЬНОГО ПРОЦЕСУ ДЕННА'!BB28</f>
        <v>0</v>
      </c>
      <c r="BC28" s="139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139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139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140">
        <f>'ПЛАН НАВЧАЛЬНОГО ПРОЦЕСУ ДЕННА'!BF28</f>
        <v>0</v>
      </c>
      <c r="BG28" s="139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139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139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140">
        <f>'ПЛАН НАВЧАЛЬНОГО ПРОЦЕСУ ДЕННА'!BJ28</f>
        <v>0</v>
      </c>
      <c r="BK28" s="141">
        <f t="shared" si="3"/>
        <v>0.94074074074074077</v>
      </c>
      <c r="BL28" s="142" t="str">
        <f t="shared" si="4"/>
        <v/>
      </c>
      <c r="BM28" s="145">
        <f t="shared" ref="BM28:BT28" si="61">IF(AND(BL28&lt;$CG28,$CF28&lt;&gt;$Z28,BX28=$CG28),BX28+$Z28-$CF28,BX28)</f>
        <v>4.5</v>
      </c>
      <c r="BN28" s="145">
        <f t="shared" si="61"/>
        <v>0</v>
      </c>
      <c r="BO28" s="145">
        <f t="shared" si="61"/>
        <v>0</v>
      </c>
      <c r="BP28" s="145">
        <f t="shared" si="61"/>
        <v>0</v>
      </c>
      <c r="BQ28" s="145">
        <f t="shared" si="61"/>
        <v>0</v>
      </c>
      <c r="BR28" s="145">
        <f t="shared" si="61"/>
        <v>0</v>
      </c>
      <c r="BS28" s="145">
        <f t="shared" si="61"/>
        <v>0</v>
      </c>
      <c r="BT28" s="145">
        <f t="shared" si="61"/>
        <v>0</v>
      </c>
      <c r="BU28" s="144">
        <f t="shared" si="6"/>
        <v>4.5</v>
      </c>
      <c r="BV28" s="81"/>
      <c r="BW28" s="81"/>
      <c r="BX28" s="145">
        <f t="shared" si="7"/>
        <v>4.5</v>
      </c>
      <c r="BY28" s="145">
        <f t="shared" si="8"/>
        <v>0</v>
      </c>
      <c r="BZ28" s="145">
        <f t="shared" si="9"/>
        <v>0</v>
      </c>
      <c r="CA28" s="145">
        <f t="shared" si="10"/>
        <v>0</v>
      </c>
      <c r="CB28" s="145">
        <f t="shared" si="11"/>
        <v>0</v>
      </c>
      <c r="CC28" s="145">
        <f t="shared" si="12"/>
        <v>0</v>
      </c>
      <c r="CD28" s="145">
        <f t="shared" si="13"/>
        <v>0</v>
      </c>
      <c r="CE28" s="145">
        <f t="shared" si="14"/>
        <v>0</v>
      </c>
      <c r="CF28" s="146">
        <f t="shared" si="15"/>
        <v>4.5</v>
      </c>
      <c r="CG28" s="147">
        <f t="shared" si="16"/>
        <v>4.5</v>
      </c>
      <c r="CH28" s="81"/>
      <c r="CI28" s="108">
        <f t="shared" si="17"/>
        <v>1</v>
      </c>
      <c r="CJ28" s="108">
        <f t="shared" si="18"/>
        <v>0</v>
      </c>
      <c r="CK28" s="108">
        <f t="shared" si="19"/>
        <v>0</v>
      </c>
      <c r="CL28" s="108">
        <f t="shared" si="20"/>
        <v>0</v>
      </c>
      <c r="CM28" s="108">
        <f t="shared" si="21"/>
        <v>0</v>
      </c>
      <c r="CN28" s="108">
        <f t="shared" si="22"/>
        <v>0</v>
      </c>
      <c r="CO28" s="108">
        <f t="shared" si="23"/>
        <v>0</v>
      </c>
      <c r="CP28" s="108">
        <f t="shared" si="24"/>
        <v>0</v>
      </c>
      <c r="CQ28" s="148">
        <f t="shared" si="25"/>
        <v>1</v>
      </c>
      <c r="CR28" s="108">
        <f t="shared" si="26"/>
        <v>0</v>
      </c>
      <c r="CS28" s="108">
        <f t="shared" si="27"/>
        <v>0</v>
      </c>
      <c r="CT28" s="105">
        <f t="shared" si="28"/>
        <v>0</v>
      </c>
      <c r="CU28" s="108">
        <f t="shared" si="29"/>
        <v>0</v>
      </c>
      <c r="CV28" s="108">
        <f t="shared" si="30"/>
        <v>0</v>
      </c>
      <c r="CW28" s="108">
        <f t="shared" si="31"/>
        <v>0</v>
      </c>
      <c r="CX28" s="108">
        <f t="shared" si="32"/>
        <v>0</v>
      </c>
      <c r="CY28" s="108">
        <f t="shared" si="33"/>
        <v>0</v>
      </c>
      <c r="CZ28" s="149">
        <f t="shared" si="34"/>
        <v>0</v>
      </c>
      <c r="DA28" s="81"/>
      <c r="DB28" s="81"/>
      <c r="DC28" s="81"/>
      <c r="DD28" s="150">
        <f t="shared" si="35"/>
        <v>8</v>
      </c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</row>
    <row r="29" spans="1:126" ht="22.2" customHeight="1">
      <c r="A29" s="130" t="str">
        <f>'ПЛАН НАВЧАЛЬНОГО ПРОЦЕСУ ДЕННА'!A29</f>
        <v>1.1.15</v>
      </c>
      <c r="B29" s="318" t="str">
        <f>'ПЛАН НАВЧАЛЬНОГО ПРОЦЕСУ ДЕННА'!B29</f>
        <v>Маркетинг в туризмі та готельно-ресторанній справі</v>
      </c>
      <c r="C29" s="324" t="str">
        <f>'ПЛАН НАВЧАЛЬНОГО ПРОЦЕСУ ДЕННА'!C29</f>
        <v>МЕіТ</v>
      </c>
      <c r="D29" s="222">
        <f>'ПЛАН НАВЧАЛЬНОГО ПРОЦЕСУ ДЕННА'!D29</f>
        <v>4</v>
      </c>
      <c r="E29" s="320">
        <f>'ПЛАН НАВЧАЛЬНОГО ПРОЦЕСУ ДЕННА'!E29</f>
        <v>0</v>
      </c>
      <c r="F29" s="320">
        <f>'ПЛАН НАВЧАЛЬНОГО ПРОЦЕСУ ДЕННА'!F29</f>
        <v>0</v>
      </c>
      <c r="G29" s="321">
        <f>'ПЛАН НАВЧАЛЬНОГО ПРОЦЕСУ ДЕННА'!G29</f>
        <v>0</v>
      </c>
      <c r="H29" s="222">
        <f>'ПЛАН НАВЧАЛЬНОГО ПРОЦЕСУ ДЕННА'!H29</f>
        <v>0</v>
      </c>
      <c r="I29" s="320">
        <f>'ПЛАН НАВЧАЛЬНОГО ПРОЦЕСУ ДЕННА'!I29</f>
        <v>0</v>
      </c>
      <c r="J29" s="320">
        <f>'ПЛАН НАВЧАЛЬНОГО ПРОЦЕСУ ДЕННА'!J29</f>
        <v>0</v>
      </c>
      <c r="K29" s="320">
        <f>'ПЛАН НАВЧАЛЬНОГО ПРОЦЕСУ ДЕННА'!K29</f>
        <v>0</v>
      </c>
      <c r="L29" s="320">
        <f>'ПЛАН НАВЧАЛЬНОГО ПРОЦЕСУ ДЕННА'!L29</f>
        <v>0</v>
      </c>
      <c r="M29" s="320">
        <f>'ПЛАН НАВЧАЛЬНОГО ПРОЦЕСУ ДЕННА'!M29</f>
        <v>0</v>
      </c>
      <c r="N29" s="320">
        <f>'ПЛАН НАВЧАЛЬНОГО ПРОЦЕСУ ДЕННА'!N29</f>
        <v>0</v>
      </c>
      <c r="O29" s="320">
        <f>'ПЛАН НАВЧАЛЬНОГО ПРОЦЕСУ ДЕННА'!O29</f>
        <v>0</v>
      </c>
      <c r="P29" s="203">
        <f>'ПЛАН НАВЧАЛЬНОГО ПРОЦЕСУ ДЕННА'!P29</f>
        <v>0</v>
      </c>
      <c r="Q29" s="203">
        <f>'ПЛАН НАВЧАЛЬНОГО ПРОЦЕСУ ДЕННА'!Q29</f>
        <v>0</v>
      </c>
      <c r="R29" s="222">
        <f>'ПЛАН НАВЧАЛЬНОГО ПРОЦЕСУ ДЕННА'!R29</f>
        <v>0</v>
      </c>
      <c r="S29" s="320">
        <f>'ПЛАН НАВЧАЛЬНОГО ПРОЦЕСУ ДЕННА'!S29</f>
        <v>0</v>
      </c>
      <c r="T29" s="320">
        <f>'ПЛАН НАВЧАЛЬНОГО ПРОЦЕСУ ДЕННА'!T29</f>
        <v>0</v>
      </c>
      <c r="U29" s="320">
        <f>'ПЛАН НАВЧАЛЬНОГО ПРОЦЕСУ ДЕННА'!U29</f>
        <v>0</v>
      </c>
      <c r="V29" s="320">
        <f>'ПЛАН НАВЧАЛЬНОГО ПРОЦЕСУ ДЕННА'!V29</f>
        <v>0</v>
      </c>
      <c r="W29" s="320">
        <f>'ПЛАН НАВЧАЛЬНОГО ПРОЦЕСУ ДЕННА'!W29</f>
        <v>0</v>
      </c>
      <c r="X29" s="320">
        <f>'ПЛАН НАВЧАЛЬНОГО ПРОЦЕСУ ДЕННА'!X29</f>
        <v>0</v>
      </c>
      <c r="Y29" s="322">
        <f>'ПЛАН НАВЧАЛЬНОГО ПРОЦЕСУ ДЕННА'!Y29</f>
        <v>120</v>
      </c>
      <c r="Z29" s="136">
        <f t="shared" si="0"/>
        <v>4</v>
      </c>
      <c r="AA29" s="138">
        <f t="shared" ref="AA29:AC29" si="62">AE29*$BM$5+AI29*$BN$5+AM29*$BO$5+AQ29*$BP$5+AU29*$BQ$5+AY29*$BR$5+BC29*$BS$5+BG29*$BT$5</f>
        <v>2</v>
      </c>
      <c r="AB29" s="138">
        <f t="shared" si="62"/>
        <v>0</v>
      </c>
      <c r="AC29" s="138">
        <f t="shared" si="62"/>
        <v>2</v>
      </c>
      <c r="AD29" s="138">
        <f t="shared" si="2"/>
        <v>116</v>
      </c>
      <c r="AE29" s="139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139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139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140">
        <f>'ПЛАН НАВЧАЛЬНОГО ПРОЦЕСУ ДЕННА'!AH29</f>
        <v>0</v>
      </c>
      <c r="AI29" s="139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139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139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140">
        <f>'ПЛАН НАВЧАЛЬНОГО ПРОЦЕСУ ДЕННА'!AL29</f>
        <v>0</v>
      </c>
      <c r="AM29" s="139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139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139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140">
        <f>'ПЛАН НАВЧАЛЬНОГО ПРОЦЕСУ ДЕННА'!AP29</f>
        <v>0</v>
      </c>
      <c r="AQ29" s="139">
        <f>IF('ПЛАН НАВЧАЛЬНОГО ПРОЦЕСУ ДЕННА'!AQ29&gt;0,IF(ROUND('ПЛАН НАВЧАЛЬНОГО ПРОЦЕСУ ДЕННА'!AQ29*$BX$4,0)&gt;0,ROUND('ПЛАН НАВЧАЛЬНОГО ПРОЦЕСУ ДЕННА'!AQ29*$BX$4,0)*2,2),0)</f>
        <v>2</v>
      </c>
      <c r="AR29" s="139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139">
        <f>IF('ПЛАН НАВЧАЛЬНОГО ПРОЦЕСУ ДЕННА'!AS29&gt;0,IF(ROUND('ПЛАН НАВЧАЛЬНОГО ПРОЦЕСУ ДЕННА'!AS29*$BX$4,0)&gt;0,ROUND('ПЛАН НАВЧАЛЬНОГО ПРОЦЕСУ ДЕННА'!AS29*$BX$4,0)*2,2),0)</f>
        <v>2</v>
      </c>
      <c r="AT29" s="140">
        <f>'ПЛАН НАВЧАЛЬНОГО ПРОЦЕСУ ДЕННА'!AT29</f>
        <v>4</v>
      </c>
      <c r="AU29" s="139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139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139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140">
        <f>'ПЛАН НАВЧАЛЬНОГО ПРОЦЕСУ ДЕННА'!AX29</f>
        <v>0</v>
      </c>
      <c r="AY29" s="139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139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139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140">
        <f>'ПЛАН НАВЧАЛЬНОГО ПРОЦЕСУ ДЕННА'!BB29</f>
        <v>0</v>
      </c>
      <c r="BC29" s="139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139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139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140">
        <f>'ПЛАН НАВЧАЛЬНОГО ПРОЦЕСУ ДЕННА'!BF29</f>
        <v>0</v>
      </c>
      <c r="BG29" s="139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139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139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140">
        <f>'ПЛАН НАВЧАЛЬНОГО ПРОЦЕСУ ДЕННА'!BJ29</f>
        <v>0</v>
      </c>
      <c r="BK29" s="141">
        <f t="shared" si="3"/>
        <v>0.96666666666666667</v>
      </c>
      <c r="BL29" s="142" t="str">
        <f t="shared" si="4"/>
        <v/>
      </c>
      <c r="BM29" s="145">
        <f t="shared" ref="BM29:BT29" si="63">IF(AND(BL29&lt;$CG29,$CF29&lt;&gt;$Z29,BX29=$CG29),BX29+$Z29-$CF29,BX29)</f>
        <v>0</v>
      </c>
      <c r="BN29" s="145">
        <f t="shared" si="63"/>
        <v>0</v>
      </c>
      <c r="BO29" s="145">
        <f t="shared" si="63"/>
        <v>0</v>
      </c>
      <c r="BP29" s="145">
        <f t="shared" si="63"/>
        <v>4</v>
      </c>
      <c r="BQ29" s="145">
        <f t="shared" si="63"/>
        <v>0</v>
      </c>
      <c r="BR29" s="145">
        <f t="shared" si="63"/>
        <v>0</v>
      </c>
      <c r="BS29" s="145">
        <f t="shared" si="63"/>
        <v>0</v>
      </c>
      <c r="BT29" s="145">
        <f t="shared" si="63"/>
        <v>0</v>
      </c>
      <c r="BU29" s="144">
        <f t="shared" si="6"/>
        <v>4</v>
      </c>
      <c r="BV29" s="81"/>
      <c r="BW29" s="81"/>
      <c r="BX29" s="145">
        <f t="shared" si="7"/>
        <v>0</v>
      </c>
      <c r="BY29" s="145">
        <f t="shared" si="8"/>
        <v>0</v>
      </c>
      <c r="BZ29" s="145">
        <f t="shared" si="9"/>
        <v>0</v>
      </c>
      <c r="CA29" s="145">
        <f t="shared" si="10"/>
        <v>4</v>
      </c>
      <c r="CB29" s="145">
        <f t="shared" si="11"/>
        <v>0</v>
      </c>
      <c r="CC29" s="145">
        <f t="shared" si="12"/>
        <v>0</v>
      </c>
      <c r="CD29" s="145">
        <f t="shared" si="13"/>
        <v>0</v>
      </c>
      <c r="CE29" s="145">
        <f t="shared" si="14"/>
        <v>0</v>
      </c>
      <c r="CF29" s="146">
        <f t="shared" si="15"/>
        <v>4</v>
      </c>
      <c r="CG29" s="147">
        <f t="shared" si="16"/>
        <v>4</v>
      </c>
      <c r="CH29" s="81"/>
      <c r="CI29" s="108">
        <f t="shared" si="17"/>
        <v>0</v>
      </c>
      <c r="CJ29" s="108">
        <f t="shared" si="18"/>
        <v>0</v>
      </c>
      <c r="CK29" s="108">
        <f t="shared" si="19"/>
        <v>0</v>
      </c>
      <c r="CL29" s="108">
        <f t="shared" si="20"/>
        <v>1</v>
      </c>
      <c r="CM29" s="108">
        <f t="shared" si="21"/>
        <v>0</v>
      </c>
      <c r="CN29" s="108">
        <f t="shared" si="22"/>
        <v>0</v>
      </c>
      <c r="CO29" s="108">
        <f t="shared" si="23"/>
        <v>0</v>
      </c>
      <c r="CP29" s="108">
        <f t="shared" si="24"/>
        <v>0</v>
      </c>
      <c r="CQ29" s="148">
        <f t="shared" si="25"/>
        <v>1</v>
      </c>
      <c r="CR29" s="108">
        <f t="shared" si="26"/>
        <v>0</v>
      </c>
      <c r="CS29" s="108">
        <f t="shared" si="27"/>
        <v>0</v>
      </c>
      <c r="CT29" s="105">
        <f t="shared" si="28"/>
        <v>0</v>
      </c>
      <c r="CU29" s="108">
        <f t="shared" si="29"/>
        <v>0</v>
      </c>
      <c r="CV29" s="108">
        <f t="shared" si="30"/>
        <v>0</v>
      </c>
      <c r="CW29" s="108">
        <f t="shared" si="31"/>
        <v>0</v>
      </c>
      <c r="CX29" s="108">
        <f t="shared" si="32"/>
        <v>0</v>
      </c>
      <c r="CY29" s="108">
        <f t="shared" si="33"/>
        <v>0</v>
      </c>
      <c r="CZ29" s="149">
        <f t="shared" si="34"/>
        <v>0</v>
      </c>
      <c r="DA29" s="81"/>
      <c r="DB29" s="81"/>
      <c r="DC29" s="81"/>
      <c r="DD29" s="150">
        <f t="shared" si="35"/>
        <v>4</v>
      </c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126" ht="12.75" customHeight="1">
      <c r="A30" s="130" t="str">
        <f>'ПЛАН НАВЧАЛЬНОГО ПРОЦЕСУ ДЕННА'!A30</f>
        <v>1.1.16</v>
      </c>
      <c r="B30" s="318" t="str">
        <f>'ПЛАН НАВЧАЛЬНОГО ПРОЦЕСУ ДЕННА'!B30</f>
        <v>Основи наукових досліджень в галузі</v>
      </c>
      <c r="C30" s="324" t="str">
        <f>'ПЛАН НАВЧАЛЬНОГО ПРОЦЕСУ ДЕННА'!C30</f>
        <v>МЕіТ</v>
      </c>
      <c r="D30" s="222">
        <f>'ПЛАН НАВЧАЛЬНОГО ПРОЦЕСУ ДЕННА'!D30</f>
        <v>0</v>
      </c>
      <c r="E30" s="320">
        <f>'ПЛАН НАВЧАЛЬНОГО ПРОЦЕСУ ДЕННА'!E30</f>
        <v>0</v>
      </c>
      <c r="F30" s="320">
        <f>'ПЛАН НАВЧАЛЬНОГО ПРОЦЕСУ ДЕННА'!F30</f>
        <v>0</v>
      </c>
      <c r="G30" s="321">
        <f>'ПЛАН НАВЧАЛЬНОГО ПРОЦЕСУ ДЕННА'!G30</f>
        <v>0</v>
      </c>
      <c r="H30" s="222">
        <f>'ПЛАН НАВЧАЛЬНОГО ПРОЦЕСУ ДЕННА'!H30</f>
        <v>3</v>
      </c>
      <c r="I30" s="320">
        <f>'ПЛАН НАВЧАЛЬНОГО ПРОЦЕСУ ДЕННА'!I30</f>
        <v>0</v>
      </c>
      <c r="J30" s="320">
        <f>'ПЛАН НАВЧАЛЬНОГО ПРОЦЕСУ ДЕННА'!J30</f>
        <v>0</v>
      </c>
      <c r="K30" s="320">
        <f>'ПЛАН НАВЧАЛЬНОГО ПРОЦЕСУ ДЕННА'!K30</f>
        <v>0</v>
      </c>
      <c r="L30" s="320">
        <f>'ПЛАН НАВЧАЛЬНОГО ПРОЦЕСУ ДЕННА'!L30</f>
        <v>0</v>
      </c>
      <c r="M30" s="320">
        <f>'ПЛАН НАВЧАЛЬНОГО ПРОЦЕСУ ДЕННА'!M30</f>
        <v>0</v>
      </c>
      <c r="N30" s="320">
        <f>'ПЛАН НАВЧАЛЬНОГО ПРОЦЕСУ ДЕННА'!N30</f>
        <v>0</v>
      </c>
      <c r="O30" s="320">
        <f>'ПЛАН НАВЧАЛЬНОГО ПРОЦЕСУ ДЕННА'!O30</f>
        <v>0</v>
      </c>
      <c r="P30" s="203">
        <f>'ПЛАН НАВЧАЛЬНОГО ПРОЦЕСУ ДЕННА'!P30</f>
        <v>0</v>
      </c>
      <c r="Q30" s="203">
        <f>'ПЛАН НАВЧАЛЬНОГО ПРОЦЕСУ ДЕННА'!Q30</f>
        <v>0</v>
      </c>
      <c r="R30" s="222">
        <f>'ПЛАН НАВЧАЛЬНОГО ПРОЦЕСУ ДЕННА'!R30</f>
        <v>0</v>
      </c>
      <c r="S30" s="320">
        <f>'ПЛАН НАВЧАЛЬНОГО ПРОЦЕСУ ДЕННА'!S30</f>
        <v>0</v>
      </c>
      <c r="T30" s="320">
        <f>'ПЛАН НАВЧАЛЬНОГО ПРОЦЕСУ ДЕННА'!T30</f>
        <v>0</v>
      </c>
      <c r="U30" s="320">
        <f>'ПЛАН НАВЧАЛЬНОГО ПРОЦЕСУ ДЕННА'!U30</f>
        <v>0</v>
      </c>
      <c r="V30" s="320">
        <f>'ПЛАН НАВЧАЛЬНОГО ПРОЦЕСУ ДЕННА'!V30</f>
        <v>0</v>
      </c>
      <c r="W30" s="320">
        <f>'ПЛАН НАВЧАЛЬНОГО ПРОЦЕСУ ДЕННА'!W30</f>
        <v>0</v>
      </c>
      <c r="X30" s="320">
        <f>'ПЛАН НАВЧАЛЬНОГО ПРОЦЕСУ ДЕННА'!X30</f>
        <v>0</v>
      </c>
      <c r="Y30" s="322">
        <f>'ПЛАН НАВЧАЛЬНОГО ПРОЦЕСУ ДЕННА'!Y30</f>
        <v>90</v>
      </c>
      <c r="Z30" s="136">
        <f t="shared" si="0"/>
        <v>3</v>
      </c>
      <c r="AA30" s="138">
        <f t="shared" ref="AA30:AC30" si="64">AE30*$BM$5+AI30*$BN$5+AM30*$BO$5+AQ30*$BP$5+AU30*$BQ$5+AY30*$BR$5+BC30*$BS$5+BG30*$BT$5</f>
        <v>2</v>
      </c>
      <c r="AB30" s="138">
        <f t="shared" si="64"/>
        <v>0</v>
      </c>
      <c r="AC30" s="138">
        <f t="shared" si="64"/>
        <v>2</v>
      </c>
      <c r="AD30" s="138">
        <f t="shared" si="2"/>
        <v>86</v>
      </c>
      <c r="AE30" s="139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139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139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140">
        <f>'ПЛАН НАВЧАЛЬНОГО ПРОЦЕСУ ДЕННА'!AH30</f>
        <v>0</v>
      </c>
      <c r="AI30" s="139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139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139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140">
        <f>'ПЛАН НАВЧАЛЬНОГО ПРОЦЕСУ ДЕННА'!AL30</f>
        <v>0</v>
      </c>
      <c r="AM30" s="139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139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139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140">
        <f>'ПЛАН НАВЧАЛЬНОГО ПРОЦЕСУ ДЕННА'!AP30</f>
        <v>3</v>
      </c>
      <c r="AQ30" s="139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139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139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140">
        <f>'ПЛАН НАВЧАЛЬНОГО ПРОЦЕСУ ДЕННА'!AT30</f>
        <v>0</v>
      </c>
      <c r="AU30" s="139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139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139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140">
        <f>'ПЛАН НАВЧАЛЬНОГО ПРОЦЕСУ ДЕННА'!AX30</f>
        <v>0</v>
      </c>
      <c r="AY30" s="139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139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139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140">
        <f>'ПЛАН НАВЧАЛЬНОГО ПРОЦЕСУ ДЕННА'!BB30</f>
        <v>0</v>
      </c>
      <c r="BC30" s="139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139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139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140">
        <f>'ПЛАН НАВЧАЛЬНОГО ПРОЦЕСУ ДЕННА'!BF30</f>
        <v>0</v>
      </c>
      <c r="BG30" s="139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139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139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140">
        <f>'ПЛАН НАВЧАЛЬНОГО ПРОЦЕСУ ДЕННА'!BJ30</f>
        <v>0</v>
      </c>
      <c r="BK30" s="141">
        <f t="shared" si="3"/>
        <v>0.9555555555555556</v>
      </c>
      <c r="BL30" s="142" t="str">
        <f t="shared" si="4"/>
        <v/>
      </c>
      <c r="BM30" s="145">
        <f t="shared" ref="BM30:BT30" si="65">IF(AND(BL30&lt;$CG30,$CF30&lt;&gt;$Z30,BX30=$CG30),BX30+$Z30-$CF30,BX30)</f>
        <v>0</v>
      </c>
      <c r="BN30" s="145">
        <f t="shared" si="65"/>
        <v>0</v>
      </c>
      <c r="BO30" s="145">
        <f t="shared" si="65"/>
        <v>3</v>
      </c>
      <c r="BP30" s="145">
        <f t="shared" si="65"/>
        <v>0</v>
      </c>
      <c r="BQ30" s="145">
        <f t="shared" si="65"/>
        <v>0</v>
      </c>
      <c r="BR30" s="145">
        <f t="shared" si="65"/>
        <v>0</v>
      </c>
      <c r="BS30" s="145">
        <f t="shared" si="65"/>
        <v>0</v>
      </c>
      <c r="BT30" s="145">
        <f t="shared" si="65"/>
        <v>0</v>
      </c>
      <c r="BU30" s="144">
        <f t="shared" si="6"/>
        <v>3</v>
      </c>
      <c r="BV30" s="81"/>
      <c r="BW30" s="81"/>
      <c r="BX30" s="145">
        <f t="shared" si="7"/>
        <v>0</v>
      </c>
      <c r="BY30" s="145">
        <f t="shared" si="8"/>
        <v>0</v>
      </c>
      <c r="BZ30" s="145">
        <f t="shared" si="9"/>
        <v>3</v>
      </c>
      <c r="CA30" s="145">
        <f t="shared" si="10"/>
        <v>0</v>
      </c>
      <c r="CB30" s="145">
        <f t="shared" si="11"/>
        <v>0</v>
      </c>
      <c r="CC30" s="145">
        <f t="shared" si="12"/>
        <v>0</v>
      </c>
      <c r="CD30" s="145">
        <f t="shared" si="13"/>
        <v>0</v>
      </c>
      <c r="CE30" s="145">
        <f t="shared" si="14"/>
        <v>0</v>
      </c>
      <c r="CF30" s="146">
        <f t="shared" si="15"/>
        <v>3</v>
      </c>
      <c r="CG30" s="147">
        <f t="shared" si="16"/>
        <v>3</v>
      </c>
      <c r="CH30" s="81"/>
      <c r="CI30" s="108">
        <f t="shared" si="17"/>
        <v>0</v>
      </c>
      <c r="CJ30" s="108">
        <f t="shared" si="18"/>
        <v>0</v>
      </c>
      <c r="CK30" s="108">
        <f t="shared" si="19"/>
        <v>0</v>
      </c>
      <c r="CL30" s="108">
        <f t="shared" si="20"/>
        <v>0</v>
      </c>
      <c r="CM30" s="108">
        <f t="shared" si="21"/>
        <v>0</v>
      </c>
      <c r="CN30" s="108">
        <f t="shared" si="22"/>
        <v>0</v>
      </c>
      <c r="CO30" s="108">
        <f t="shared" si="23"/>
        <v>0</v>
      </c>
      <c r="CP30" s="108">
        <f t="shared" si="24"/>
        <v>0</v>
      </c>
      <c r="CQ30" s="148">
        <f t="shared" si="25"/>
        <v>0</v>
      </c>
      <c r="CR30" s="108">
        <f t="shared" si="26"/>
        <v>0</v>
      </c>
      <c r="CS30" s="108">
        <f t="shared" si="27"/>
        <v>0</v>
      </c>
      <c r="CT30" s="105">
        <f t="shared" si="28"/>
        <v>1</v>
      </c>
      <c r="CU30" s="108">
        <f t="shared" si="29"/>
        <v>0</v>
      </c>
      <c r="CV30" s="108">
        <f t="shared" si="30"/>
        <v>0</v>
      </c>
      <c r="CW30" s="108">
        <f t="shared" si="31"/>
        <v>0</v>
      </c>
      <c r="CX30" s="108">
        <f t="shared" si="32"/>
        <v>0</v>
      </c>
      <c r="CY30" s="108">
        <f t="shared" si="33"/>
        <v>0</v>
      </c>
      <c r="CZ30" s="149">
        <f t="shared" si="34"/>
        <v>1</v>
      </c>
      <c r="DA30" s="81"/>
      <c r="DB30" s="81"/>
      <c r="DC30" s="81"/>
      <c r="DD30" s="150">
        <f t="shared" si="35"/>
        <v>4</v>
      </c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</row>
    <row r="31" spans="1:126" ht="12.75" customHeight="1">
      <c r="A31" s="130" t="str">
        <f>'ПЛАН НАВЧАЛЬНОГО ПРОЦЕСУ ДЕННА'!A31</f>
        <v>1.1.17</v>
      </c>
      <c r="B31" s="318" t="str">
        <f>'ПЛАН НАВЧАЛЬНОГО ПРОЦЕСУ ДЕННА'!B31</f>
        <v>Туроперейтинг</v>
      </c>
      <c r="C31" s="324" t="str">
        <f>'ПЛАН НАВЧАЛЬНОГО ПРОЦЕСУ ДЕННА'!C31</f>
        <v>МЕіТ</v>
      </c>
      <c r="D31" s="222">
        <f>'ПЛАН НАВЧАЛЬНОГО ПРОЦЕСУ ДЕННА'!D31</f>
        <v>7</v>
      </c>
      <c r="E31" s="320">
        <f>'ПЛАН НАВЧАЛЬНОГО ПРОЦЕСУ ДЕННА'!E31</f>
        <v>0</v>
      </c>
      <c r="F31" s="320">
        <f>'ПЛАН НАВЧАЛЬНОГО ПРОЦЕСУ ДЕННА'!F31</f>
        <v>0</v>
      </c>
      <c r="G31" s="321">
        <f>'ПЛАН НАВЧАЛЬНОГО ПРОЦЕСУ ДЕННА'!G31</f>
        <v>0</v>
      </c>
      <c r="H31" s="222">
        <f>'ПЛАН НАВЧАЛЬНОГО ПРОЦЕСУ ДЕННА'!H31</f>
        <v>0</v>
      </c>
      <c r="I31" s="320">
        <f>'ПЛАН НАВЧАЛЬНОГО ПРОЦЕСУ ДЕННА'!I31</f>
        <v>0</v>
      </c>
      <c r="J31" s="320">
        <f>'ПЛАН НАВЧАЛЬНОГО ПРОЦЕСУ ДЕННА'!J31</f>
        <v>0</v>
      </c>
      <c r="K31" s="320">
        <f>'ПЛАН НАВЧАЛЬНОГО ПРОЦЕСУ ДЕННА'!K31</f>
        <v>0</v>
      </c>
      <c r="L31" s="320">
        <f>'ПЛАН НАВЧАЛЬНОГО ПРОЦЕСУ ДЕННА'!L31</f>
        <v>0</v>
      </c>
      <c r="M31" s="320">
        <f>'ПЛАН НАВЧАЛЬНОГО ПРОЦЕСУ ДЕННА'!M31</f>
        <v>0</v>
      </c>
      <c r="N31" s="320">
        <f>'ПЛАН НАВЧАЛЬНОГО ПРОЦЕСУ ДЕННА'!N31</f>
        <v>0</v>
      </c>
      <c r="O31" s="320">
        <f>'ПЛАН НАВЧАЛЬНОГО ПРОЦЕСУ ДЕННА'!O31</f>
        <v>0</v>
      </c>
      <c r="P31" s="203">
        <f>'ПЛАН НАВЧАЛЬНОГО ПРОЦЕСУ ДЕННА'!P31</f>
        <v>0</v>
      </c>
      <c r="Q31" s="203">
        <f>'ПЛАН НАВЧАЛЬНОГО ПРОЦЕСУ ДЕННА'!Q31</f>
        <v>0</v>
      </c>
      <c r="R31" s="222">
        <f>'ПЛАН НАВЧАЛЬНОГО ПРОЦЕСУ ДЕННА'!R31</f>
        <v>0</v>
      </c>
      <c r="S31" s="320">
        <f>'ПЛАН НАВЧАЛЬНОГО ПРОЦЕСУ ДЕННА'!S31</f>
        <v>0</v>
      </c>
      <c r="T31" s="320">
        <f>'ПЛАН НАВЧАЛЬНОГО ПРОЦЕСУ ДЕННА'!T31</f>
        <v>0</v>
      </c>
      <c r="U31" s="320">
        <f>'ПЛАН НАВЧАЛЬНОГО ПРОЦЕСУ ДЕННА'!U31</f>
        <v>0</v>
      </c>
      <c r="V31" s="320">
        <f>'ПЛАН НАВЧАЛЬНОГО ПРОЦЕСУ ДЕННА'!V31</f>
        <v>0</v>
      </c>
      <c r="W31" s="320">
        <f>'ПЛАН НАВЧАЛЬНОГО ПРОЦЕСУ ДЕННА'!W31</f>
        <v>0</v>
      </c>
      <c r="X31" s="320">
        <f>'ПЛАН НАВЧАЛЬНОГО ПРОЦЕСУ ДЕННА'!X31</f>
        <v>0</v>
      </c>
      <c r="Y31" s="322">
        <f>'ПЛАН НАВЧАЛЬНОГО ПРОЦЕСУ ДЕННА'!Y31</f>
        <v>210</v>
      </c>
      <c r="Z31" s="136">
        <f t="shared" si="0"/>
        <v>7</v>
      </c>
      <c r="AA31" s="138">
        <f t="shared" ref="AA31:AC31" si="66">AE31*$BM$5+AI31*$BN$5+AM31*$BO$5+AQ31*$BP$5+AU31*$BQ$5+AY31*$BR$5+BC31*$BS$5+BG31*$BT$5</f>
        <v>4</v>
      </c>
      <c r="AB31" s="138">
        <f t="shared" si="66"/>
        <v>0</v>
      </c>
      <c r="AC31" s="138">
        <f t="shared" si="66"/>
        <v>4</v>
      </c>
      <c r="AD31" s="138">
        <f t="shared" si="2"/>
        <v>202</v>
      </c>
      <c r="AE31" s="139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139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139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140">
        <f>'ПЛАН НАВЧАЛЬНОГО ПРОЦЕСУ ДЕННА'!AH31</f>
        <v>0</v>
      </c>
      <c r="AI31" s="139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139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139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140">
        <f>'ПЛАН НАВЧАЛЬНОГО ПРОЦЕСУ ДЕННА'!AL31</f>
        <v>0</v>
      </c>
      <c r="AM31" s="139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139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139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140">
        <f>'ПЛАН НАВЧАЛЬНОГО ПРОЦЕСУ ДЕННА'!AP31</f>
        <v>0</v>
      </c>
      <c r="AQ31" s="139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139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139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140">
        <f>'ПЛАН НАВЧАЛЬНОГО ПРОЦЕСУ ДЕННА'!AT31</f>
        <v>0</v>
      </c>
      <c r="AU31" s="139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139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139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140">
        <f>'ПЛАН НАВЧАЛЬНОГО ПРОЦЕСУ ДЕННА'!AX31</f>
        <v>0</v>
      </c>
      <c r="AY31" s="139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139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139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140">
        <f>'ПЛАН НАВЧАЛЬНОГО ПРОЦЕСУ ДЕННА'!BB31</f>
        <v>0</v>
      </c>
      <c r="BC31" s="139">
        <f>IF('ПЛАН НАВЧАЛЬНОГО ПРОЦЕСУ ДЕННА'!BC31&gt;0,IF(ROUND('ПЛАН НАВЧАЛЬНОГО ПРОЦЕСУ ДЕННА'!BC31*$BX$4,0)&gt;0,ROUND('ПЛАН НАВЧАЛЬНОГО ПРОЦЕСУ ДЕННА'!BC31*$BX$4,0)*2,2),0)</f>
        <v>4</v>
      </c>
      <c r="BD31" s="139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139">
        <f>IF('ПЛАН НАВЧАЛЬНОГО ПРОЦЕСУ ДЕННА'!BE31&gt;0,IF(ROUND('ПЛАН НАВЧАЛЬНОГО ПРОЦЕСУ ДЕННА'!BE31*$BX$4,0)&gt;0,ROUND('ПЛАН НАВЧАЛЬНОГО ПРОЦЕСУ ДЕННА'!BE31*$BX$4,0)*2,2),0)</f>
        <v>4</v>
      </c>
      <c r="BF31" s="140">
        <f>'ПЛАН НАВЧАЛЬНОГО ПРОЦЕСУ ДЕННА'!BF31</f>
        <v>7</v>
      </c>
      <c r="BG31" s="139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139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139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140">
        <f>'ПЛАН НАВЧАЛЬНОГО ПРОЦЕСУ ДЕННА'!BJ31</f>
        <v>0</v>
      </c>
      <c r="BK31" s="141">
        <f t="shared" si="3"/>
        <v>0.96190476190476193</v>
      </c>
      <c r="BL31" s="142" t="str">
        <f t="shared" si="4"/>
        <v/>
      </c>
      <c r="BM31" s="145">
        <f t="shared" ref="BM31:BT31" si="67">IF(AND(BL31&lt;$CG31,$CF31&lt;&gt;$Z31,BX31=$CG31),BX31+$Z31-$CF31,BX31)</f>
        <v>0</v>
      </c>
      <c r="BN31" s="145">
        <f t="shared" si="67"/>
        <v>0</v>
      </c>
      <c r="BO31" s="145">
        <f t="shared" si="67"/>
        <v>0</v>
      </c>
      <c r="BP31" s="145">
        <f t="shared" si="67"/>
        <v>0</v>
      </c>
      <c r="BQ31" s="145">
        <f t="shared" si="67"/>
        <v>0</v>
      </c>
      <c r="BR31" s="145">
        <f t="shared" si="67"/>
        <v>0</v>
      </c>
      <c r="BS31" s="145">
        <f t="shared" si="67"/>
        <v>7</v>
      </c>
      <c r="BT31" s="145">
        <f t="shared" si="67"/>
        <v>0</v>
      </c>
      <c r="BU31" s="144">
        <f t="shared" si="6"/>
        <v>7</v>
      </c>
      <c r="BV31" s="81"/>
      <c r="BW31" s="81"/>
      <c r="BX31" s="145">
        <f t="shared" si="7"/>
        <v>0</v>
      </c>
      <c r="BY31" s="145">
        <f t="shared" si="8"/>
        <v>0</v>
      </c>
      <c r="BZ31" s="145">
        <f t="shared" si="9"/>
        <v>0</v>
      </c>
      <c r="CA31" s="145">
        <f t="shared" si="10"/>
        <v>0</v>
      </c>
      <c r="CB31" s="145">
        <f t="shared" si="11"/>
        <v>0</v>
      </c>
      <c r="CC31" s="145">
        <f t="shared" si="12"/>
        <v>0</v>
      </c>
      <c r="CD31" s="145">
        <f t="shared" si="13"/>
        <v>7</v>
      </c>
      <c r="CE31" s="145">
        <f t="shared" si="14"/>
        <v>0</v>
      </c>
      <c r="CF31" s="146">
        <f t="shared" si="15"/>
        <v>7</v>
      </c>
      <c r="CG31" s="147">
        <f t="shared" si="16"/>
        <v>7</v>
      </c>
      <c r="CH31" s="81"/>
      <c r="CI31" s="108">
        <f t="shared" si="17"/>
        <v>0</v>
      </c>
      <c r="CJ31" s="108">
        <f t="shared" si="18"/>
        <v>0</v>
      </c>
      <c r="CK31" s="108">
        <f t="shared" si="19"/>
        <v>0</v>
      </c>
      <c r="CL31" s="108">
        <f t="shared" si="20"/>
        <v>0</v>
      </c>
      <c r="CM31" s="108">
        <f t="shared" si="21"/>
        <v>0</v>
      </c>
      <c r="CN31" s="108">
        <f t="shared" si="22"/>
        <v>0</v>
      </c>
      <c r="CO31" s="108">
        <f t="shared" si="23"/>
        <v>1</v>
      </c>
      <c r="CP31" s="108">
        <f t="shared" si="24"/>
        <v>0</v>
      </c>
      <c r="CQ31" s="148">
        <f t="shared" si="25"/>
        <v>1</v>
      </c>
      <c r="CR31" s="108">
        <f t="shared" si="26"/>
        <v>0</v>
      </c>
      <c r="CS31" s="108">
        <f t="shared" si="27"/>
        <v>0</v>
      </c>
      <c r="CT31" s="105">
        <f t="shared" si="28"/>
        <v>0</v>
      </c>
      <c r="CU31" s="108">
        <f t="shared" si="29"/>
        <v>0</v>
      </c>
      <c r="CV31" s="108">
        <f t="shared" si="30"/>
        <v>0</v>
      </c>
      <c r="CW31" s="108">
        <f t="shared" si="31"/>
        <v>0</v>
      </c>
      <c r="CX31" s="108">
        <f t="shared" si="32"/>
        <v>0</v>
      </c>
      <c r="CY31" s="108">
        <f t="shared" si="33"/>
        <v>0</v>
      </c>
      <c r="CZ31" s="149">
        <f t="shared" si="34"/>
        <v>0</v>
      </c>
      <c r="DA31" s="81"/>
      <c r="DB31" s="81"/>
      <c r="DC31" s="81"/>
      <c r="DD31" s="150">
        <f t="shared" si="35"/>
        <v>8</v>
      </c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</row>
    <row r="32" spans="1:126" ht="12.75" customHeight="1">
      <c r="A32" s="130" t="str">
        <f>'ПЛАН НАВЧАЛЬНОГО ПРОЦЕСУ ДЕННА'!A32</f>
        <v>1.1.18</v>
      </c>
      <c r="B32" s="318" t="str">
        <f>'ПЛАН НАВЧАЛЬНОГО ПРОЦЕСУ ДЕННА'!B32</f>
        <v>Організація екскурсійної діяльності</v>
      </c>
      <c r="C32" s="324" t="str">
        <f>'ПЛАН НАВЧАЛЬНОГО ПРОЦЕСУ ДЕННА'!C32</f>
        <v>МЕіТ</v>
      </c>
      <c r="D32" s="222">
        <f>'ПЛАН НАВЧАЛЬНОГО ПРОЦЕСУ ДЕННА'!D32</f>
        <v>6</v>
      </c>
      <c r="E32" s="320">
        <f>'ПЛАН НАВЧАЛЬНОГО ПРОЦЕСУ ДЕННА'!E32</f>
        <v>0</v>
      </c>
      <c r="F32" s="320">
        <f>'ПЛАН НАВЧАЛЬНОГО ПРОЦЕСУ ДЕННА'!F32</f>
        <v>0</v>
      </c>
      <c r="G32" s="321">
        <f>'ПЛАН НАВЧАЛЬНОГО ПРОЦЕСУ ДЕННА'!G32</f>
        <v>0</v>
      </c>
      <c r="H32" s="222">
        <f>'ПЛАН НАВЧАЛЬНОГО ПРОЦЕСУ ДЕННА'!H32</f>
        <v>0</v>
      </c>
      <c r="I32" s="320">
        <f>'ПЛАН НАВЧАЛЬНОГО ПРОЦЕСУ ДЕННА'!I32</f>
        <v>0</v>
      </c>
      <c r="J32" s="320">
        <f>'ПЛАН НАВЧАЛЬНОГО ПРОЦЕСУ ДЕННА'!J32</f>
        <v>0</v>
      </c>
      <c r="K32" s="320">
        <f>'ПЛАН НАВЧАЛЬНОГО ПРОЦЕСУ ДЕННА'!K32</f>
        <v>0</v>
      </c>
      <c r="L32" s="320">
        <f>'ПЛАН НАВЧАЛЬНОГО ПРОЦЕСУ ДЕННА'!L32</f>
        <v>0</v>
      </c>
      <c r="M32" s="320">
        <f>'ПЛАН НАВЧАЛЬНОГО ПРОЦЕСУ ДЕННА'!M32</f>
        <v>0</v>
      </c>
      <c r="N32" s="320">
        <f>'ПЛАН НАВЧАЛЬНОГО ПРОЦЕСУ ДЕННА'!N32</f>
        <v>0</v>
      </c>
      <c r="O32" s="320">
        <f>'ПЛАН НАВЧАЛЬНОГО ПРОЦЕСУ ДЕННА'!O32</f>
        <v>0</v>
      </c>
      <c r="P32" s="203">
        <f>'ПЛАН НАВЧАЛЬНОГО ПРОЦЕСУ ДЕННА'!P32</f>
        <v>0</v>
      </c>
      <c r="Q32" s="203">
        <f>'ПЛАН НАВЧАЛЬНОГО ПРОЦЕСУ ДЕННА'!Q32</f>
        <v>0</v>
      </c>
      <c r="R32" s="222">
        <f>'ПЛАН НАВЧАЛЬНОГО ПРОЦЕСУ ДЕННА'!R32</f>
        <v>0</v>
      </c>
      <c r="S32" s="320">
        <f>'ПЛАН НАВЧАЛЬНОГО ПРОЦЕСУ ДЕННА'!S32</f>
        <v>0</v>
      </c>
      <c r="T32" s="320">
        <f>'ПЛАН НАВЧАЛЬНОГО ПРОЦЕСУ ДЕННА'!T32</f>
        <v>0</v>
      </c>
      <c r="U32" s="320">
        <f>'ПЛАН НАВЧАЛЬНОГО ПРОЦЕСУ ДЕННА'!U32</f>
        <v>0</v>
      </c>
      <c r="V32" s="320">
        <f>'ПЛАН НАВЧАЛЬНОГО ПРОЦЕСУ ДЕННА'!V32</f>
        <v>0</v>
      </c>
      <c r="W32" s="320">
        <f>'ПЛАН НАВЧАЛЬНОГО ПРОЦЕСУ ДЕННА'!W32</f>
        <v>0</v>
      </c>
      <c r="X32" s="320">
        <f>'ПЛАН НАВЧАЛЬНОГО ПРОЦЕСУ ДЕННА'!X32</f>
        <v>0</v>
      </c>
      <c r="Y32" s="322">
        <f>'ПЛАН НАВЧАЛЬНОГО ПРОЦЕСУ ДЕННА'!Y32</f>
        <v>180</v>
      </c>
      <c r="Z32" s="136">
        <f t="shared" si="0"/>
        <v>6</v>
      </c>
      <c r="AA32" s="138">
        <f t="shared" ref="AA32:AC32" si="68">AE32*$BM$5+AI32*$BN$5+AM32*$BO$5+AQ32*$BP$5+AU32*$BQ$5+AY32*$BR$5+BC32*$BS$5+BG32*$BT$5</f>
        <v>4</v>
      </c>
      <c r="AB32" s="138">
        <f t="shared" si="68"/>
        <v>0</v>
      </c>
      <c r="AC32" s="138">
        <f t="shared" si="68"/>
        <v>4</v>
      </c>
      <c r="AD32" s="138">
        <f t="shared" si="2"/>
        <v>172</v>
      </c>
      <c r="AE32" s="139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139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139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140">
        <f>'ПЛАН НАВЧАЛЬНОГО ПРОЦЕСУ ДЕННА'!AH32</f>
        <v>0</v>
      </c>
      <c r="AI32" s="139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139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139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140">
        <f>'ПЛАН НАВЧАЛЬНОГО ПРОЦЕСУ ДЕННА'!AL32</f>
        <v>0</v>
      </c>
      <c r="AM32" s="139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139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139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140">
        <f>'ПЛАН НАВЧАЛЬНОГО ПРОЦЕСУ ДЕННА'!AP32</f>
        <v>0</v>
      </c>
      <c r="AQ32" s="139">
        <f>IF('ПЛАН НАВЧАЛЬНОГО ПРОЦЕСУ ДЕННА'!AQ32&gt;0,IF(ROUND('ПЛАН НАВЧАЛЬНОГО ПРОЦЕСУ ДЕННА'!AQ32*$BX$4,0)&gt;0,ROUND('ПЛАН НАВЧАЛЬНОГО ПРОЦЕСУ ДЕННА'!AQ32*$BX$4,0)*2,2),0)</f>
        <v>0</v>
      </c>
      <c r="AR32" s="139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139">
        <f>IF('ПЛАН НАВЧАЛЬНОГО ПРОЦЕСУ ДЕННА'!AS32&gt;0,IF(ROUND('ПЛАН НАВЧАЛЬНОГО ПРОЦЕСУ ДЕННА'!AS32*$BX$4,0)&gt;0,ROUND('ПЛАН НАВЧАЛЬНОГО ПРОЦЕСУ ДЕННА'!AS32*$BX$4,0)*2,2),0)</f>
        <v>0</v>
      </c>
      <c r="AT32" s="140">
        <f>'ПЛАН НАВЧАЛЬНОГО ПРОЦЕСУ ДЕННА'!AT32</f>
        <v>0</v>
      </c>
      <c r="AU32" s="139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139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139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140">
        <f>'ПЛАН НАВЧАЛЬНОГО ПРОЦЕСУ ДЕННА'!AX32</f>
        <v>0</v>
      </c>
      <c r="AY32" s="139">
        <f>IF('ПЛАН НАВЧАЛЬНОГО ПРОЦЕСУ ДЕННА'!AY32&gt;0,IF(ROUND('ПЛАН НАВЧАЛЬНОГО ПРОЦЕСУ ДЕННА'!AY32*$BX$4,0)&gt;0,ROUND('ПЛАН НАВЧАЛЬНОГО ПРОЦЕСУ ДЕННА'!AY32*$BX$4,0)*2,2),0)</f>
        <v>4</v>
      </c>
      <c r="AZ32" s="139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139">
        <f>IF('ПЛАН НАВЧАЛЬНОГО ПРОЦЕСУ ДЕННА'!BA32&gt;0,IF(ROUND('ПЛАН НАВЧАЛЬНОГО ПРОЦЕСУ ДЕННА'!BA32*$BX$4,0)&gt;0,ROUND('ПЛАН НАВЧАЛЬНОГО ПРОЦЕСУ ДЕННА'!BA32*$BX$4,0)*2,2),0)</f>
        <v>4</v>
      </c>
      <c r="BB32" s="140">
        <f>'ПЛАН НАВЧАЛЬНОГО ПРОЦЕСУ ДЕННА'!BB32</f>
        <v>6</v>
      </c>
      <c r="BC32" s="139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139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139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140">
        <f>'ПЛАН НАВЧАЛЬНОГО ПРОЦЕСУ ДЕННА'!BF32</f>
        <v>0</v>
      </c>
      <c r="BG32" s="139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139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139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140">
        <f>'ПЛАН НАВЧАЛЬНОГО ПРОЦЕСУ ДЕННА'!BJ32</f>
        <v>0</v>
      </c>
      <c r="BK32" s="141">
        <f t="shared" si="3"/>
        <v>0.9555555555555556</v>
      </c>
      <c r="BL32" s="142" t="str">
        <f t="shared" si="4"/>
        <v/>
      </c>
      <c r="BM32" s="145">
        <f t="shared" ref="BM32:BT32" si="69">IF(AND(BL32&lt;$CG32,$CF32&lt;&gt;$Z32,BX32=$CG32),BX32+$Z32-$CF32,BX32)</f>
        <v>0</v>
      </c>
      <c r="BN32" s="145">
        <f t="shared" si="69"/>
        <v>0</v>
      </c>
      <c r="BO32" s="145">
        <f t="shared" si="69"/>
        <v>0</v>
      </c>
      <c r="BP32" s="145">
        <f t="shared" si="69"/>
        <v>0</v>
      </c>
      <c r="BQ32" s="145">
        <f t="shared" si="69"/>
        <v>0</v>
      </c>
      <c r="BR32" s="145">
        <f t="shared" si="69"/>
        <v>6</v>
      </c>
      <c r="BS32" s="145">
        <f t="shared" si="69"/>
        <v>0</v>
      </c>
      <c r="BT32" s="145">
        <f t="shared" si="69"/>
        <v>0</v>
      </c>
      <c r="BU32" s="144">
        <f t="shared" si="6"/>
        <v>6</v>
      </c>
      <c r="BV32" s="81"/>
      <c r="BW32" s="81"/>
      <c r="BX32" s="145">
        <f t="shared" si="7"/>
        <v>0</v>
      </c>
      <c r="BY32" s="145">
        <f t="shared" si="8"/>
        <v>0</v>
      </c>
      <c r="BZ32" s="145">
        <f t="shared" si="9"/>
        <v>0</v>
      </c>
      <c r="CA32" s="145">
        <f t="shared" si="10"/>
        <v>0</v>
      </c>
      <c r="CB32" s="145">
        <f t="shared" si="11"/>
        <v>0</v>
      </c>
      <c r="CC32" s="145">
        <f t="shared" si="12"/>
        <v>6</v>
      </c>
      <c r="CD32" s="145">
        <f t="shared" si="13"/>
        <v>0</v>
      </c>
      <c r="CE32" s="145">
        <f t="shared" si="14"/>
        <v>0</v>
      </c>
      <c r="CF32" s="146">
        <f t="shared" si="15"/>
        <v>6</v>
      </c>
      <c r="CG32" s="147">
        <f t="shared" si="16"/>
        <v>6</v>
      </c>
      <c r="CH32" s="81"/>
      <c r="CI32" s="108">
        <f t="shared" si="17"/>
        <v>0</v>
      </c>
      <c r="CJ32" s="108">
        <f t="shared" si="18"/>
        <v>0</v>
      </c>
      <c r="CK32" s="108">
        <f t="shared" si="19"/>
        <v>0</v>
      </c>
      <c r="CL32" s="108">
        <f t="shared" si="20"/>
        <v>0</v>
      </c>
      <c r="CM32" s="108">
        <f t="shared" si="21"/>
        <v>0</v>
      </c>
      <c r="CN32" s="108">
        <f t="shared" si="22"/>
        <v>1</v>
      </c>
      <c r="CO32" s="108">
        <f t="shared" si="23"/>
        <v>0</v>
      </c>
      <c r="CP32" s="108">
        <f t="shared" si="24"/>
        <v>0</v>
      </c>
      <c r="CQ32" s="148">
        <f t="shared" si="25"/>
        <v>1</v>
      </c>
      <c r="CR32" s="108">
        <f t="shared" si="26"/>
        <v>0</v>
      </c>
      <c r="CS32" s="108">
        <f t="shared" si="27"/>
        <v>0</v>
      </c>
      <c r="CT32" s="105">
        <f t="shared" si="28"/>
        <v>0</v>
      </c>
      <c r="CU32" s="108">
        <f t="shared" si="29"/>
        <v>0</v>
      </c>
      <c r="CV32" s="108">
        <f t="shared" si="30"/>
        <v>0</v>
      </c>
      <c r="CW32" s="108">
        <f t="shared" si="31"/>
        <v>0</v>
      </c>
      <c r="CX32" s="108">
        <f t="shared" si="32"/>
        <v>0</v>
      </c>
      <c r="CY32" s="108">
        <f t="shared" si="33"/>
        <v>0</v>
      </c>
      <c r="CZ32" s="149">
        <f t="shared" si="34"/>
        <v>0</v>
      </c>
      <c r="DA32" s="81"/>
      <c r="DB32" s="81"/>
      <c r="DC32" s="81"/>
      <c r="DD32" s="150">
        <f t="shared" si="35"/>
        <v>8</v>
      </c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</row>
    <row r="33" spans="1:126" ht="18" customHeight="1">
      <c r="A33" s="130" t="str">
        <f>'ПЛАН НАВЧАЛЬНОГО ПРОЦЕСУ ДЕННА'!A33</f>
        <v>1.1.19</v>
      </c>
      <c r="B33" s="318" t="str">
        <f>'ПЛАН НАВЧАЛЬНОГО ПРОЦЕСУ ДЕННА'!B33</f>
        <v>Географія туризму</v>
      </c>
      <c r="C33" s="324" t="str">
        <f>'ПЛАН НАВЧАЛЬНОГО ПРОЦЕСУ ДЕННА'!C33</f>
        <v>МЕіТ</v>
      </c>
      <c r="D33" s="222">
        <f>'ПЛАН НАВЧАЛЬНОГО ПРОЦЕСУ ДЕННА'!D33</f>
        <v>4</v>
      </c>
      <c r="E33" s="320">
        <f>'ПЛАН НАВЧАЛЬНОГО ПРОЦЕСУ ДЕННА'!E33</f>
        <v>0</v>
      </c>
      <c r="F33" s="320">
        <f>'ПЛАН НАВЧАЛЬНОГО ПРОЦЕСУ ДЕННА'!F33</f>
        <v>0</v>
      </c>
      <c r="G33" s="321">
        <f>'ПЛАН НАВЧАЛЬНОГО ПРОЦЕСУ ДЕННА'!G33</f>
        <v>0</v>
      </c>
      <c r="H33" s="222">
        <f>'ПЛАН НАВЧАЛЬНОГО ПРОЦЕСУ ДЕННА'!H33</f>
        <v>0</v>
      </c>
      <c r="I33" s="320">
        <f>'ПЛАН НАВЧАЛЬНОГО ПРОЦЕСУ ДЕННА'!I33</f>
        <v>0</v>
      </c>
      <c r="J33" s="320">
        <f>'ПЛАН НАВЧАЛЬНОГО ПРОЦЕСУ ДЕННА'!J33</f>
        <v>0</v>
      </c>
      <c r="K33" s="320">
        <f>'ПЛАН НАВЧАЛЬНОГО ПРОЦЕСУ ДЕННА'!K33</f>
        <v>0</v>
      </c>
      <c r="L33" s="320">
        <f>'ПЛАН НАВЧАЛЬНОГО ПРОЦЕСУ ДЕННА'!L33</f>
        <v>0</v>
      </c>
      <c r="M33" s="320">
        <f>'ПЛАН НАВЧАЛЬНОГО ПРОЦЕСУ ДЕННА'!M33</f>
        <v>0</v>
      </c>
      <c r="N33" s="320">
        <f>'ПЛАН НАВЧАЛЬНОГО ПРОЦЕСУ ДЕННА'!N33</f>
        <v>0</v>
      </c>
      <c r="O33" s="320">
        <f>'ПЛАН НАВЧАЛЬНОГО ПРОЦЕСУ ДЕННА'!O33</f>
        <v>0</v>
      </c>
      <c r="P33" s="203">
        <f>'ПЛАН НАВЧАЛЬНОГО ПРОЦЕСУ ДЕННА'!P33</f>
        <v>0</v>
      </c>
      <c r="Q33" s="203">
        <f>'ПЛАН НАВЧАЛЬНОГО ПРОЦЕСУ ДЕННА'!Q33</f>
        <v>0</v>
      </c>
      <c r="R33" s="222">
        <f>'ПЛАН НАВЧАЛЬНОГО ПРОЦЕСУ ДЕННА'!R33</f>
        <v>0</v>
      </c>
      <c r="S33" s="320">
        <f>'ПЛАН НАВЧАЛЬНОГО ПРОЦЕСУ ДЕННА'!S33</f>
        <v>0</v>
      </c>
      <c r="T33" s="320">
        <f>'ПЛАН НАВЧАЛЬНОГО ПРОЦЕСУ ДЕННА'!T33</f>
        <v>0</v>
      </c>
      <c r="U33" s="320">
        <f>'ПЛАН НАВЧАЛЬНОГО ПРОЦЕСУ ДЕННА'!U33</f>
        <v>0</v>
      </c>
      <c r="V33" s="320">
        <f>'ПЛАН НАВЧАЛЬНОГО ПРОЦЕСУ ДЕННА'!V33</f>
        <v>0</v>
      </c>
      <c r="W33" s="320">
        <f>'ПЛАН НАВЧАЛЬНОГО ПРОЦЕСУ ДЕННА'!W33</f>
        <v>0</v>
      </c>
      <c r="X33" s="320">
        <f>'ПЛАН НАВЧАЛЬНОГО ПРОЦЕСУ ДЕННА'!X33</f>
        <v>0</v>
      </c>
      <c r="Y33" s="322">
        <f>'ПЛАН НАВЧАЛЬНОГО ПРОЦЕСУ ДЕННА'!Y33</f>
        <v>150</v>
      </c>
      <c r="Z33" s="136">
        <f t="shared" si="0"/>
        <v>5</v>
      </c>
      <c r="AA33" s="138">
        <f t="shared" ref="AA33:AC33" si="70">AE33*$BM$5+AI33*$BN$5+AM33*$BO$5+AQ33*$BP$5+AU33*$BQ$5+AY33*$BR$5+BC33*$BS$5+BG33*$BT$5</f>
        <v>4</v>
      </c>
      <c r="AB33" s="138">
        <f t="shared" si="70"/>
        <v>0</v>
      </c>
      <c r="AC33" s="138">
        <f t="shared" si="70"/>
        <v>4</v>
      </c>
      <c r="AD33" s="138">
        <f t="shared" si="2"/>
        <v>142</v>
      </c>
      <c r="AE33" s="139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139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139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140">
        <f>'ПЛАН НАВЧАЛЬНОГО ПРОЦЕСУ ДЕННА'!AH33</f>
        <v>0</v>
      </c>
      <c r="AI33" s="139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139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139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140">
        <f>'ПЛАН НАВЧАЛЬНОГО ПРОЦЕСУ ДЕННА'!AL33</f>
        <v>0</v>
      </c>
      <c r="AM33" s="139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139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139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140">
        <f>'ПЛАН НАВЧАЛЬНОГО ПРОЦЕСУ ДЕННА'!AP33</f>
        <v>0</v>
      </c>
      <c r="AQ33" s="139">
        <f>IF('ПЛАН НАВЧАЛЬНОГО ПРОЦЕСУ ДЕННА'!AQ33&gt;0,IF(ROUND('ПЛАН НАВЧАЛЬНОГО ПРОЦЕСУ ДЕННА'!AQ33*$BX$4,0)&gt;0,ROUND('ПЛАН НАВЧАЛЬНОГО ПРОЦЕСУ ДЕННА'!AQ33*$BX$4,0)*2,2),0)</f>
        <v>4</v>
      </c>
      <c r="AR33" s="139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139">
        <f>IF('ПЛАН НАВЧАЛЬНОГО ПРОЦЕСУ ДЕННА'!AS33&gt;0,IF(ROUND('ПЛАН НАВЧАЛЬНОГО ПРОЦЕСУ ДЕННА'!AS33*$BX$4,0)&gt;0,ROUND('ПЛАН НАВЧАЛЬНОГО ПРОЦЕСУ ДЕННА'!AS33*$BX$4,0)*2,2),0)</f>
        <v>4</v>
      </c>
      <c r="AT33" s="140">
        <f>'ПЛАН НАВЧАЛЬНОГО ПРОЦЕСУ ДЕННА'!AT33</f>
        <v>5</v>
      </c>
      <c r="AU33" s="139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139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139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140">
        <f>'ПЛАН НАВЧАЛЬНОГО ПРОЦЕСУ ДЕННА'!AX33</f>
        <v>0</v>
      </c>
      <c r="AY33" s="139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139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139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140">
        <f>'ПЛАН НАВЧАЛЬНОГО ПРОЦЕСУ ДЕННА'!BB33</f>
        <v>0</v>
      </c>
      <c r="BC33" s="139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139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139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140">
        <f>'ПЛАН НАВЧАЛЬНОГО ПРОЦЕСУ ДЕННА'!BF33</f>
        <v>0</v>
      </c>
      <c r="BG33" s="139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139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139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140">
        <f>'ПЛАН НАВЧАЛЬНОГО ПРОЦЕСУ ДЕННА'!BJ33</f>
        <v>0</v>
      </c>
      <c r="BK33" s="141">
        <f t="shared" si="3"/>
        <v>0.94666666666666666</v>
      </c>
      <c r="BL33" s="142" t="str">
        <f t="shared" si="4"/>
        <v/>
      </c>
      <c r="BM33" s="145">
        <f t="shared" ref="BM33:BT33" si="71">IF(AND(BL33&lt;$CG33,$CF33&lt;&gt;$Z33,BX33=$CG33),BX33+$Z33-$CF33,BX33)</f>
        <v>0</v>
      </c>
      <c r="BN33" s="145">
        <f t="shared" si="71"/>
        <v>0</v>
      </c>
      <c r="BO33" s="145">
        <f t="shared" si="71"/>
        <v>0</v>
      </c>
      <c r="BP33" s="145">
        <f t="shared" si="71"/>
        <v>5</v>
      </c>
      <c r="BQ33" s="145">
        <f t="shared" si="71"/>
        <v>0</v>
      </c>
      <c r="BR33" s="145">
        <f t="shared" si="71"/>
        <v>0</v>
      </c>
      <c r="BS33" s="145">
        <f t="shared" si="71"/>
        <v>0</v>
      </c>
      <c r="BT33" s="145">
        <f t="shared" si="71"/>
        <v>0</v>
      </c>
      <c r="BU33" s="144">
        <f t="shared" si="6"/>
        <v>5</v>
      </c>
      <c r="BV33" s="81"/>
      <c r="BW33" s="81"/>
      <c r="BX33" s="145">
        <f t="shared" si="7"/>
        <v>0</v>
      </c>
      <c r="BY33" s="145">
        <f t="shared" si="8"/>
        <v>0</v>
      </c>
      <c r="BZ33" s="145">
        <f t="shared" si="9"/>
        <v>0</v>
      </c>
      <c r="CA33" s="145">
        <f t="shared" si="10"/>
        <v>5</v>
      </c>
      <c r="CB33" s="145">
        <f t="shared" si="11"/>
        <v>0</v>
      </c>
      <c r="CC33" s="145">
        <f t="shared" si="12"/>
        <v>0</v>
      </c>
      <c r="CD33" s="145">
        <f t="shared" si="13"/>
        <v>0</v>
      </c>
      <c r="CE33" s="145">
        <f t="shared" si="14"/>
        <v>0</v>
      </c>
      <c r="CF33" s="146">
        <f t="shared" si="15"/>
        <v>5</v>
      </c>
      <c r="CG33" s="147">
        <f t="shared" si="16"/>
        <v>5</v>
      </c>
      <c r="CH33" s="81"/>
      <c r="CI33" s="108">
        <f t="shared" si="17"/>
        <v>0</v>
      </c>
      <c r="CJ33" s="108">
        <f t="shared" si="18"/>
        <v>0</v>
      </c>
      <c r="CK33" s="108">
        <f t="shared" si="19"/>
        <v>0</v>
      </c>
      <c r="CL33" s="108">
        <f t="shared" si="20"/>
        <v>1</v>
      </c>
      <c r="CM33" s="108">
        <f t="shared" si="21"/>
        <v>0</v>
      </c>
      <c r="CN33" s="108">
        <f t="shared" si="22"/>
        <v>0</v>
      </c>
      <c r="CO33" s="108">
        <f t="shared" si="23"/>
        <v>0</v>
      </c>
      <c r="CP33" s="108">
        <f t="shared" si="24"/>
        <v>0</v>
      </c>
      <c r="CQ33" s="148">
        <f t="shared" si="25"/>
        <v>1</v>
      </c>
      <c r="CR33" s="108">
        <f t="shared" si="26"/>
        <v>0</v>
      </c>
      <c r="CS33" s="108">
        <f t="shared" si="27"/>
        <v>0</v>
      </c>
      <c r="CT33" s="105">
        <f t="shared" si="28"/>
        <v>0</v>
      </c>
      <c r="CU33" s="108">
        <f t="shared" si="29"/>
        <v>0</v>
      </c>
      <c r="CV33" s="108">
        <f t="shared" si="30"/>
        <v>0</v>
      </c>
      <c r="CW33" s="108">
        <f t="shared" si="31"/>
        <v>0</v>
      </c>
      <c r="CX33" s="108">
        <f t="shared" si="32"/>
        <v>0</v>
      </c>
      <c r="CY33" s="108">
        <f t="shared" si="33"/>
        <v>0</v>
      </c>
      <c r="CZ33" s="149">
        <f t="shared" si="34"/>
        <v>0</v>
      </c>
      <c r="DA33" s="81"/>
      <c r="DB33" s="81"/>
      <c r="DC33" s="81"/>
      <c r="DD33" s="150">
        <f t="shared" si="35"/>
        <v>8</v>
      </c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</row>
    <row r="34" spans="1:126" ht="21.6" customHeight="1">
      <c r="A34" s="130" t="str">
        <f>'ПЛАН НАВЧАЛЬНОГО ПРОЦЕСУ ДЕННА'!A34</f>
        <v>1.1.20</v>
      </c>
      <c r="B34" s="318" t="str">
        <f>'ПЛАН НАВЧАЛЬНОГО ПРОЦЕСУ ДЕННА'!B34</f>
        <v>Бухгалтерський облік в туризмі та готельно-ресторанній справі</v>
      </c>
      <c r="C34" s="324" t="str">
        <f>'ПЛАН НАВЧАЛЬНОГО ПРОЦЕСУ ДЕННА'!C34</f>
        <v>МЕіТ</v>
      </c>
      <c r="D34" s="222">
        <f>'ПЛАН НАВЧАЛЬНОГО ПРОЦЕСУ ДЕННА'!D34</f>
        <v>0</v>
      </c>
      <c r="E34" s="320">
        <f>'ПЛАН НАВЧАЛЬНОГО ПРОЦЕСУ ДЕННА'!E34</f>
        <v>0</v>
      </c>
      <c r="F34" s="320">
        <f>'ПЛАН НАВЧАЛЬНОГО ПРОЦЕСУ ДЕННА'!F34</f>
        <v>0</v>
      </c>
      <c r="G34" s="321">
        <f>'ПЛАН НАВЧАЛЬНОГО ПРОЦЕСУ ДЕННА'!G34</f>
        <v>0</v>
      </c>
      <c r="H34" s="222">
        <f>'ПЛАН НАВЧАЛЬНОГО ПРОЦЕСУ ДЕННА'!H34</f>
        <v>8</v>
      </c>
      <c r="I34" s="320">
        <f>'ПЛАН НАВЧАЛЬНОГО ПРОЦЕСУ ДЕННА'!I34</f>
        <v>0</v>
      </c>
      <c r="J34" s="320">
        <f>'ПЛАН НАВЧАЛЬНОГО ПРОЦЕСУ ДЕННА'!J34</f>
        <v>0</v>
      </c>
      <c r="K34" s="320">
        <f>'ПЛАН НАВЧАЛЬНОГО ПРОЦЕСУ ДЕННА'!K34</f>
        <v>0</v>
      </c>
      <c r="L34" s="320">
        <f>'ПЛАН НАВЧАЛЬНОГО ПРОЦЕСУ ДЕННА'!L34</f>
        <v>0</v>
      </c>
      <c r="M34" s="320">
        <f>'ПЛАН НАВЧАЛЬНОГО ПРОЦЕСУ ДЕННА'!M34</f>
        <v>0</v>
      </c>
      <c r="N34" s="320">
        <f>'ПЛАН НАВЧАЛЬНОГО ПРОЦЕСУ ДЕННА'!N34</f>
        <v>0</v>
      </c>
      <c r="O34" s="320">
        <f>'ПЛАН НАВЧАЛЬНОГО ПРОЦЕСУ ДЕННА'!O34</f>
        <v>0</v>
      </c>
      <c r="P34" s="203">
        <f>'ПЛАН НАВЧАЛЬНОГО ПРОЦЕСУ ДЕННА'!P34</f>
        <v>0</v>
      </c>
      <c r="Q34" s="203">
        <f>'ПЛАН НАВЧАЛЬНОГО ПРОЦЕСУ ДЕННА'!Q34</f>
        <v>0</v>
      </c>
      <c r="R34" s="222">
        <f>'ПЛАН НАВЧАЛЬНОГО ПРОЦЕСУ ДЕННА'!R34</f>
        <v>0</v>
      </c>
      <c r="S34" s="320">
        <f>'ПЛАН НАВЧАЛЬНОГО ПРОЦЕСУ ДЕННА'!S34</f>
        <v>0</v>
      </c>
      <c r="T34" s="320">
        <f>'ПЛАН НАВЧАЛЬНОГО ПРОЦЕСУ ДЕННА'!T34</f>
        <v>0</v>
      </c>
      <c r="U34" s="320">
        <f>'ПЛАН НАВЧАЛЬНОГО ПРОЦЕСУ ДЕННА'!U34</f>
        <v>0</v>
      </c>
      <c r="V34" s="320">
        <f>'ПЛАН НАВЧАЛЬНОГО ПРОЦЕСУ ДЕННА'!V34</f>
        <v>0</v>
      </c>
      <c r="W34" s="320">
        <f>'ПЛАН НАВЧАЛЬНОГО ПРОЦЕСУ ДЕННА'!W34</f>
        <v>0</v>
      </c>
      <c r="X34" s="320">
        <f>'ПЛАН НАВЧАЛЬНОГО ПРОЦЕСУ ДЕННА'!X34</f>
        <v>0</v>
      </c>
      <c r="Y34" s="322">
        <f>'ПЛАН НАВЧАЛЬНОГО ПРОЦЕСУ ДЕННА'!Y34</f>
        <v>90</v>
      </c>
      <c r="Z34" s="136">
        <f t="shared" si="0"/>
        <v>3</v>
      </c>
      <c r="AA34" s="138">
        <f t="shared" ref="AA34:AC34" si="72">AE34*$BM$5+AI34*$BN$5+AM34*$BO$5+AQ34*$BP$5+AU34*$BQ$5+AY34*$BR$5+BC34*$BS$5+BG34*$BT$5</f>
        <v>2</v>
      </c>
      <c r="AB34" s="138">
        <f t="shared" si="72"/>
        <v>0</v>
      </c>
      <c r="AC34" s="138">
        <f t="shared" si="72"/>
        <v>2</v>
      </c>
      <c r="AD34" s="138">
        <f t="shared" si="2"/>
        <v>86</v>
      </c>
      <c r="AE34" s="139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139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139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140">
        <f>'ПЛАН НАВЧАЛЬНОГО ПРОЦЕСУ ДЕННА'!AH34</f>
        <v>0</v>
      </c>
      <c r="AI34" s="139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139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139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140">
        <f>'ПЛАН НАВЧАЛЬНОГО ПРОЦЕСУ ДЕННА'!AL34</f>
        <v>0</v>
      </c>
      <c r="AM34" s="139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139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139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140">
        <f>'ПЛАН НАВЧАЛЬНОГО ПРОЦЕСУ ДЕННА'!AP34</f>
        <v>0</v>
      </c>
      <c r="AQ34" s="139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139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139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140">
        <f>'ПЛАН НАВЧАЛЬНОГО ПРОЦЕСУ ДЕННА'!AT34</f>
        <v>0</v>
      </c>
      <c r="AU34" s="139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139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139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140">
        <f>'ПЛАН НАВЧАЛЬНОГО ПРОЦЕСУ ДЕННА'!AX34</f>
        <v>0</v>
      </c>
      <c r="AY34" s="139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139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139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140">
        <f>'ПЛАН НАВЧАЛЬНОГО ПРОЦЕСУ ДЕННА'!BB34</f>
        <v>0</v>
      </c>
      <c r="BC34" s="139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139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139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140">
        <f>'ПЛАН НАВЧАЛЬНОГО ПРОЦЕСУ ДЕННА'!BF34</f>
        <v>0</v>
      </c>
      <c r="BG34" s="139">
        <f>IF('ПЛАН НАВЧАЛЬНОГО ПРОЦЕСУ ДЕННА'!BG34&gt;0,IF(ROUND('ПЛАН НАВЧАЛЬНОГО ПРОЦЕСУ ДЕННА'!BG34*$BX$4,0)&gt;0,ROUND('ПЛАН НАВЧАЛЬНОГО ПРОЦЕСУ ДЕННА'!BG34*$BX$4,0)*2,2),0)</f>
        <v>2</v>
      </c>
      <c r="BH34" s="139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139">
        <f>IF('ПЛАН НАВЧАЛЬНОГО ПРОЦЕСУ ДЕННА'!BI34&gt;0,IF(ROUND('ПЛАН НАВЧАЛЬНОГО ПРОЦЕСУ ДЕННА'!BI34*$BX$4,0)&gt;0,ROUND('ПЛАН НАВЧАЛЬНОГО ПРОЦЕСУ ДЕННА'!BI34*$BX$4,0)*2,2),0)</f>
        <v>2</v>
      </c>
      <c r="BJ34" s="140">
        <f>'ПЛАН НАВЧАЛЬНОГО ПРОЦЕСУ ДЕННА'!BJ34</f>
        <v>3</v>
      </c>
      <c r="BK34" s="141">
        <f t="shared" si="3"/>
        <v>0.9555555555555556</v>
      </c>
      <c r="BL34" s="142" t="str">
        <f t="shared" si="4"/>
        <v/>
      </c>
      <c r="BM34" s="145">
        <f t="shared" ref="BM34:BT34" si="73">IF(AND(BL34&lt;$CG34,$CF34&lt;&gt;$Z34,BX34=$CG34),BX34+$Z34-$CF34,BX34)</f>
        <v>0</v>
      </c>
      <c r="BN34" s="145">
        <f t="shared" si="73"/>
        <v>0</v>
      </c>
      <c r="BO34" s="145">
        <f t="shared" si="73"/>
        <v>0</v>
      </c>
      <c r="BP34" s="145">
        <f t="shared" si="73"/>
        <v>0</v>
      </c>
      <c r="BQ34" s="145">
        <f t="shared" si="73"/>
        <v>0</v>
      </c>
      <c r="BR34" s="145">
        <f t="shared" si="73"/>
        <v>0</v>
      </c>
      <c r="BS34" s="145">
        <f t="shared" si="73"/>
        <v>0</v>
      </c>
      <c r="BT34" s="145">
        <f t="shared" si="73"/>
        <v>3</v>
      </c>
      <c r="BU34" s="144">
        <f t="shared" si="6"/>
        <v>3</v>
      </c>
      <c r="BV34" s="81"/>
      <c r="BW34" s="81"/>
      <c r="BX34" s="145">
        <f t="shared" si="7"/>
        <v>0</v>
      </c>
      <c r="BY34" s="145">
        <f t="shared" si="8"/>
        <v>0</v>
      </c>
      <c r="BZ34" s="145">
        <f t="shared" si="9"/>
        <v>0</v>
      </c>
      <c r="CA34" s="145">
        <f t="shared" si="10"/>
        <v>0</v>
      </c>
      <c r="CB34" s="145">
        <f t="shared" si="11"/>
        <v>0</v>
      </c>
      <c r="CC34" s="145">
        <f t="shared" si="12"/>
        <v>0</v>
      </c>
      <c r="CD34" s="145">
        <f t="shared" si="13"/>
        <v>0</v>
      </c>
      <c r="CE34" s="145">
        <f t="shared" si="14"/>
        <v>3</v>
      </c>
      <c r="CF34" s="146">
        <f t="shared" si="15"/>
        <v>3</v>
      </c>
      <c r="CG34" s="147">
        <f t="shared" si="16"/>
        <v>3</v>
      </c>
      <c r="CH34" s="81"/>
      <c r="CI34" s="108">
        <f t="shared" si="17"/>
        <v>0</v>
      </c>
      <c r="CJ34" s="108">
        <f t="shared" si="18"/>
        <v>0</v>
      </c>
      <c r="CK34" s="108">
        <f t="shared" si="19"/>
        <v>0</v>
      </c>
      <c r="CL34" s="108">
        <f t="shared" si="20"/>
        <v>0</v>
      </c>
      <c r="CM34" s="108">
        <f t="shared" si="21"/>
        <v>0</v>
      </c>
      <c r="CN34" s="108">
        <f t="shared" si="22"/>
        <v>0</v>
      </c>
      <c r="CO34" s="108">
        <f t="shared" si="23"/>
        <v>0</v>
      </c>
      <c r="CP34" s="108">
        <f t="shared" si="24"/>
        <v>0</v>
      </c>
      <c r="CQ34" s="148">
        <f t="shared" si="25"/>
        <v>0</v>
      </c>
      <c r="CR34" s="108">
        <f t="shared" si="26"/>
        <v>0</v>
      </c>
      <c r="CS34" s="108">
        <f t="shared" si="27"/>
        <v>0</v>
      </c>
      <c r="CT34" s="105">
        <f t="shared" si="28"/>
        <v>0</v>
      </c>
      <c r="CU34" s="108">
        <f t="shared" si="29"/>
        <v>0</v>
      </c>
      <c r="CV34" s="108">
        <f t="shared" si="30"/>
        <v>0</v>
      </c>
      <c r="CW34" s="108">
        <f t="shared" si="31"/>
        <v>0</v>
      </c>
      <c r="CX34" s="108">
        <f t="shared" si="32"/>
        <v>0</v>
      </c>
      <c r="CY34" s="108">
        <f t="shared" si="33"/>
        <v>1</v>
      </c>
      <c r="CZ34" s="149">
        <f t="shared" si="34"/>
        <v>1</v>
      </c>
      <c r="DA34" s="81"/>
      <c r="DB34" s="81"/>
      <c r="DC34" s="81"/>
      <c r="DD34" s="150">
        <f t="shared" si="35"/>
        <v>4</v>
      </c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</row>
    <row r="35" spans="1:126" ht="23.55" customHeight="1">
      <c r="A35" s="130" t="str">
        <f>'ПЛАН НАВЧАЛЬНОГО ПРОЦЕСУ ДЕННА'!A35</f>
        <v>1.1.21</v>
      </c>
      <c r="B35" s="318" t="str">
        <f>'ПЛАН НАВЧАЛЬНОГО ПРОЦЕСУ ДЕННА'!B35</f>
        <v>Організація готельного господарства</v>
      </c>
      <c r="C35" s="324" t="str">
        <f>'ПЛАН НАВЧАЛЬНОГО ПРОЦЕСУ ДЕННА'!C35</f>
        <v>МЕіТ</v>
      </c>
      <c r="D35" s="222">
        <f>'ПЛАН НАВЧАЛЬНОГО ПРОЦЕСУ ДЕННА'!D35</f>
        <v>5</v>
      </c>
      <c r="E35" s="320">
        <f>'ПЛАН НАВЧАЛЬНОГО ПРОЦЕСУ ДЕННА'!E35</f>
        <v>0</v>
      </c>
      <c r="F35" s="320">
        <f>'ПЛАН НАВЧАЛЬНОГО ПРОЦЕСУ ДЕННА'!F35</f>
        <v>0</v>
      </c>
      <c r="G35" s="321">
        <f>'ПЛАН НАВЧАЛЬНОГО ПРОЦЕСУ ДЕННА'!G35</f>
        <v>0</v>
      </c>
      <c r="H35" s="222">
        <f>'ПЛАН НАВЧАЛЬНОГО ПРОЦЕСУ ДЕННА'!H35</f>
        <v>0</v>
      </c>
      <c r="I35" s="320">
        <f>'ПЛАН НАВЧАЛЬНОГО ПРОЦЕСУ ДЕННА'!I35</f>
        <v>0</v>
      </c>
      <c r="J35" s="320">
        <f>'ПЛАН НАВЧАЛЬНОГО ПРОЦЕСУ ДЕННА'!J35</f>
        <v>0</v>
      </c>
      <c r="K35" s="320">
        <f>'ПЛАН НАВЧАЛЬНОГО ПРОЦЕСУ ДЕННА'!K35</f>
        <v>0</v>
      </c>
      <c r="L35" s="320">
        <f>'ПЛАН НАВЧАЛЬНОГО ПРОЦЕСУ ДЕННА'!L35</f>
        <v>0</v>
      </c>
      <c r="M35" s="320">
        <f>'ПЛАН НАВЧАЛЬНОГО ПРОЦЕСУ ДЕННА'!M35</f>
        <v>0</v>
      </c>
      <c r="N35" s="320">
        <f>'ПЛАН НАВЧАЛЬНОГО ПРОЦЕСУ ДЕННА'!N35</f>
        <v>0</v>
      </c>
      <c r="O35" s="320">
        <f>'ПЛАН НАВЧАЛЬНОГО ПРОЦЕСУ ДЕННА'!O35</f>
        <v>0</v>
      </c>
      <c r="P35" s="203">
        <f>'ПЛАН НАВЧАЛЬНОГО ПРОЦЕСУ ДЕННА'!P35</f>
        <v>0</v>
      </c>
      <c r="Q35" s="203">
        <f>'ПЛАН НАВЧАЛЬНОГО ПРОЦЕСУ ДЕННА'!Q35</f>
        <v>0</v>
      </c>
      <c r="R35" s="222">
        <f>'ПЛАН НАВЧАЛЬНОГО ПРОЦЕСУ ДЕННА'!R35</f>
        <v>0</v>
      </c>
      <c r="S35" s="320">
        <f>'ПЛАН НАВЧАЛЬНОГО ПРОЦЕСУ ДЕННА'!S35</f>
        <v>0</v>
      </c>
      <c r="T35" s="320">
        <f>'ПЛАН НАВЧАЛЬНОГО ПРОЦЕСУ ДЕННА'!T35</f>
        <v>0</v>
      </c>
      <c r="U35" s="320">
        <f>'ПЛАН НАВЧАЛЬНОГО ПРОЦЕСУ ДЕННА'!U35</f>
        <v>0</v>
      </c>
      <c r="V35" s="320">
        <f>'ПЛАН НАВЧАЛЬНОГО ПРОЦЕСУ ДЕННА'!V35</f>
        <v>0</v>
      </c>
      <c r="W35" s="320">
        <f>'ПЛАН НАВЧАЛЬНОГО ПРОЦЕСУ ДЕННА'!W35</f>
        <v>0</v>
      </c>
      <c r="X35" s="320">
        <f>'ПЛАН НАВЧАЛЬНОГО ПРОЦЕСУ ДЕННА'!X35</f>
        <v>0</v>
      </c>
      <c r="Y35" s="322">
        <f>'ПЛАН НАВЧАЛЬНОГО ПРОЦЕСУ ДЕННА'!Y35</f>
        <v>180</v>
      </c>
      <c r="Z35" s="136">
        <f t="shared" si="0"/>
        <v>6</v>
      </c>
      <c r="AA35" s="138">
        <f t="shared" ref="AA35:AC35" si="74">AE35*$BM$5+AI35*$BN$5+AM35*$BO$5+AQ35*$BP$5+AU35*$BQ$5+AY35*$BR$5+BC35*$BS$5+BG35*$BT$5</f>
        <v>4</v>
      </c>
      <c r="AB35" s="138">
        <f t="shared" si="74"/>
        <v>0</v>
      </c>
      <c r="AC35" s="138">
        <f t="shared" si="74"/>
        <v>4</v>
      </c>
      <c r="AD35" s="138">
        <f t="shared" si="2"/>
        <v>172</v>
      </c>
      <c r="AE35" s="139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139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139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140">
        <f>'ПЛАН НАВЧАЛЬНОГО ПРОЦЕСУ ДЕННА'!AH35</f>
        <v>0</v>
      </c>
      <c r="AI35" s="139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139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139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140">
        <f>'ПЛАН НАВЧАЛЬНОГО ПРОЦЕСУ ДЕННА'!AL35</f>
        <v>0</v>
      </c>
      <c r="AM35" s="139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139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139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140">
        <f>'ПЛАН НАВЧАЛЬНОГО ПРОЦЕСУ ДЕННА'!AP35</f>
        <v>0</v>
      </c>
      <c r="AQ35" s="139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139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139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140">
        <f>'ПЛАН НАВЧАЛЬНОГО ПРОЦЕСУ ДЕННА'!AT35</f>
        <v>0</v>
      </c>
      <c r="AU35" s="139">
        <f>IF('ПЛАН НАВЧАЛЬНОГО ПРОЦЕСУ ДЕННА'!AU35&gt;0,IF(ROUND('ПЛАН НАВЧАЛЬНОГО ПРОЦЕСУ ДЕННА'!AU35*$BX$4,0)&gt;0,ROUND('ПЛАН НАВЧАЛЬНОГО ПРОЦЕСУ ДЕННА'!AU35*$BX$4,0)*2,2),0)</f>
        <v>4</v>
      </c>
      <c r="AV35" s="139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139">
        <f>IF('ПЛАН НАВЧАЛЬНОГО ПРОЦЕСУ ДЕННА'!AW35&gt;0,IF(ROUND('ПЛАН НАВЧАЛЬНОГО ПРОЦЕСУ ДЕННА'!AW35*$BX$4,0)&gt;0,ROUND('ПЛАН НАВЧАЛЬНОГО ПРОЦЕСУ ДЕННА'!AW35*$BX$4,0)*2,2),0)</f>
        <v>4</v>
      </c>
      <c r="AX35" s="140">
        <f>'ПЛАН НАВЧАЛЬНОГО ПРОЦЕСУ ДЕННА'!AX35</f>
        <v>6</v>
      </c>
      <c r="AY35" s="139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139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139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140">
        <f>'ПЛАН НАВЧАЛЬНОГО ПРОЦЕСУ ДЕННА'!BB35</f>
        <v>0</v>
      </c>
      <c r="BC35" s="139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139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139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140">
        <f>'ПЛАН НАВЧАЛЬНОГО ПРОЦЕСУ ДЕННА'!BF35</f>
        <v>0</v>
      </c>
      <c r="BG35" s="139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139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139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140">
        <f>'ПЛАН НАВЧАЛЬНОГО ПРОЦЕСУ ДЕННА'!BJ35</f>
        <v>0</v>
      </c>
      <c r="BK35" s="141">
        <f t="shared" si="3"/>
        <v>0.9555555555555556</v>
      </c>
      <c r="BL35" s="142" t="str">
        <f t="shared" si="4"/>
        <v/>
      </c>
      <c r="BM35" s="145">
        <f t="shared" ref="BM35:BT35" si="75">IF(AND(BL35&lt;$CG35,$CF35&lt;&gt;$Z35,BX35=$CG35),BX35+$Z35-$CF35,BX35)</f>
        <v>0</v>
      </c>
      <c r="BN35" s="145">
        <f t="shared" si="75"/>
        <v>0</v>
      </c>
      <c r="BO35" s="145">
        <f t="shared" si="75"/>
        <v>0</v>
      </c>
      <c r="BP35" s="145">
        <f t="shared" si="75"/>
        <v>0</v>
      </c>
      <c r="BQ35" s="145">
        <f t="shared" si="75"/>
        <v>6</v>
      </c>
      <c r="BR35" s="145">
        <f t="shared" si="75"/>
        <v>0</v>
      </c>
      <c r="BS35" s="145">
        <f t="shared" si="75"/>
        <v>0</v>
      </c>
      <c r="BT35" s="145">
        <f t="shared" si="75"/>
        <v>0</v>
      </c>
      <c r="BU35" s="144">
        <f t="shared" si="6"/>
        <v>6</v>
      </c>
      <c r="BV35" s="81"/>
      <c r="BW35" s="81"/>
      <c r="BX35" s="145">
        <f t="shared" si="7"/>
        <v>0</v>
      </c>
      <c r="BY35" s="145">
        <f t="shared" si="8"/>
        <v>0</v>
      </c>
      <c r="BZ35" s="145">
        <f t="shared" si="9"/>
        <v>0</v>
      </c>
      <c r="CA35" s="145">
        <f t="shared" si="10"/>
        <v>0</v>
      </c>
      <c r="CB35" s="145">
        <f t="shared" si="11"/>
        <v>6</v>
      </c>
      <c r="CC35" s="145">
        <f t="shared" si="12"/>
        <v>0</v>
      </c>
      <c r="CD35" s="145">
        <f t="shared" si="13"/>
        <v>0</v>
      </c>
      <c r="CE35" s="145">
        <f t="shared" si="14"/>
        <v>0</v>
      </c>
      <c r="CF35" s="146">
        <f t="shared" si="15"/>
        <v>6</v>
      </c>
      <c r="CG35" s="147">
        <f t="shared" si="16"/>
        <v>6</v>
      </c>
      <c r="CH35" s="81"/>
      <c r="CI35" s="108">
        <f t="shared" si="17"/>
        <v>0</v>
      </c>
      <c r="CJ35" s="108">
        <f t="shared" si="18"/>
        <v>0</v>
      </c>
      <c r="CK35" s="108">
        <f t="shared" si="19"/>
        <v>0</v>
      </c>
      <c r="CL35" s="108">
        <f t="shared" si="20"/>
        <v>0</v>
      </c>
      <c r="CM35" s="108">
        <f t="shared" si="21"/>
        <v>1</v>
      </c>
      <c r="CN35" s="108">
        <f t="shared" si="22"/>
        <v>0</v>
      </c>
      <c r="CO35" s="108">
        <f t="shared" si="23"/>
        <v>0</v>
      </c>
      <c r="CP35" s="108">
        <f t="shared" si="24"/>
        <v>0</v>
      </c>
      <c r="CQ35" s="148">
        <f t="shared" si="25"/>
        <v>1</v>
      </c>
      <c r="CR35" s="108">
        <f t="shared" si="26"/>
        <v>0</v>
      </c>
      <c r="CS35" s="108">
        <f t="shared" si="27"/>
        <v>0</v>
      </c>
      <c r="CT35" s="105">
        <f t="shared" si="28"/>
        <v>0</v>
      </c>
      <c r="CU35" s="108">
        <f t="shared" si="29"/>
        <v>0</v>
      </c>
      <c r="CV35" s="108">
        <f t="shared" si="30"/>
        <v>0</v>
      </c>
      <c r="CW35" s="108">
        <f t="shared" si="31"/>
        <v>0</v>
      </c>
      <c r="CX35" s="108">
        <f t="shared" si="32"/>
        <v>0</v>
      </c>
      <c r="CY35" s="108">
        <f t="shared" si="33"/>
        <v>0</v>
      </c>
      <c r="CZ35" s="149">
        <f t="shared" si="34"/>
        <v>0</v>
      </c>
      <c r="DA35" s="81"/>
      <c r="DB35" s="81"/>
      <c r="DC35" s="81"/>
      <c r="DD35" s="150">
        <f t="shared" si="35"/>
        <v>8</v>
      </c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</row>
    <row r="36" spans="1:126" ht="22.95" customHeight="1">
      <c r="A36" s="130" t="str">
        <f>'ПЛАН НАВЧАЛЬНОГО ПРОЦЕСУ ДЕННА'!A36</f>
        <v>1.1.22</v>
      </c>
      <c r="B36" s="318" t="str">
        <f>'ПЛАН НАВЧАЛЬНОГО ПРОЦЕСУ ДЕННА'!B36</f>
        <v>Економіка туристичного та готельно-ресторанного підприємства</v>
      </c>
      <c r="C36" s="324" t="str">
        <f>'ПЛАН НАВЧАЛЬНОГО ПРОЦЕСУ ДЕННА'!C36</f>
        <v>МЕіТ</v>
      </c>
      <c r="D36" s="222">
        <f>'ПЛАН НАВЧАЛЬНОГО ПРОЦЕСУ ДЕННА'!D36</f>
        <v>5</v>
      </c>
      <c r="E36" s="320">
        <f>'ПЛАН НАВЧАЛЬНОГО ПРОЦЕСУ ДЕННА'!E36</f>
        <v>0</v>
      </c>
      <c r="F36" s="320">
        <f>'ПЛАН НАВЧАЛЬНОГО ПРОЦЕСУ ДЕННА'!F36</f>
        <v>0</v>
      </c>
      <c r="G36" s="321">
        <f>'ПЛАН НАВЧАЛЬНОГО ПРОЦЕСУ ДЕННА'!G36</f>
        <v>0</v>
      </c>
      <c r="H36" s="222">
        <f>'ПЛАН НАВЧАЛЬНОГО ПРОЦЕСУ ДЕННА'!H36</f>
        <v>0</v>
      </c>
      <c r="I36" s="320">
        <f>'ПЛАН НАВЧАЛЬНОГО ПРОЦЕСУ ДЕННА'!I36</f>
        <v>0</v>
      </c>
      <c r="J36" s="320">
        <f>'ПЛАН НАВЧАЛЬНОГО ПРОЦЕСУ ДЕННА'!J36</f>
        <v>0</v>
      </c>
      <c r="K36" s="320">
        <f>'ПЛАН НАВЧАЛЬНОГО ПРОЦЕСУ ДЕННА'!K36</f>
        <v>0</v>
      </c>
      <c r="L36" s="320">
        <f>'ПЛАН НАВЧАЛЬНОГО ПРОЦЕСУ ДЕННА'!L36</f>
        <v>0</v>
      </c>
      <c r="M36" s="320">
        <f>'ПЛАН НАВЧАЛЬНОГО ПРОЦЕСУ ДЕННА'!M36</f>
        <v>0</v>
      </c>
      <c r="N36" s="320">
        <f>'ПЛАН НАВЧАЛЬНОГО ПРОЦЕСУ ДЕННА'!N36</f>
        <v>0</v>
      </c>
      <c r="O36" s="320">
        <f>'ПЛАН НАВЧАЛЬНОГО ПРОЦЕСУ ДЕННА'!O36</f>
        <v>0</v>
      </c>
      <c r="P36" s="203">
        <f>'ПЛАН НАВЧАЛЬНОГО ПРОЦЕСУ ДЕННА'!P36</f>
        <v>0</v>
      </c>
      <c r="Q36" s="203">
        <f>'ПЛАН НАВЧАЛЬНОГО ПРОЦЕСУ ДЕННА'!Q36</f>
        <v>0</v>
      </c>
      <c r="R36" s="222">
        <f>'ПЛАН НАВЧАЛЬНОГО ПРОЦЕСУ ДЕННА'!R36</f>
        <v>0</v>
      </c>
      <c r="S36" s="320">
        <f>'ПЛАН НАВЧАЛЬНОГО ПРОЦЕСУ ДЕННА'!S36</f>
        <v>0</v>
      </c>
      <c r="T36" s="320">
        <f>'ПЛАН НАВЧАЛЬНОГО ПРОЦЕСУ ДЕННА'!T36</f>
        <v>0</v>
      </c>
      <c r="U36" s="320">
        <f>'ПЛАН НАВЧАЛЬНОГО ПРОЦЕСУ ДЕННА'!U36</f>
        <v>0</v>
      </c>
      <c r="V36" s="320">
        <f>'ПЛАН НАВЧАЛЬНОГО ПРОЦЕСУ ДЕННА'!V36</f>
        <v>0</v>
      </c>
      <c r="W36" s="320">
        <f>'ПЛАН НАВЧАЛЬНОГО ПРОЦЕСУ ДЕННА'!W36</f>
        <v>0</v>
      </c>
      <c r="X36" s="320">
        <f>'ПЛАН НАВЧАЛЬНОГО ПРОЦЕСУ ДЕННА'!X36</f>
        <v>0</v>
      </c>
      <c r="Y36" s="322">
        <f>'ПЛАН НАВЧАЛЬНОГО ПРОЦЕСУ ДЕННА'!Y36</f>
        <v>150</v>
      </c>
      <c r="Z36" s="136">
        <f t="shared" si="0"/>
        <v>5</v>
      </c>
      <c r="AA36" s="138">
        <f t="shared" ref="AA36:AC36" si="76">AE36*$BM$5+AI36*$BN$5+AM36*$BO$5+AQ36*$BP$5+AU36*$BQ$5+AY36*$BR$5+BC36*$BS$5+BG36*$BT$5</f>
        <v>4</v>
      </c>
      <c r="AB36" s="138">
        <f t="shared" si="76"/>
        <v>0</v>
      </c>
      <c r="AC36" s="138">
        <f t="shared" si="76"/>
        <v>4</v>
      </c>
      <c r="AD36" s="138">
        <f t="shared" si="2"/>
        <v>142</v>
      </c>
      <c r="AE36" s="139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139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139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140">
        <f>'ПЛАН НАВЧАЛЬНОГО ПРОЦЕСУ ДЕННА'!AH36</f>
        <v>0</v>
      </c>
      <c r="AI36" s="139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139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139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140">
        <f>'ПЛАН НАВЧАЛЬНОГО ПРОЦЕСУ ДЕННА'!AL36</f>
        <v>0</v>
      </c>
      <c r="AM36" s="139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139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139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140">
        <f>'ПЛАН НАВЧАЛЬНОГО ПРОЦЕСУ ДЕННА'!AP36</f>
        <v>0</v>
      </c>
      <c r="AQ36" s="139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139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139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140">
        <f>'ПЛАН НАВЧАЛЬНОГО ПРОЦЕСУ ДЕННА'!AT36</f>
        <v>0</v>
      </c>
      <c r="AU36" s="139">
        <f>IF('ПЛАН НАВЧАЛЬНОГО ПРОЦЕСУ ДЕННА'!AU36&gt;0,IF(ROUND('ПЛАН НАВЧАЛЬНОГО ПРОЦЕСУ ДЕННА'!AU36*$BX$4,0)&gt;0,ROUND('ПЛАН НАВЧАЛЬНОГО ПРОЦЕСУ ДЕННА'!AU36*$BX$4,0)*2,2),0)</f>
        <v>4</v>
      </c>
      <c r="AV36" s="139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139">
        <f>IF('ПЛАН НАВЧАЛЬНОГО ПРОЦЕСУ ДЕННА'!AW36&gt;0,IF(ROUND('ПЛАН НАВЧАЛЬНОГО ПРОЦЕСУ ДЕННА'!AW36*$BX$4,0)&gt;0,ROUND('ПЛАН НАВЧАЛЬНОГО ПРОЦЕСУ ДЕННА'!AW36*$BX$4,0)*2,2),0)</f>
        <v>4</v>
      </c>
      <c r="AX36" s="140">
        <f>'ПЛАН НАВЧАЛЬНОГО ПРОЦЕСУ ДЕННА'!AX36</f>
        <v>5</v>
      </c>
      <c r="AY36" s="139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139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139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140">
        <f>'ПЛАН НАВЧАЛЬНОГО ПРОЦЕСУ ДЕННА'!BB36</f>
        <v>0</v>
      </c>
      <c r="BC36" s="139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139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139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140">
        <f>'ПЛАН НАВЧАЛЬНОГО ПРОЦЕСУ ДЕННА'!BF36</f>
        <v>0</v>
      </c>
      <c r="BG36" s="139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139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139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140">
        <f>'ПЛАН НАВЧАЛЬНОГО ПРОЦЕСУ ДЕННА'!BJ36</f>
        <v>0</v>
      </c>
      <c r="BK36" s="141">
        <f t="shared" si="3"/>
        <v>0.94666666666666666</v>
      </c>
      <c r="BL36" s="142" t="str">
        <f t="shared" si="4"/>
        <v/>
      </c>
      <c r="BM36" s="145">
        <f t="shared" ref="BM36:BT36" si="77">IF(AND(BL36&lt;$CG36,$CF36&lt;&gt;$Z36,BX36=$CG36),BX36+$Z36-$CF36,BX36)</f>
        <v>0</v>
      </c>
      <c r="BN36" s="145">
        <f t="shared" si="77"/>
        <v>0</v>
      </c>
      <c r="BO36" s="145">
        <f t="shared" si="77"/>
        <v>0</v>
      </c>
      <c r="BP36" s="145">
        <f t="shared" si="77"/>
        <v>0</v>
      </c>
      <c r="BQ36" s="145">
        <f t="shared" si="77"/>
        <v>5</v>
      </c>
      <c r="BR36" s="145">
        <f t="shared" si="77"/>
        <v>0</v>
      </c>
      <c r="BS36" s="145">
        <f t="shared" si="77"/>
        <v>0</v>
      </c>
      <c r="BT36" s="145">
        <f t="shared" si="77"/>
        <v>0</v>
      </c>
      <c r="BU36" s="144">
        <f t="shared" si="6"/>
        <v>5</v>
      </c>
      <c r="BV36" s="81"/>
      <c r="BW36" s="81"/>
      <c r="BX36" s="145">
        <f t="shared" si="7"/>
        <v>0</v>
      </c>
      <c r="BY36" s="145">
        <f t="shared" si="8"/>
        <v>0</v>
      </c>
      <c r="BZ36" s="145">
        <f t="shared" si="9"/>
        <v>0</v>
      </c>
      <c r="CA36" s="145">
        <f t="shared" si="10"/>
        <v>0</v>
      </c>
      <c r="CB36" s="145">
        <f t="shared" si="11"/>
        <v>5</v>
      </c>
      <c r="CC36" s="145">
        <f t="shared" si="12"/>
        <v>0</v>
      </c>
      <c r="CD36" s="145">
        <f t="shared" si="13"/>
        <v>0</v>
      </c>
      <c r="CE36" s="145">
        <f t="shared" si="14"/>
        <v>0</v>
      </c>
      <c r="CF36" s="146">
        <f t="shared" si="15"/>
        <v>5</v>
      </c>
      <c r="CG36" s="147">
        <f t="shared" si="16"/>
        <v>5</v>
      </c>
      <c r="CH36" s="81"/>
      <c r="CI36" s="108">
        <f t="shared" si="17"/>
        <v>0</v>
      </c>
      <c r="CJ36" s="108">
        <f t="shared" si="18"/>
        <v>0</v>
      </c>
      <c r="CK36" s="108">
        <f t="shared" si="19"/>
        <v>0</v>
      </c>
      <c r="CL36" s="108">
        <f t="shared" si="20"/>
        <v>0</v>
      </c>
      <c r="CM36" s="108">
        <f t="shared" si="21"/>
        <v>1</v>
      </c>
      <c r="CN36" s="108">
        <f t="shared" si="22"/>
        <v>0</v>
      </c>
      <c r="CO36" s="108">
        <f t="shared" si="23"/>
        <v>0</v>
      </c>
      <c r="CP36" s="108">
        <f t="shared" si="24"/>
        <v>0</v>
      </c>
      <c r="CQ36" s="148">
        <f t="shared" si="25"/>
        <v>1</v>
      </c>
      <c r="CR36" s="108">
        <f t="shared" si="26"/>
        <v>0</v>
      </c>
      <c r="CS36" s="108">
        <f t="shared" si="27"/>
        <v>0</v>
      </c>
      <c r="CT36" s="105">
        <f t="shared" si="28"/>
        <v>0</v>
      </c>
      <c r="CU36" s="108">
        <f t="shared" si="29"/>
        <v>0</v>
      </c>
      <c r="CV36" s="108">
        <f t="shared" si="30"/>
        <v>0</v>
      </c>
      <c r="CW36" s="108">
        <f t="shared" si="31"/>
        <v>0</v>
      </c>
      <c r="CX36" s="108">
        <f t="shared" si="32"/>
        <v>0</v>
      </c>
      <c r="CY36" s="108">
        <f t="shared" si="33"/>
        <v>0</v>
      </c>
      <c r="CZ36" s="149">
        <f t="shared" si="34"/>
        <v>0</v>
      </c>
      <c r="DA36" s="81"/>
      <c r="DB36" s="81"/>
      <c r="DC36" s="81"/>
      <c r="DD36" s="150">
        <f t="shared" si="35"/>
        <v>8</v>
      </c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</row>
    <row r="37" spans="1:126" ht="19.2" customHeight="1">
      <c r="A37" s="130" t="str">
        <f>'ПЛАН НАВЧАЛЬНОГО ПРОЦЕСУ ДЕННА'!A37</f>
        <v>1.1.23</v>
      </c>
      <c r="B37" s="318" t="str">
        <f>'ПЛАН НАВЧАЛЬНОГО ПРОЦЕСУ ДЕННА'!B37</f>
        <v>Організація ресторанного господарства</v>
      </c>
      <c r="C37" s="324" t="str">
        <f>'ПЛАН НАВЧАЛЬНОГО ПРОЦЕСУ ДЕННА'!C37</f>
        <v>МЕіТ</v>
      </c>
      <c r="D37" s="222">
        <f>'ПЛАН НАВЧАЛЬНОГО ПРОЦЕСУ ДЕННА'!D37</f>
        <v>6</v>
      </c>
      <c r="E37" s="320">
        <f>'ПЛАН НАВЧАЛЬНОГО ПРОЦЕСУ ДЕННА'!E37</f>
        <v>0</v>
      </c>
      <c r="F37" s="320">
        <f>'ПЛАН НАВЧАЛЬНОГО ПРОЦЕСУ ДЕННА'!F37</f>
        <v>0</v>
      </c>
      <c r="G37" s="321">
        <f>'ПЛАН НАВЧАЛЬНОГО ПРОЦЕСУ ДЕННА'!G37</f>
        <v>0</v>
      </c>
      <c r="H37" s="222">
        <f>'ПЛАН НАВЧАЛЬНОГО ПРОЦЕСУ ДЕННА'!H37</f>
        <v>0</v>
      </c>
      <c r="I37" s="320">
        <f>'ПЛАН НАВЧАЛЬНОГО ПРОЦЕСУ ДЕННА'!I37</f>
        <v>0</v>
      </c>
      <c r="J37" s="320">
        <f>'ПЛАН НАВЧАЛЬНОГО ПРОЦЕСУ ДЕННА'!J37</f>
        <v>0</v>
      </c>
      <c r="K37" s="320">
        <f>'ПЛАН НАВЧАЛЬНОГО ПРОЦЕСУ ДЕННА'!K37</f>
        <v>0</v>
      </c>
      <c r="L37" s="320">
        <f>'ПЛАН НАВЧАЛЬНОГО ПРОЦЕСУ ДЕННА'!L37</f>
        <v>0</v>
      </c>
      <c r="M37" s="320">
        <f>'ПЛАН НАВЧАЛЬНОГО ПРОЦЕСУ ДЕННА'!M37</f>
        <v>0</v>
      </c>
      <c r="N37" s="320">
        <f>'ПЛАН НАВЧАЛЬНОГО ПРОЦЕСУ ДЕННА'!N37</f>
        <v>0</v>
      </c>
      <c r="O37" s="320">
        <f>'ПЛАН НАВЧАЛЬНОГО ПРОЦЕСУ ДЕННА'!O37</f>
        <v>0</v>
      </c>
      <c r="P37" s="203">
        <f>'ПЛАН НАВЧАЛЬНОГО ПРОЦЕСУ ДЕННА'!P37</f>
        <v>0</v>
      </c>
      <c r="Q37" s="203">
        <f>'ПЛАН НАВЧАЛЬНОГО ПРОЦЕСУ ДЕННА'!Q37</f>
        <v>0</v>
      </c>
      <c r="R37" s="222">
        <f>'ПЛАН НАВЧАЛЬНОГО ПРОЦЕСУ ДЕННА'!R37</f>
        <v>0</v>
      </c>
      <c r="S37" s="320">
        <f>'ПЛАН НАВЧАЛЬНОГО ПРОЦЕСУ ДЕННА'!S37</f>
        <v>0</v>
      </c>
      <c r="T37" s="320">
        <f>'ПЛАН НАВЧАЛЬНОГО ПРОЦЕСУ ДЕННА'!T37</f>
        <v>0</v>
      </c>
      <c r="U37" s="320">
        <f>'ПЛАН НАВЧАЛЬНОГО ПРОЦЕСУ ДЕННА'!U37</f>
        <v>0</v>
      </c>
      <c r="V37" s="320">
        <f>'ПЛАН НАВЧАЛЬНОГО ПРОЦЕСУ ДЕННА'!V37</f>
        <v>0</v>
      </c>
      <c r="W37" s="320">
        <f>'ПЛАН НАВЧАЛЬНОГО ПРОЦЕСУ ДЕННА'!W37</f>
        <v>0</v>
      </c>
      <c r="X37" s="320">
        <f>'ПЛАН НАВЧАЛЬНОГО ПРОЦЕСУ ДЕННА'!X37</f>
        <v>0</v>
      </c>
      <c r="Y37" s="322">
        <f>'ПЛАН НАВЧАЛЬНОГО ПРОЦЕСУ ДЕННА'!Y37</f>
        <v>150</v>
      </c>
      <c r="Z37" s="136">
        <f t="shared" si="0"/>
        <v>5</v>
      </c>
      <c r="AA37" s="138">
        <f t="shared" ref="AA37:AC37" si="78">AE37*$BM$5+AI37*$BN$5+AM37*$BO$5+AQ37*$BP$5+AU37*$BQ$5+AY37*$BR$5+BC37*$BS$5+BG37*$BT$5</f>
        <v>4</v>
      </c>
      <c r="AB37" s="138">
        <f t="shared" si="78"/>
        <v>0</v>
      </c>
      <c r="AC37" s="138">
        <f t="shared" si="78"/>
        <v>4</v>
      </c>
      <c r="AD37" s="138">
        <f t="shared" si="2"/>
        <v>142</v>
      </c>
      <c r="AE37" s="139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139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139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140">
        <f>'ПЛАН НАВЧАЛЬНОГО ПРОЦЕСУ ДЕННА'!AH37</f>
        <v>0</v>
      </c>
      <c r="AI37" s="139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139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139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140">
        <f>'ПЛАН НАВЧАЛЬНОГО ПРОЦЕСУ ДЕННА'!AL37</f>
        <v>0</v>
      </c>
      <c r="AM37" s="139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139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139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140">
        <f>'ПЛАН НАВЧАЛЬНОГО ПРОЦЕСУ ДЕННА'!AP37</f>
        <v>0</v>
      </c>
      <c r="AQ37" s="139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139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139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140">
        <f>'ПЛАН НАВЧАЛЬНОГО ПРОЦЕСУ ДЕННА'!AT37</f>
        <v>0</v>
      </c>
      <c r="AU37" s="139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139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139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140">
        <f>'ПЛАН НАВЧАЛЬНОГО ПРОЦЕСУ ДЕННА'!AX37</f>
        <v>0</v>
      </c>
      <c r="AY37" s="139">
        <f>IF('ПЛАН НАВЧАЛЬНОГО ПРОЦЕСУ ДЕННА'!AY37&gt;0,IF(ROUND('ПЛАН НАВЧАЛЬНОГО ПРОЦЕСУ ДЕННА'!AY37*$BX$4,0)&gt;0,ROUND('ПЛАН НАВЧАЛЬНОГО ПРОЦЕСУ ДЕННА'!AY37*$BX$4,0)*2,2),0)</f>
        <v>4</v>
      </c>
      <c r="AZ37" s="139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139">
        <f>IF('ПЛАН НАВЧАЛЬНОГО ПРОЦЕСУ ДЕННА'!BA37&gt;0,IF(ROUND('ПЛАН НАВЧАЛЬНОГО ПРОЦЕСУ ДЕННА'!BA37*$BX$4,0)&gt;0,ROUND('ПЛАН НАВЧАЛЬНОГО ПРОЦЕСУ ДЕННА'!BA37*$BX$4,0)*2,2),0)</f>
        <v>4</v>
      </c>
      <c r="BB37" s="140">
        <f>'ПЛАН НАВЧАЛЬНОГО ПРОЦЕСУ ДЕННА'!BB37</f>
        <v>5</v>
      </c>
      <c r="BC37" s="139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139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139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140">
        <f>'ПЛАН НАВЧАЛЬНОГО ПРОЦЕСУ ДЕННА'!BF37</f>
        <v>0</v>
      </c>
      <c r="BG37" s="139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139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139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140">
        <f>'ПЛАН НАВЧАЛЬНОГО ПРОЦЕСУ ДЕННА'!BJ37</f>
        <v>0</v>
      </c>
      <c r="BK37" s="141">
        <f t="shared" si="3"/>
        <v>0.94666666666666666</v>
      </c>
      <c r="BL37" s="142" t="str">
        <f t="shared" si="4"/>
        <v/>
      </c>
      <c r="BM37" s="145">
        <f t="shared" ref="BM37:BT37" si="79">IF(AND(BL37&lt;$CG37,$CF37&lt;&gt;$Z37,BX37=$CG37),BX37+$Z37-$CF37,BX37)</f>
        <v>0</v>
      </c>
      <c r="BN37" s="145">
        <f t="shared" si="79"/>
        <v>0</v>
      </c>
      <c r="BO37" s="145">
        <f t="shared" si="79"/>
        <v>0</v>
      </c>
      <c r="BP37" s="145">
        <f t="shared" si="79"/>
        <v>0</v>
      </c>
      <c r="BQ37" s="145">
        <f t="shared" si="79"/>
        <v>0</v>
      </c>
      <c r="BR37" s="145">
        <f t="shared" si="79"/>
        <v>5</v>
      </c>
      <c r="BS37" s="145">
        <f t="shared" si="79"/>
        <v>0</v>
      </c>
      <c r="BT37" s="145">
        <f t="shared" si="79"/>
        <v>0</v>
      </c>
      <c r="BU37" s="144">
        <f t="shared" si="6"/>
        <v>5</v>
      </c>
      <c r="BV37" s="81"/>
      <c r="BW37" s="81"/>
      <c r="BX37" s="145">
        <f t="shared" si="7"/>
        <v>0</v>
      </c>
      <c r="BY37" s="145">
        <f t="shared" si="8"/>
        <v>0</v>
      </c>
      <c r="BZ37" s="145">
        <f t="shared" si="9"/>
        <v>0</v>
      </c>
      <c r="CA37" s="145">
        <f t="shared" si="10"/>
        <v>0</v>
      </c>
      <c r="CB37" s="145">
        <f t="shared" si="11"/>
        <v>0</v>
      </c>
      <c r="CC37" s="145">
        <f t="shared" si="12"/>
        <v>5</v>
      </c>
      <c r="CD37" s="145">
        <f t="shared" si="13"/>
        <v>0</v>
      </c>
      <c r="CE37" s="145">
        <f t="shared" si="14"/>
        <v>0</v>
      </c>
      <c r="CF37" s="146">
        <f t="shared" si="15"/>
        <v>5</v>
      </c>
      <c r="CG37" s="147">
        <f t="shared" si="16"/>
        <v>5</v>
      </c>
      <c r="CH37" s="81"/>
      <c r="CI37" s="108">
        <f t="shared" si="17"/>
        <v>0</v>
      </c>
      <c r="CJ37" s="108">
        <f t="shared" si="18"/>
        <v>0</v>
      </c>
      <c r="CK37" s="108">
        <f t="shared" si="19"/>
        <v>0</v>
      </c>
      <c r="CL37" s="108">
        <f t="shared" si="20"/>
        <v>0</v>
      </c>
      <c r="CM37" s="108">
        <f t="shared" si="21"/>
        <v>0</v>
      </c>
      <c r="CN37" s="108">
        <f t="shared" si="22"/>
        <v>1</v>
      </c>
      <c r="CO37" s="108">
        <f t="shared" si="23"/>
        <v>0</v>
      </c>
      <c r="CP37" s="108">
        <f t="shared" si="24"/>
        <v>0</v>
      </c>
      <c r="CQ37" s="148">
        <f t="shared" si="25"/>
        <v>1</v>
      </c>
      <c r="CR37" s="108">
        <f t="shared" si="26"/>
        <v>0</v>
      </c>
      <c r="CS37" s="108">
        <f t="shared" si="27"/>
        <v>0</v>
      </c>
      <c r="CT37" s="105">
        <f t="shared" si="28"/>
        <v>0</v>
      </c>
      <c r="CU37" s="108">
        <f t="shared" si="29"/>
        <v>0</v>
      </c>
      <c r="CV37" s="108">
        <f t="shared" si="30"/>
        <v>0</v>
      </c>
      <c r="CW37" s="108">
        <f t="shared" si="31"/>
        <v>0</v>
      </c>
      <c r="CX37" s="108">
        <f t="shared" si="32"/>
        <v>0</v>
      </c>
      <c r="CY37" s="108">
        <f t="shared" si="33"/>
        <v>0</v>
      </c>
      <c r="CZ37" s="149">
        <f t="shared" si="34"/>
        <v>0</v>
      </c>
      <c r="DA37" s="81"/>
      <c r="DB37" s="81"/>
      <c r="DC37" s="81"/>
      <c r="DD37" s="150">
        <f t="shared" si="35"/>
        <v>8</v>
      </c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</row>
    <row r="38" spans="1:126" ht="21.6" customHeight="1">
      <c r="A38" s="130" t="str">
        <f>'ПЛАН НАВЧАЛЬНОГО ПРОЦЕСУ ДЕННА'!A38</f>
        <v>1.1.24</v>
      </c>
      <c r="B38" s="318" t="str">
        <f>'ПЛАН НАВЧАЛЬНОГО ПРОЦЕСУ ДЕННА'!B38</f>
        <v xml:space="preserve">Стандартизація в туризмі та готельно-ресторанній справі </v>
      </c>
      <c r="C38" s="324" t="str">
        <f>'ПЛАН НАВЧАЛЬНОГО ПРОЦЕСУ ДЕННА'!C38</f>
        <v>МЕіТ</v>
      </c>
      <c r="D38" s="222">
        <f>'ПЛАН НАВЧАЛЬНОГО ПРОЦЕСУ ДЕННА'!D38</f>
        <v>2</v>
      </c>
      <c r="E38" s="320">
        <f>'ПЛАН НАВЧАЛЬНОГО ПРОЦЕСУ ДЕННА'!E38</f>
        <v>0</v>
      </c>
      <c r="F38" s="320">
        <f>'ПЛАН НАВЧАЛЬНОГО ПРОЦЕСУ ДЕННА'!F38</f>
        <v>0</v>
      </c>
      <c r="G38" s="321">
        <f>'ПЛАН НАВЧАЛЬНОГО ПРОЦЕСУ ДЕННА'!G38</f>
        <v>0</v>
      </c>
      <c r="H38" s="222">
        <f>'ПЛАН НАВЧАЛЬНОГО ПРОЦЕСУ ДЕННА'!H38</f>
        <v>0</v>
      </c>
      <c r="I38" s="320">
        <f>'ПЛАН НАВЧАЛЬНОГО ПРОЦЕСУ ДЕННА'!I38</f>
        <v>0</v>
      </c>
      <c r="J38" s="320">
        <f>'ПЛАН НАВЧАЛЬНОГО ПРОЦЕСУ ДЕННА'!J38</f>
        <v>0</v>
      </c>
      <c r="K38" s="320">
        <f>'ПЛАН НАВЧАЛЬНОГО ПРОЦЕСУ ДЕННА'!K38</f>
        <v>0</v>
      </c>
      <c r="L38" s="320">
        <f>'ПЛАН НАВЧАЛЬНОГО ПРОЦЕСУ ДЕННА'!L38</f>
        <v>0</v>
      </c>
      <c r="M38" s="320">
        <f>'ПЛАН НАВЧАЛЬНОГО ПРОЦЕСУ ДЕННА'!M38</f>
        <v>0</v>
      </c>
      <c r="N38" s="320">
        <f>'ПЛАН НАВЧАЛЬНОГО ПРОЦЕСУ ДЕННА'!N38</f>
        <v>0</v>
      </c>
      <c r="O38" s="320">
        <f>'ПЛАН НАВЧАЛЬНОГО ПРОЦЕСУ ДЕННА'!O38</f>
        <v>0</v>
      </c>
      <c r="P38" s="203">
        <f>'ПЛАН НАВЧАЛЬНОГО ПРОЦЕСУ ДЕННА'!P38</f>
        <v>0</v>
      </c>
      <c r="Q38" s="203">
        <f>'ПЛАН НАВЧАЛЬНОГО ПРОЦЕСУ ДЕННА'!Q38</f>
        <v>0</v>
      </c>
      <c r="R38" s="222">
        <f>'ПЛАН НАВЧАЛЬНОГО ПРОЦЕСУ ДЕННА'!R38</f>
        <v>0</v>
      </c>
      <c r="S38" s="320">
        <f>'ПЛАН НАВЧАЛЬНОГО ПРОЦЕСУ ДЕННА'!S38</f>
        <v>0</v>
      </c>
      <c r="T38" s="320">
        <f>'ПЛАН НАВЧАЛЬНОГО ПРОЦЕСУ ДЕННА'!T38</f>
        <v>0</v>
      </c>
      <c r="U38" s="320">
        <f>'ПЛАН НАВЧАЛЬНОГО ПРОЦЕСУ ДЕННА'!U38</f>
        <v>0</v>
      </c>
      <c r="V38" s="320">
        <f>'ПЛАН НАВЧАЛЬНОГО ПРОЦЕСУ ДЕННА'!V38</f>
        <v>0</v>
      </c>
      <c r="W38" s="320">
        <f>'ПЛАН НАВЧАЛЬНОГО ПРОЦЕСУ ДЕННА'!W38</f>
        <v>0</v>
      </c>
      <c r="X38" s="320">
        <f>'ПЛАН НАВЧАЛЬНОГО ПРОЦЕСУ ДЕННА'!X38</f>
        <v>0</v>
      </c>
      <c r="Y38" s="322">
        <f>'ПЛАН НАВЧАЛЬНОГО ПРОЦЕСУ ДЕННА'!Y38</f>
        <v>150</v>
      </c>
      <c r="Z38" s="136">
        <f t="shared" si="0"/>
        <v>5</v>
      </c>
      <c r="AA38" s="138">
        <f t="shared" ref="AA38:AC38" si="80">AE38*$BM$5+AI38*$BN$5+AM38*$BO$5+AQ38*$BP$5+AU38*$BQ$5+AY38*$BR$5+BC38*$BS$5+BG38*$BT$5</f>
        <v>4</v>
      </c>
      <c r="AB38" s="138">
        <f t="shared" si="80"/>
        <v>0</v>
      </c>
      <c r="AC38" s="138">
        <f t="shared" si="80"/>
        <v>4</v>
      </c>
      <c r="AD38" s="138">
        <f t="shared" si="2"/>
        <v>142</v>
      </c>
      <c r="AE38" s="139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139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139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140">
        <f>'ПЛАН НАВЧАЛЬНОГО ПРОЦЕСУ ДЕННА'!AH38</f>
        <v>0</v>
      </c>
      <c r="AI38" s="139">
        <f>IF('ПЛАН НАВЧАЛЬНОГО ПРОЦЕСУ ДЕННА'!AI38&gt;0,IF(ROUND('ПЛАН НАВЧАЛЬНОГО ПРОЦЕСУ ДЕННА'!AI38*$BX$4,0)&gt;0,ROUND('ПЛАН НАВЧАЛЬНОГО ПРОЦЕСУ ДЕННА'!AI38*$BX$4,0)*2,2),0)</f>
        <v>4</v>
      </c>
      <c r="AJ38" s="139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139">
        <f>IF('ПЛАН НАВЧАЛЬНОГО ПРОЦЕСУ ДЕННА'!AK38&gt;0,IF(ROUND('ПЛАН НАВЧАЛЬНОГО ПРОЦЕСУ ДЕННА'!AK38*$BX$4,0)&gt;0,ROUND('ПЛАН НАВЧАЛЬНОГО ПРОЦЕСУ ДЕННА'!AK38*$BX$4,0)*2,2),0)</f>
        <v>4</v>
      </c>
      <c r="AL38" s="140">
        <f>'ПЛАН НАВЧАЛЬНОГО ПРОЦЕСУ ДЕННА'!AL38</f>
        <v>5</v>
      </c>
      <c r="AM38" s="139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139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139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140">
        <f>'ПЛАН НАВЧАЛЬНОГО ПРОЦЕСУ ДЕННА'!AP38</f>
        <v>0</v>
      </c>
      <c r="AQ38" s="139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139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139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140">
        <f>'ПЛАН НАВЧАЛЬНОГО ПРОЦЕСУ ДЕННА'!AT38</f>
        <v>0</v>
      </c>
      <c r="AU38" s="139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139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139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140">
        <f>'ПЛАН НАВЧАЛЬНОГО ПРОЦЕСУ ДЕННА'!AX38</f>
        <v>0</v>
      </c>
      <c r="AY38" s="139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139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139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140">
        <f>'ПЛАН НАВЧАЛЬНОГО ПРОЦЕСУ ДЕННА'!BB38</f>
        <v>0</v>
      </c>
      <c r="BC38" s="139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139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139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140">
        <f>'ПЛАН НАВЧАЛЬНОГО ПРОЦЕСУ ДЕННА'!BF38</f>
        <v>0</v>
      </c>
      <c r="BG38" s="139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139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139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140">
        <f>'ПЛАН НАВЧАЛЬНОГО ПРОЦЕСУ ДЕННА'!BJ38</f>
        <v>0</v>
      </c>
      <c r="BK38" s="141">
        <f t="shared" si="3"/>
        <v>0.94666666666666666</v>
      </c>
      <c r="BL38" s="142" t="str">
        <f t="shared" si="4"/>
        <v/>
      </c>
      <c r="BM38" s="145">
        <f t="shared" ref="BM38:BT38" si="81">IF(AND(BL38&lt;$CG38,$CF38&lt;&gt;$Z38,BX38=$CG38),BX38+$Z38-$CF38,BX38)</f>
        <v>0</v>
      </c>
      <c r="BN38" s="145">
        <f t="shared" si="81"/>
        <v>5</v>
      </c>
      <c r="BO38" s="145">
        <f t="shared" si="81"/>
        <v>0</v>
      </c>
      <c r="BP38" s="145">
        <f t="shared" si="81"/>
        <v>0</v>
      </c>
      <c r="BQ38" s="145">
        <f t="shared" si="81"/>
        <v>0</v>
      </c>
      <c r="BR38" s="145">
        <f t="shared" si="81"/>
        <v>0</v>
      </c>
      <c r="BS38" s="145">
        <f t="shared" si="81"/>
        <v>0</v>
      </c>
      <c r="BT38" s="145">
        <f t="shared" si="81"/>
        <v>0</v>
      </c>
      <c r="BU38" s="144">
        <f t="shared" si="6"/>
        <v>5</v>
      </c>
      <c r="BV38" s="81"/>
      <c r="BW38" s="81"/>
      <c r="BX38" s="145">
        <f t="shared" si="7"/>
        <v>0</v>
      </c>
      <c r="BY38" s="145">
        <f t="shared" si="8"/>
        <v>5</v>
      </c>
      <c r="BZ38" s="145">
        <f t="shared" si="9"/>
        <v>0</v>
      </c>
      <c r="CA38" s="145">
        <f t="shared" si="10"/>
        <v>0</v>
      </c>
      <c r="CB38" s="145">
        <f t="shared" si="11"/>
        <v>0</v>
      </c>
      <c r="CC38" s="145">
        <f t="shared" si="12"/>
        <v>0</v>
      </c>
      <c r="CD38" s="145">
        <f t="shared" si="13"/>
        <v>0</v>
      </c>
      <c r="CE38" s="145">
        <f t="shared" si="14"/>
        <v>0</v>
      </c>
      <c r="CF38" s="146">
        <f t="shared" si="15"/>
        <v>5</v>
      </c>
      <c r="CG38" s="147">
        <f t="shared" si="16"/>
        <v>5</v>
      </c>
      <c r="CH38" s="81"/>
      <c r="CI38" s="108">
        <f t="shared" si="17"/>
        <v>0</v>
      </c>
      <c r="CJ38" s="108">
        <f t="shared" si="18"/>
        <v>1</v>
      </c>
      <c r="CK38" s="108">
        <f t="shared" si="19"/>
        <v>0</v>
      </c>
      <c r="CL38" s="108">
        <f t="shared" si="20"/>
        <v>0</v>
      </c>
      <c r="CM38" s="108">
        <f t="shared" si="21"/>
        <v>0</v>
      </c>
      <c r="CN38" s="108">
        <f t="shared" si="22"/>
        <v>0</v>
      </c>
      <c r="CO38" s="108">
        <f t="shared" si="23"/>
        <v>0</v>
      </c>
      <c r="CP38" s="108">
        <f t="shared" si="24"/>
        <v>0</v>
      </c>
      <c r="CQ38" s="148">
        <f t="shared" si="25"/>
        <v>1</v>
      </c>
      <c r="CR38" s="108">
        <f t="shared" si="26"/>
        <v>0</v>
      </c>
      <c r="CS38" s="108">
        <f t="shared" si="27"/>
        <v>0</v>
      </c>
      <c r="CT38" s="105">
        <f t="shared" si="28"/>
        <v>0</v>
      </c>
      <c r="CU38" s="108">
        <f t="shared" si="29"/>
        <v>0</v>
      </c>
      <c r="CV38" s="108">
        <f t="shared" si="30"/>
        <v>0</v>
      </c>
      <c r="CW38" s="108">
        <f t="shared" si="31"/>
        <v>0</v>
      </c>
      <c r="CX38" s="108">
        <f t="shared" si="32"/>
        <v>0</v>
      </c>
      <c r="CY38" s="108">
        <f t="shared" si="33"/>
        <v>0</v>
      </c>
      <c r="CZ38" s="149">
        <f t="shared" si="34"/>
        <v>0</v>
      </c>
      <c r="DA38" s="81"/>
      <c r="DB38" s="81"/>
      <c r="DC38" s="81"/>
      <c r="DD38" s="150">
        <f t="shared" si="35"/>
        <v>8</v>
      </c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</row>
    <row r="39" spans="1:126" ht="12.75" customHeight="1">
      <c r="A39" s="130" t="str">
        <f>'ПЛАН НАВЧАЛЬНОГО ПРОЦЕСУ ДЕННА'!A39</f>
        <v>1.1.25</v>
      </c>
      <c r="B39" s="318" t="str">
        <f>'ПЛАН НАВЧАЛЬНОГО ПРОЦЕСУ ДЕННА'!B39</f>
        <v>Організація туристичних подорожей</v>
      </c>
      <c r="C39" s="324" t="str">
        <f>'ПЛАН НАВЧАЛЬНОГО ПРОЦЕСУ ДЕННА'!C39</f>
        <v>МЕіТ</v>
      </c>
      <c r="D39" s="222">
        <f>'ПЛАН НАВЧАЛЬНОГО ПРОЦЕСУ ДЕННА'!D39</f>
        <v>1</v>
      </c>
      <c r="E39" s="320">
        <f>'ПЛАН НАВЧАЛЬНОГО ПРОЦЕСУ ДЕННА'!E39</f>
        <v>0</v>
      </c>
      <c r="F39" s="320">
        <f>'ПЛАН НАВЧАЛЬНОГО ПРОЦЕСУ ДЕННА'!F39</f>
        <v>0</v>
      </c>
      <c r="G39" s="321">
        <f>'ПЛАН НАВЧАЛЬНОГО ПРОЦЕСУ ДЕННА'!G39</f>
        <v>0</v>
      </c>
      <c r="H39" s="222">
        <f>'ПЛАН НАВЧАЛЬНОГО ПРОЦЕСУ ДЕННА'!H39</f>
        <v>0</v>
      </c>
      <c r="I39" s="320">
        <f>'ПЛАН НАВЧАЛЬНОГО ПРОЦЕСУ ДЕННА'!I39</f>
        <v>0</v>
      </c>
      <c r="J39" s="320">
        <f>'ПЛАН НАВЧАЛЬНОГО ПРОЦЕСУ ДЕННА'!J39</f>
        <v>0</v>
      </c>
      <c r="K39" s="320">
        <f>'ПЛАН НАВЧАЛЬНОГО ПРОЦЕСУ ДЕННА'!K39</f>
        <v>0</v>
      </c>
      <c r="L39" s="320">
        <f>'ПЛАН НАВЧАЛЬНОГО ПРОЦЕСУ ДЕННА'!L39</f>
        <v>0</v>
      </c>
      <c r="M39" s="320">
        <f>'ПЛАН НАВЧАЛЬНОГО ПРОЦЕСУ ДЕННА'!M39</f>
        <v>0</v>
      </c>
      <c r="N39" s="320">
        <f>'ПЛАН НАВЧАЛЬНОГО ПРОЦЕСУ ДЕННА'!N39</f>
        <v>0</v>
      </c>
      <c r="O39" s="320">
        <f>'ПЛАН НАВЧАЛЬНОГО ПРОЦЕСУ ДЕННА'!O39</f>
        <v>0</v>
      </c>
      <c r="P39" s="203">
        <f>'ПЛАН НАВЧАЛЬНОГО ПРОЦЕСУ ДЕННА'!P39</f>
        <v>0</v>
      </c>
      <c r="Q39" s="203">
        <f>'ПЛАН НАВЧАЛЬНОГО ПРОЦЕСУ ДЕННА'!Q39</f>
        <v>0</v>
      </c>
      <c r="R39" s="222">
        <f>'ПЛАН НАВЧАЛЬНОГО ПРОЦЕСУ ДЕННА'!R39</f>
        <v>0</v>
      </c>
      <c r="S39" s="320">
        <f>'ПЛАН НАВЧАЛЬНОГО ПРОЦЕСУ ДЕННА'!S39</f>
        <v>0</v>
      </c>
      <c r="T39" s="320">
        <f>'ПЛАН НАВЧАЛЬНОГО ПРОЦЕСУ ДЕННА'!T39</f>
        <v>0</v>
      </c>
      <c r="U39" s="320">
        <f>'ПЛАН НАВЧАЛЬНОГО ПРОЦЕСУ ДЕННА'!U39</f>
        <v>0</v>
      </c>
      <c r="V39" s="320">
        <f>'ПЛАН НАВЧАЛЬНОГО ПРОЦЕСУ ДЕННА'!V39</f>
        <v>0</v>
      </c>
      <c r="W39" s="320">
        <f>'ПЛАН НАВЧАЛЬНОГО ПРОЦЕСУ ДЕННА'!W39</f>
        <v>0</v>
      </c>
      <c r="X39" s="320">
        <f>'ПЛАН НАВЧАЛЬНОГО ПРОЦЕСУ ДЕННА'!X39</f>
        <v>0</v>
      </c>
      <c r="Y39" s="322">
        <f>'ПЛАН НАВЧАЛЬНОГО ПРОЦЕСУ ДЕННА'!Y39</f>
        <v>210</v>
      </c>
      <c r="Z39" s="136">
        <f t="shared" si="0"/>
        <v>7</v>
      </c>
      <c r="AA39" s="138">
        <f t="shared" ref="AA39:AC39" si="82">AE39*$BM$5+AI39*$BN$5+AM39*$BO$5+AQ39*$BP$5+AU39*$BQ$5+AY39*$BR$5+BC39*$BS$5+BG39*$BT$5</f>
        <v>4</v>
      </c>
      <c r="AB39" s="138">
        <f t="shared" si="82"/>
        <v>0</v>
      </c>
      <c r="AC39" s="138">
        <f t="shared" si="82"/>
        <v>4</v>
      </c>
      <c r="AD39" s="138">
        <f t="shared" si="2"/>
        <v>202</v>
      </c>
      <c r="AE39" s="139">
        <f>IF('ПЛАН НАВЧАЛЬНОГО ПРОЦЕСУ ДЕННА'!AE39&gt;0,IF(ROUND('ПЛАН НАВЧАЛЬНОГО ПРОЦЕСУ ДЕННА'!AE39*$BX$4,0)&gt;0,ROUND('ПЛАН НАВЧАЛЬНОГО ПРОЦЕСУ ДЕННА'!AE39*$BX$4,0)*2,2),0)</f>
        <v>4</v>
      </c>
      <c r="AF39" s="139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139">
        <f>IF('ПЛАН НАВЧАЛЬНОГО ПРОЦЕСУ ДЕННА'!AG39&gt;0,IF(ROUND('ПЛАН НАВЧАЛЬНОГО ПРОЦЕСУ ДЕННА'!AG39*$BX$4,0)&gt;0,ROUND('ПЛАН НАВЧАЛЬНОГО ПРОЦЕСУ ДЕННА'!AG39*$BX$4,0)*2,2),0)</f>
        <v>4</v>
      </c>
      <c r="AH39" s="140">
        <f>'ПЛАН НАВЧАЛЬНОГО ПРОЦЕСУ ДЕННА'!AH39</f>
        <v>7</v>
      </c>
      <c r="AI39" s="139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139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139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140">
        <f>'ПЛАН НАВЧАЛЬНОГО ПРОЦЕСУ ДЕННА'!AL39</f>
        <v>0</v>
      </c>
      <c r="AM39" s="139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139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139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140">
        <f>'ПЛАН НАВЧАЛЬНОГО ПРОЦЕСУ ДЕННА'!AP39</f>
        <v>0</v>
      </c>
      <c r="AQ39" s="139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139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139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140">
        <f>'ПЛАН НАВЧАЛЬНОГО ПРОЦЕСУ ДЕННА'!AT39</f>
        <v>0</v>
      </c>
      <c r="AU39" s="139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139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139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140">
        <f>'ПЛАН НАВЧАЛЬНОГО ПРОЦЕСУ ДЕННА'!AX39</f>
        <v>0</v>
      </c>
      <c r="AY39" s="139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139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139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140">
        <f>'ПЛАН НАВЧАЛЬНОГО ПРОЦЕСУ ДЕННА'!BB39</f>
        <v>0</v>
      </c>
      <c r="BC39" s="139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139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139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140">
        <f>'ПЛАН НАВЧАЛЬНОГО ПРОЦЕСУ ДЕННА'!BF39</f>
        <v>0</v>
      </c>
      <c r="BG39" s="139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139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139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140">
        <f>'ПЛАН НАВЧАЛЬНОГО ПРОЦЕСУ ДЕННА'!BJ39</f>
        <v>0</v>
      </c>
      <c r="BK39" s="141">
        <f t="shared" si="3"/>
        <v>0.96190476190476193</v>
      </c>
      <c r="BL39" s="142" t="str">
        <f t="shared" si="4"/>
        <v/>
      </c>
      <c r="BM39" s="145">
        <f t="shared" ref="BM39:BT39" si="83">IF(AND(BL39&lt;$CG39,$CF39&lt;&gt;$Z39,BX39=$CG39),BX39+$Z39-$CF39,BX39)</f>
        <v>7</v>
      </c>
      <c r="BN39" s="145">
        <f t="shared" si="83"/>
        <v>0</v>
      </c>
      <c r="BO39" s="145">
        <f t="shared" si="83"/>
        <v>0</v>
      </c>
      <c r="BP39" s="145">
        <f t="shared" si="83"/>
        <v>0</v>
      </c>
      <c r="BQ39" s="145">
        <f t="shared" si="83"/>
        <v>0</v>
      </c>
      <c r="BR39" s="145">
        <f t="shared" si="83"/>
        <v>0</v>
      </c>
      <c r="BS39" s="145">
        <f t="shared" si="83"/>
        <v>0</v>
      </c>
      <c r="BT39" s="145">
        <f t="shared" si="83"/>
        <v>0</v>
      </c>
      <c r="BU39" s="144">
        <f t="shared" si="6"/>
        <v>7</v>
      </c>
      <c r="BV39" s="81"/>
      <c r="BW39" s="81"/>
      <c r="BX39" s="145">
        <f t="shared" si="7"/>
        <v>7</v>
      </c>
      <c r="BY39" s="145">
        <f t="shared" si="8"/>
        <v>0</v>
      </c>
      <c r="BZ39" s="145">
        <f t="shared" si="9"/>
        <v>0</v>
      </c>
      <c r="CA39" s="145">
        <f t="shared" si="10"/>
        <v>0</v>
      </c>
      <c r="CB39" s="145">
        <f t="shared" si="11"/>
        <v>0</v>
      </c>
      <c r="CC39" s="145">
        <f t="shared" si="12"/>
        <v>0</v>
      </c>
      <c r="CD39" s="145">
        <f t="shared" si="13"/>
        <v>0</v>
      </c>
      <c r="CE39" s="145">
        <f t="shared" si="14"/>
        <v>0</v>
      </c>
      <c r="CF39" s="146">
        <f t="shared" si="15"/>
        <v>7</v>
      </c>
      <c r="CG39" s="147">
        <f t="shared" si="16"/>
        <v>7</v>
      </c>
      <c r="CH39" s="81"/>
      <c r="CI39" s="108">
        <f t="shared" si="17"/>
        <v>1</v>
      </c>
      <c r="CJ39" s="108">
        <f t="shared" si="18"/>
        <v>0</v>
      </c>
      <c r="CK39" s="108">
        <f t="shared" si="19"/>
        <v>0</v>
      </c>
      <c r="CL39" s="108">
        <f t="shared" si="20"/>
        <v>0</v>
      </c>
      <c r="CM39" s="108">
        <f t="shared" si="21"/>
        <v>0</v>
      </c>
      <c r="CN39" s="108">
        <f t="shared" si="22"/>
        <v>0</v>
      </c>
      <c r="CO39" s="108">
        <f t="shared" si="23"/>
        <v>0</v>
      </c>
      <c r="CP39" s="108">
        <f t="shared" si="24"/>
        <v>0</v>
      </c>
      <c r="CQ39" s="148">
        <f t="shared" si="25"/>
        <v>1</v>
      </c>
      <c r="CR39" s="108">
        <f t="shared" si="26"/>
        <v>0</v>
      </c>
      <c r="CS39" s="108">
        <f t="shared" si="27"/>
        <v>0</v>
      </c>
      <c r="CT39" s="105">
        <f t="shared" si="28"/>
        <v>0</v>
      </c>
      <c r="CU39" s="108">
        <f t="shared" si="29"/>
        <v>0</v>
      </c>
      <c r="CV39" s="108">
        <f t="shared" si="30"/>
        <v>0</v>
      </c>
      <c r="CW39" s="108">
        <f t="shared" si="31"/>
        <v>0</v>
      </c>
      <c r="CX39" s="108">
        <f t="shared" si="32"/>
        <v>0</v>
      </c>
      <c r="CY39" s="108">
        <f t="shared" si="33"/>
        <v>0</v>
      </c>
      <c r="CZ39" s="149">
        <f t="shared" si="34"/>
        <v>0</v>
      </c>
      <c r="DA39" s="81"/>
      <c r="DB39" s="81"/>
      <c r="DC39" s="81"/>
      <c r="DD39" s="150">
        <f t="shared" si="35"/>
        <v>8</v>
      </c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</row>
    <row r="40" spans="1:126" ht="35.4" customHeight="1">
      <c r="A40" s="130" t="str">
        <f>'ПЛАН НАВЧАЛЬНОГО ПРОЦЕСУ ДЕННА'!A40</f>
        <v>1.1.26</v>
      </c>
      <c r="B40" s="318" t="str">
        <f>'ПЛАН НАВЧАЛЬНОГО ПРОЦЕСУ ДЕННА'!B40</f>
        <v>Зовнішньоекономічна діяльність підприємств сфери туризму та гостинності</v>
      </c>
      <c r="C40" s="324" t="str">
        <f>'ПЛАН НАВЧАЛЬНОГО ПРОЦЕСУ ДЕННА'!C40</f>
        <v>МЕіТ</v>
      </c>
      <c r="D40" s="222">
        <f>'ПЛАН НАВЧАЛЬНОГО ПРОЦЕСУ ДЕННА'!D40</f>
        <v>8</v>
      </c>
      <c r="E40" s="320">
        <f>'ПЛАН НАВЧАЛЬНОГО ПРОЦЕСУ ДЕННА'!E40</f>
        <v>0</v>
      </c>
      <c r="F40" s="320">
        <f>'ПЛАН НАВЧАЛЬНОГО ПРОЦЕСУ ДЕННА'!F40</f>
        <v>0</v>
      </c>
      <c r="G40" s="321">
        <f>'ПЛАН НАВЧАЛЬНОГО ПРОЦЕСУ ДЕННА'!G40</f>
        <v>0</v>
      </c>
      <c r="H40" s="222">
        <f>'ПЛАН НАВЧАЛЬНОГО ПРОЦЕСУ ДЕННА'!H40</f>
        <v>0</v>
      </c>
      <c r="I40" s="320">
        <f>'ПЛАН НАВЧАЛЬНОГО ПРОЦЕСУ ДЕННА'!I40</f>
        <v>0</v>
      </c>
      <c r="J40" s="320">
        <f>'ПЛАН НАВЧАЛЬНОГО ПРОЦЕСУ ДЕННА'!J40</f>
        <v>0</v>
      </c>
      <c r="K40" s="320">
        <f>'ПЛАН НАВЧАЛЬНОГО ПРОЦЕСУ ДЕННА'!K40</f>
        <v>0</v>
      </c>
      <c r="L40" s="320">
        <f>'ПЛАН НАВЧАЛЬНОГО ПРОЦЕСУ ДЕННА'!L40</f>
        <v>0</v>
      </c>
      <c r="M40" s="320">
        <f>'ПЛАН НАВЧАЛЬНОГО ПРОЦЕСУ ДЕННА'!M40</f>
        <v>0</v>
      </c>
      <c r="N40" s="320">
        <f>'ПЛАН НАВЧАЛЬНОГО ПРОЦЕСУ ДЕННА'!N40</f>
        <v>0</v>
      </c>
      <c r="O40" s="320">
        <f>'ПЛАН НАВЧАЛЬНОГО ПРОЦЕСУ ДЕННА'!O40</f>
        <v>0</v>
      </c>
      <c r="P40" s="203">
        <f>'ПЛАН НАВЧАЛЬНОГО ПРОЦЕСУ ДЕННА'!P40</f>
        <v>0</v>
      </c>
      <c r="Q40" s="203">
        <f>'ПЛАН НАВЧАЛЬНОГО ПРОЦЕСУ ДЕННА'!Q40</f>
        <v>0</v>
      </c>
      <c r="R40" s="222">
        <f>'ПЛАН НАВЧАЛЬНОГО ПРОЦЕСУ ДЕННА'!R40</f>
        <v>0</v>
      </c>
      <c r="S40" s="320">
        <f>'ПЛАН НАВЧАЛЬНОГО ПРОЦЕСУ ДЕННА'!S40</f>
        <v>0</v>
      </c>
      <c r="T40" s="320">
        <f>'ПЛАН НАВЧАЛЬНОГО ПРОЦЕСУ ДЕННА'!T40</f>
        <v>0</v>
      </c>
      <c r="U40" s="320">
        <f>'ПЛАН НАВЧАЛЬНОГО ПРОЦЕСУ ДЕННА'!U40</f>
        <v>0</v>
      </c>
      <c r="V40" s="320">
        <f>'ПЛАН НАВЧАЛЬНОГО ПРОЦЕСУ ДЕННА'!V40</f>
        <v>0</v>
      </c>
      <c r="W40" s="320">
        <f>'ПЛАН НАВЧАЛЬНОГО ПРОЦЕСУ ДЕННА'!W40</f>
        <v>0</v>
      </c>
      <c r="X40" s="320">
        <f>'ПЛАН НАВЧАЛЬНОГО ПРОЦЕСУ ДЕННА'!X40</f>
        <v>0</v>
      </c>
      <c r="Y40" s="322">
        <f>'ПЛАН НАВЧАЛЬНОГО ПРОЦЕСУ ДЕННА'!Y40</f>
        <v>150</v>
      </c>
      <c r="Z40" s="136">
        <f t="shared" si="0"/>
        <v>5</v>
      </c>
      <c r="AA40" s="138">
        <f t="shared" ref="AA40:AC40" si="84">AE40*$BM$5+AI40*$BN$5+AM40*$BO$5+AQ40*$BP$5+AU40*$BQ$5+AY40*$BR$5+BC40*$BS$5+BG40*$BT$5</f>
        <v>4</v>
      </c>
      <c r="AB40" s="138">
        <f t="shared" si="84"/>
        <v>0</v>
      </c>
      <c r="AC40" s="138">
        <f t="shared" si="84"/>
        <v>2</v>
      </c>
      <c r="AD40" s="138">
        <f t="shared" si="2"/>
        <v>144</v>
      </c>
      <c r="AE40" s="139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139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139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140">
        <f>'ПЛАН НАВЧАЛЬНОГО ПРОЦЕСУ ДЕННА'!AH40</f>
        <v>0</v>
      </c>
      <c r="AI40" s="139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139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139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140">
        <f>'ПЛАН НАВЧАЛЬНОГО ПРОЦЕСУ ДЕННА'!AL40</f>
        <v>0</v>
      </c>
      <c r="AM40" s="139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139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139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140">
        <f>'ПЛАН НАВЧАЛЬНОГО ПРОЦЕСУ ДЕННА'!AP40</f>
        <v>0</v>
      </c>
      <c r="AQ40" s="139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139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139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140">
        <f>'ПЛАН НАВЧАЛЬНОГО ПРОЦЕСУ ДЕННА'!AT40</f>
        <v>0</v>
      </c>
      <c r="AU40" s="139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139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139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140">
        <f>'ПЛАН НАВЧАЛЬНОГО ПРОЦЕСУ ДЕННА'!AX40</f>
        <v>0</v>
      </c>
      <c r="AY40" s="139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139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139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140">
        <f>'ПЛАН НАВЧАЛЬНОГО ПРОЦЕСУ ДЕННА'!BB40</f>
        <v>0</v>
      </c>
      <c r="BC40" s="139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139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139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140">
        <f>'ПЛАН НАВЧАЛЬНОГО ПРОЦЕСУ ДЕННА'!BF40</f>
        <v>0</v>
      </c>
      <c r="BG40" s="139">
        <f>IF('ПЛАН НАВЧАЛЬНОГО ПРОЦЕСУ ДЕННА'!BG40&gt;0,IF(ROUND('ПЛАН НАВЧАЛЬНОГО ПРОЦЕСУ ДЕННА'!BG40*$BX$4,0)&gt;0,ROUND('ПЛАН НАВЧАЛЬНОГО ПРОЦЕСУ ДЕННА'!BG40*$BX$4,0)*2,2),0)</f>
        <v>4</v>
      </c>
      <c r="BH40" s="139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139">
        <f>IF('ПЛАН НАВЧАЛЬНОГО ПРОЦЕСУ ДЕННА'!BI40&gt;0,IF(ROUND('ПЛАН НАВЧАЛЬНОГО ПРОЦЕСУ ДЕННА'!BI40*$BX$4,0)&gt;0,ROUND('ПЛАН НАВЧАЛЬНОГО ПРОЦЕСУ ДЕННА'!BI40*$BX$4,0)*2,2),0)</f>
        <v>2</v>
      </c>
      <c r="BJ40" s="140">
        <f>'ПЛАН НАВЧАЛЬНОГО ПРОЦЕСУ ДЕННА'!BJ40</f>
        <v>5</v>
      </c>
      <c r="BK40" s="141">
        <f t="shared" si="3"/>
        <v>0.96</v>
      </c>
      <c r="BL40" s="142" t="str">
        <f t="shared" si="4"/>
        <v/>
      </c>
      <c r="BM40" s="145">
        <f t="shared" ref="BM40:BT40" si="85">IF(AND(BL40&lt;$CG40,$CF40&lt;&gt;$Z40,BX40=$CG40),BX40+$Z40-$CF40,BX40)</f>
        <v>0</v>
      </c>
      <c r="BN40" s="145">
        <f t="shared" si="85"/>
        <v>0</v>
      </c>
      <c r="BO40" s="145">
        <f t="shared" si="85"/>
        <v>0</v>
      </c>
      <c r="BP40" s="145">
        <f t="shared" si="85"/>
        <v>0</v>
      </c>
      <c r="BQ40" s="145">
        <f t="shared" si="85"/>
        <v>0</v>
      </c>
      <c r="BR40" s="145">
        <f t="shared" si="85"/>
        <v>0</v>
      </c>
      <c r="BS40" s="145">
        <f t="shared" si="85"/>
        <v>0</v>
      </c>
      <c r="BT40" s="145">
        <f t="shared" si="85"/>
        <v>5</v>
      </c>
      <c r="BU40" s="144">
        <f t="shared" si="6"/>
        <v>5</v>
      </c>
      <c r="BV40" s="81"/>
      <c r="BW40" s="81"/>
      <c r="BX40" s="145">
        <f t="shared" si="7"/>
        <v>0</v>
      </c>
      <c r="BY40" s="145">
        <f t="shared" si="8"/>
        <v>0</v>
      </c>
      <c r="BZ40" s="145">
        <f t="shared" si="9"/>
        <v>0</v>
      </c>
      <c r="CA40" s="145">
        <f t="shared" si="10"/>
        <v>0</v>
      </c>
      <c r="CB40" s="145">
        <f t="shared" si="11"/>
        <v>0</v>
      </c>
      <c r="CC40" s="145">
        <f t="shared" si="12"/>
        <v>0</v>
      </c>
      <c r="CD40" s="145">
        <f t="shared" si="13"/>
        <v>0</v>
      </c>
      <c r="CE40" s="145">
        <f t="shared" si="14"/>
        <v>5</v>
      </c>
      <c r="CF40" s="146">
        <f t="shared" si="15"/>
        <v>5</v>
      </c>
      <c r="CG40" s="147">
        <f t="shared" si="16"/>
        <v>5</v>
      </c>
      <c r="CH40" s="81"/>
      <c r="CI40" s="108">
        <f t="shared" si="17"/>
        <v>0</v>
      </c>
      <c r="CJ40" s="108">
        <f t="shared" si="18"/>
        <v>0</v>
      </c>
      <c r="CK40" s="108">
        <f t="shared" si="19"/>
        <v>0</v>
      </c>
      <c r="CL40" s="108">
        <f t="shared" si="20"/>
        <v>0</v>
      </c>
      <c r="CM40" s="108">
        <f t="shared" si="21"/>
        <v>0</v>
      </c>
      <c r="CN40" s="108">
        <f t="shared" si="22"/>
        <v>0</v>
      </c>
      <c r="CO40" s="108">
        <f t="shared" si="23"/>
        <v>0</v>
      </c>
      <c r="CP40" s="108">
        <f t="shared" si="24"/>
        <v>1</v>
      </c>
      <c r="CQ40" s="148">
        <f t="shared" si="25"/>
        <v>1</v>
      </c>
      <c r="CR40" s="108">
        <f t="shared" si="26"/>
        <v>0</v>
      </c>
      <c r="CS40" s="108">
        <f t="shared" si="27"/>
        <v>0</v>
      </c>
      <c r="CT40" s="105">
        <f t="shared" si="28"/>
        <v>0</v>
      </c>
      <c r="CU40" s="108">
        <f t="shared" si="29"/>
        <v>0</v>
      </c>
      <c r="CV40" s="108">
        <f t="shared" si="30"/>
        <v>0</v>
      </c>
      <c r="CW40" s="108">
        <f t="shared" si="31"/>
        <v>0</v>
      </c>
      <c r="CX40" s="108">
        <f t="shared" si="32"/>
        <v>0</v>
      </c>
      <c r="CY40" s="108">
        <f t="shared" si="33"/>
        <v>0</v>
      </c>
      <c r="CZ40" s="149">
        <f t="shared" si="34"/>
        <v>0</v>
      </c>
      <c r="DA40" s="81"/>
      <c r="DB40" s="81"/>
      <c r="DC40" s="81"/>
      <c r="DD40" s="150">
        <f t="shared" si="35"/>
        <v>6</v>
      </c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</row>
    <row r="41" spans="1:126" ht="22.2" customHeight="1">
      <c r="A41" s="130" t="str">
        <f>'ПЛАН НАВЧАЛЬНОГО ПРОЦЕСУ ДЕННА'!A41</f>
        <v>1.1.27</v>
      </c>
      <c r="B41" s="318" t="str">
        <f>'ПЛАН НАВЧАЛЬНОГО ПРОЦЕСУ ДЕННА'!B41</f>
        <v>Рекреаційні комплекси світу та рекреалогія</v>
      </c>
      <c r="C41" s="324" t="str">
        <f>'ПЛАН НАВЧАЛЬНОГО ПРОЦЕСУ ДЕННА'!C41</f>
        <v>МЕіТ</v>
      </c>
      <c r="D41" s="222">
        <f>'ПЛАН НАВЧАЛЬНОГО ПРОЦЕСУ ДЕННА'!D41</f>
        <v>2</v>
      </c>
      <c r="E41" s="320">
        <f>'ПЛАН НАВЧАЛЬНОГО ПРОЦЕСУ ДЕННА'!E41</f>
        <v>0</v>
      </c>
      <c r="F41" s="320">
        <f>'ПЛАН НАВЧАЛЬНОГО ПРОЦЕСУ ДЕННА'!F41</f>
        <v>0</v>
      </c>
      <c r="G41" s="321">
        <f>'ПЛАН НАВЧАЛЬНОГО ПРОЦЕСУ ДЕННА'!G41</f>
        <v>0</v>
      </c>
      <c r="H41" s="222">
        <f>'ПЛАН НАВЧАЛЬНОГО ПРОЦЕСУ ДЕННА'!H41</f>
        <v>0</v>
      </c>
      <c r="I41" s="320">
        <f>'ПЛАН НАВЧАЛЬНОГО ПРОЦЕСУ ДЕННА'!I41</f>
        <v>0</v>
      </c>
      <c r="J41" s="320">
        <f>'ПЛАН НАВЧАЛЬНОГО ПРОЦЕСУ ДЕННА'!J41</f>
        <v>0</v>
      </c>
      <c r="K41" s="320">
        <f>'ПЛАН НАВЧАЛЬНОГО ПРОЦЕСУ ДЕННА'!K41</f>
        <v>0</v>
      </c>
      <c r="L41" s="320">
        <f>'ПЛАН НАВЧАЛЬНОГО ПРОЦЕСУ ДЕННА'!L41</f>
        <v>0</v>
      </c>
      <c r="M41" s="320">
        <f>'ПЛАН НАВЧАЛЬНОГО ПРОЦЕСУ ДЕННА'!M41</f>
        <v>0</v>
      </c>
      <c r="N41" s="320">
        <f>'ПЛАН НАВЧАЛЬНОГО ПРОЦЕСУ ДЕННА'!N41</f>
        <v>0</v>
      </c>
      <c r="O41" s="320">
        <f>'ПЛАН НАВЧАЛЬНОГО ПРОЦЕСУ ДЕННА'!O41</f>
        <v>0</v>
      </c>
      <c r="P41" s="203">
        <f>'ПЛАН НАВЧАЛЬНОГО ПРОЦЕСУ ДЕННА'!P41</f>
        <v>0</v>
      </c>
      <c r="Q41" s="203">
        <f>'ПЛАН НАВЧАЛЬНОГО ПРОЦЕСУ ДЕННА'!Q41</f>
        <v>0</v>
      </c>
      <c r="R41" s="222">
        <f>'ПЛАН НАВЧАЛЬНОГО ПРОЦЕСУ ДЕННА'!R41</f>
        <v>0</v>
      </c>
      <c r="S41" s="320">
        <f>'ПЛАН НАВЧАЛЬНОГО ПРОЦЕСУ ДЕННА'!S41</f>
        <v>0</v>
      </c>
      <c r="T41" s="320">
        <f>'ПЛАН НАВЧАЛЬНОГО ПРОЦЕСУ ДЕННА'!T41</f>
        <v>0</v>
      </c>
      <c r="U41" s="320">
        <f>'ПЛАН НАВЧАЛЬНОГО ПРОЦЕСУ ДЕННА'!U41</f>
        <v>0</v>
      </c>
      <c r="V41" s="320">
        <f>'ПЛАН НАВЧАЛЬНОГО ПРОЦЕСУ ДЕННА'!V41</f>
        <v>0</v>
      </c>
      <c r="W41" s="320">
        <f>'ПЛАН НАВЧАЛЬНОГО ПРОЦЕСУ ДЕННА'!W41</f>
        <v>0</v>
      </c>
      <c r="X41" s="320">
        <f>'ПЛАН НАВЧАЛЬНОГО ПРОЦЕСУ ДЕННА'!X41</f>
        <v>0</v>
      </c>
      <c r="Y41" s="322">
        <f>'ПЛАН НАВЧАЛЬНОГО ПРОЦЕСУ ДЕННА'!Y41</f>
        <v>150</v>
      </c>
      <c r="Z41" s="136">
        <f t="shared" si="0"/>
        <v>5</v>
      </c>
      <c r="AA41" s="138">
        <f t="shared" ref="AA41:AC41" si="86">AE41*$BM$5+AI41*$BN$5+AM41*$BO$5+AQ41*$BP$5+AU41*$BQ$5+AY41*$BR$5+BC41*$BS$5+BG41*$BT$5</f>
        <v>2</v>
      </c>
      <c r="AB41" s="138">
        <f t="shared" si="86"/>
        <v>0</v>
      </c>
      <c r="AC41" s="138">
        <f t="shared" si="86"/>
        <v>2</v>
      </c>
      <c r="AD41" s="138">
        <f t="shared" si="2"/>
        <v>146</v>
      </c>
      <c r="AE41" s="139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139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139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140">
        <f>'ПЛАН НАВЧАЛЬНОГО ПРОЦЕСУ ДЕННА'!AH41</f>
        <v>0</v>
      </c>
      <c r="AI41" s="139">
        <f>IF('ПЛАН НАВЧАЛЬНОГО ПРОЦЕСУ ДЕННА'!AI41&gt;0,IF(ROUND('ПЛАН НАВЧАЛЬНОГО ПРОЦЕСУ ДЕННА'!AI41*$BX$4,0)&gt;0,ROUND('ПЛАН НАВЧАЛЬНОГО ПРОЦЕСУ ДЕННА'!AI41*$BX$4,0)*2,2),0)</f>
        <v>2</v>
      </c>
      <c r="AJ41" s="139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139">
        <f>IF('ПЛАН НАВЧАЛЬНОГО ПРОЦЕСУ ДЕННА'!AK41&gt;0,IF(ROUND('ПЛАН НАВЧАЛЬНОГО ПРОЦЕСУ ДЕННА'!AK41*$BX$4,0)&gt;0,ROUND('ПЛАН НАВЧАЛЬНОГО ПРОЦЕСУ ДЕННА'!AK41*$BX$4,0)*2,2),0)</f>
        <v>2</v>
      </c>
      <c r="AL41" s="140">
        <f>'ПЛАН НАВЧАЛЬНОГО ПРОЦЕСУ ДЕННА'!AL41</f>
        <v>5</v>
      </c>
      <c r="AM41" s="139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139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139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140">
        <f>'ПЛАН НАВЧАЛЬНОГО ПРОЦЕСУ ДЕННА'!AP41</f>
        <v>0</v>
      </c>
      <c r="AQ41" s="139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139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139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140">
        <f>'ПЛАН НАВЧАЛЬНОГО ПРОЦЕСУ ДЕННА'!AT41</f>
        <v>0</v>
      </c>
      <c r="AU41" s="139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139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139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140">
        <f>'ПЛАН НАВЧАЛЬНОГО ПРОЦЕСУ ДЕННА'!AX41</f>
        <v>0</v>
      </c>
      <c r="AY41" s="139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139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139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140">
        <f>'ПЛАН НАВЧАЛЬНОГО ПРОЦЕСУ ДЕННА'!BB41</f>
        <v>0</v>
      </c>
      <c r="BC41" s="139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139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139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140">
        <f>'ПЛАН НАВЧАЛЬНОГО ПРОЦЕСУ ДЕННА'!BF41</f>
        <v>0</v>
      </c>
      <c r="BG41" s="139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139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139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140">
        <f>'ПЛАН НАВЧАЛЬНОГО ПРОЦЕСУ ДЕННА'!BJ41</f>
        <v>0</v>
      </c>
      <c r="BK41" s="141">
        <f t="shared" si="3"/>
        <v>0.97333333333333338</v>
      </c>
      <c r="BL41" s="142" t="str">
        <f t="shared" si="4"/>
        <v/>
      </c>
      <c r="BM41" s="145">
        <f t="shared" ref="BM41:BT41" si="87">IF(AND(BL41&lt;$CG41,$CF41&lt;&gt;$Z41,BX41=$CG41),BX41+$Z41-$CF41,BX41)</f>
        <v>0</v>
      </c>
      <c r="BN41" s="145">
        <f t="shared" si="87"/>
        <v>5</v>
      </c>
      <c r="BO41" s="145">
        <f t="shared" si="87"/>
        <v>0</v>
      </c>
      <c r="BP41" s="145">
        <f t="shared" si="87"/>
        <v>0</v>
      </c>
      <c r="BQ41" s="145">
        <f t="shared" si="87"/>
        <v>0</v>
      </c>
      <c r="BR41" s="145">
        <f t="shared" si="87"/>
        <v>0</v>
      </c>
      <c r="BS41" s="145">
        <f t="shared" si="87"/>
        <v>0</v>
      </c>
      <c r="BT41" s="145">
        <f t="shared" si="87"/>
        <v>0</v>
      </c>
      <c r="BU41" s="144">
        <f t="shared" si="6"/>
        <v>5</v>
      </c>
      <c r="BV41" s="81"/>
      <c r="BW41" s="81"/>
      <c r="BX41" s="145">
        <f t="shared" si="7"/>
        <v>0</v>
      </c>
      <c r="BY41" s="145">
        <f t="shared" si="8"/>
        <v>5</v>
      </c>
      <c r="BZ41" s="145">
        <f t="shared" si="9"/>
        <v>0</v>
      </c>
      <c r="CA41" s="145">
        <f t="shared" si="10"/>
        <v>0</v>
      </c>
      <c r="CB41" s="145">
        <f t="shared" si="11"/>
        <v>0</v>
      </c>
      <c r="CC41" s="145">
        <f t="shared" si="12"/>
        <v>0</v>
      </c>
      <c r="CD41" s="145">
        <f t="shared" si="13"/>
        <v>0</v>
      </c>
      <c r="CE41" s="145">
        <f t="shared" si="14"/>
        <v>0</v>
      </c>
      <c r="CF41" s="146">
        <f t="shared" si="15"/>
        <v>5</v>
      </c>
      <c r="CG41" s="147">
        <f t="shared" si="16"/>
        <v>5</v>
      </c>
      <c r="CH41" s="81"/>
      <c r="CI41" s="108">
        <f t="shared" si="17"/>
        <v>0</v>
      </c>
      <c r="CJ41" s="108">
        <f t="shared" si="18"/>
        <v>1</v>
      </c>
      <c r="CK41" s="108">
        <f t="shared" si="19"/>
        <v>0</v>
      </c>
      <c r="CL41" s="108">
        <f t="shared" si="20"/>
        <v>0</v>
      </c>
      <c r="CM41" s="108">
        <f t="shared" si="21"/>
        <v>0</v>
      </c>
      <c r="CN41" s="108">
        <f t="shared" si="22"/>
        <v>0</v>
      </c>
      <c r="CO41" s="108">
        <f t="shared" si="23"/>
        <v>0</v>
      </c>
      <c r="CP41" s="108">
        <f t="shared" si="24"/>
        <v>0</v>
      </c>
      <c r="CQ41" s="148">
        <f t="shared" si="25"/>
        <v>1</v>
      </c>
      <c r="CR41" s="108">
        <f t="shared" si="26"/>
        <v>0</v>
      </c>
      <c r="CS41" s="108">
        <f t="shared" si="27"/>
        <v>0</v>
      </c>
      <c r="CT41" s="105">
        <f t="shared" si="28"/>
        <v>0</v>
      </c>
      <c r="CU41" s="108">
        <f t="shared" si="29"/>
        <v>0</v>
      </c>
      <c r="CV41" s="108">
        <f t="shared" si="30"/>
        <v>0</v>
      </c>
      <c r="CW41" s="108">
        <f t="shared" si="31"/>
        <v>0</v>
      </c>
      <c r="CX41" s="108">
        <f t="shared" si="32"/>
        <v>0</v>
      </c>
      <c r="CY41" s="108">
        <f t="shared" si="33"/>
        <v>0</v>
      </c>
      <c r="CZ41" s="149">
        <f t="shared" si="34"/>
        <v>0</v>
      </c>
      <c r="DA41" s="81"/>
      <c r="DB41" s="81"/>
      <c r="DC41" s="81"/>
      <c r="DD41" s="150">
        <f t="shared" si="35"/>
        <v>4</v>
      </c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</row>
    <row r="42" spans="1:126" ht="22.2" customHeight="1">
      <c r="A42" s="130" t="str">
        <f>'ПЛАН НАВЧАЛЬНОГО ПРОЦЕСУ ДЕННА'!A42</f>
        <v>1.1.28</v>
      </c>
      <c r="B42" s="318" t="str">
        <f>'ПЛАН НАВЧАЛЬНОГО ПРОЦЕСУ ДЕННА'!B42</f>
        <v>Менеджмент в туризмі та готельно-ресторанній справі</v>
      </c>
      <c r="C42" s="324" t="str">
        <f>'ПЛАН НАВЧАЛЬНОГО ПРОЦЕСУ ДЕННА'!C42</f>
        <v>МЕіТ</v>
      </c>
      <c r="D42" s="222">
        <f>'ПЛАН НАВЧАЛЬНОГО ПРОЦЕСУ ДЕННА'!D42</f>
        <v>3</v>
      </c>
      <c r="E42" s="320">
        <f>'ПЛАН НАВЧАЛЬНОГО ПРОЦЕСУ ДЕННА'!E42</f>
        <v>0</v>
      </c>
      <c r="F42" s="320">
        <f>'ПЛАН НАВЧАЛЬНОГО ПРОЦЕСУ ДЕННА'!F42</f>
        <v>0</v>
      </c>
      <c r="G42" s="321">
        <f>'ПЛАН НАВЧАЛЬНОГО ПРОЦЕСУ ДЕННА'!G42</f>
        <v>0</v>
      </c>
      <c r="H42" s="222">
        <f>'ПЛАН НАВЧАЛЬНОГО ПРОЦЕСУ ДЕННА'!H42</f>
        <v>0</v>
      </c>
      <c r="I42" s="320">
        <f>'ПЛАН НАВЧАЛЬНОГО ПРОЦЕСУ ДЕННА'!I42</f>
        <v>0</v>
      </c>
      <c r="J42" s="320">
        <f>'ПЛАН НАВЧАЛЬНОГО ПРОЦЕСУ ДЕННА'!J42</f>
        <v>0</v>
      </c>
      <c r="K42" s="320">
        <f>'ПЛАН НАВЧАЛЬНОГО ПРОЦЕСУ ДЕННА'!K42</f>
        <v>0</v>
      </c>
      <c r="L42" s="320">
        <f>'ПЛАН НАВЧАЛЬНОГО ПРОЦЕСУ ДЕННА'!L42</f>
        <v>0</v>
      </c>
      <c r="M42" s="320">
        <f>'ПЛАН НАВЧАЛЬНОГО ПРОЦЕСУ ДЕННА'!M42</f>
        <v>0</v>
      </c>
      <c r="N42" s="320">
        <f>'ПЛАН НАВЧАЛЬНОГО ПРОЦЕСУ ДЕННА'!N42</f>
        <v>0</v>
      </c>
      <c r="O42" s="320">
        <f>'ПЛАН НАВЧАЛЬНОГО ПРОЦЕСУ ДЕННА'!O42</f>
        <v>0</v>
      </c>
      <c r="P42" s="203">
        <f>'ПЛАН НАВЧАЛЬНОГО ПРОЦЕСУ ДЕННА'!P42</f>
        <v>0</v>
      </c>
      <c r="Q42" s="203">
        <f>'ПЛАН НАВЧАЛЬНОГО ПРОЦЕСУ ДЕННА'!Q42</f>
        <v>0</v>
      </c>
      <c r="R42" s="222">
        <f>'ПЛАН НАВЧАЛЬНОГО ПРОЦЕСУ ДЕННА'!R42</f>
        <v>0</v>
      </c>
      <c r="S42" s="320">
        <f>'ПЛАН НАВЧАЛЬНОГО ПРОЦЕСУ ДЕННА'!S42</f>
        <v>0</v>
      </c>
      <c r="T42" s="320">
        <f>'ПЛАН НАВЧАЛЬНОГО ПРОЦЕСУ ДЕННА'!T42</f>
        <v>0</v>
      </c>
      <c r="U42" s="320">
        <f>'ПЛАН НАВЧАЛЬНОГО ПРОЦЕСУ ДЕННА'!U42</f>
        <v>0</v>
      </c>
      <c r="V42" s="320">
        <f>'ПЛАН НАВЧАЛЬНОГО ПРОЦЕСУ ДЕННА'!V42</f>
        <v>0</v>
      </c>
      <c r="W42" s="320">
        <f>'ПЛАН НАВЧАЛЬНОГО ПРОЦЕСУ ДЕННА'!W42</f>
        <v>0</v>
      </c>
      <c r="X42" s="320">
        <f>'ПЛАН НАВЧАЛЬНОГО ПРОЦЕСУ ДЕННА'!X42</f>
        <v>0</v>
      </c>
      <c r="Y42" s="322">
        <f>'ПЛАН НАВЧАЛЬНОГО ПРОЦЕСУ ДЕННА'!Y42</f>
        <v>150</v>
      </c>
      <c r="Z42" s="136">
        <f t="shared" si="0"/>
        <v>5</v>
      </c>
      <c r="AA42" s="138">
        <f t="shared" ref="AA42:AC42" si="88">AE42*$BM$5+AI42*$BN$5+AM42*$BO$5+AQ42*$BP$5+AU42*$BQ$5+AY42*$BR$5+BC42*$BS$5+BG42*$BT$5</f>
        <v>2</v>
      </c>
      <c r="AB42" s="138">
        <f t="shared" si="88"/>
        <v>0</v>
      </c>
      <c r="AC42" s="138">
        <f t="shared" si="88"/>
        <v>2</v>
      </c>
      <c r="AD42" s="138">
        <f t="shared" si="2"/>
        <v>146</v>
      </c>
      <c r="AE42" s="139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139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139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140">
        <f>'ПЛАН НАВЧАЛЬНОГО ПРОЦЕСУ ДЕННА'!AH42</f>
        <v>0</v>
      </c>
      <c r="AI42" s="139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139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139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140">
        <f>'ПЛАН НАВЧАЛЬНОГО ПРОЦЕСУ ДЕННА'!AL42</f>
        <v>0</v>
      </c>
      <c r="AM42" s="139">
        <f>IF('ПЛАН НАВЧАЛЬНОГО ПРОЦЕСУ ДЕННА'!AM42&gt;0,IF(ROUND('ПЛАН НАВЧАЛЬНОГО ПРОЦЕСУ ДЕННА'!AM42*$BX$4,0)&gt;0,ROUND('ПЛАН НАВЧАЛЬНОГО ПРОЦЕСУ ДЕННА'!AM42*$BX$4,0)*2,2),0)</f>
        <v>2</v>
      </c>
      <c r="AN42" s="139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139">
        <f>IF('ПЛАН НАВЧАЛЬНОГО ПРОЦЕСУ ДЕННА'!AO42&gt;0,IF(ROUND('ПЛАН НАВЧАЛЬНОГО ПРОЦЕСУ ДЕННА'!AO42*$BX$4,0)&gt;0,ROUND('ПЛАН НАВЧАЛЬНОГО ПРОЦЕСУ ДЕННА'!AO42*$BX$4,0)*2,2),0)</f>
        <v>2</v>
      </c>
      <c r="AP42" s="140">
        <f>'ПЛАН НАВЧАЛЬНОГО ПРОЦЕСУ ДЕННА'!AP42</f>
        <v>5</v>
      </c>
      <c r="AQ42" s="139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139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139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140">
        <f>'ПЛАН НАВЧАЛЬНОГО ПРОЦЕСУ ДЕННА'!AT42</f>
        <v>0</v>
      </c>
      <c r="AU42" s="139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139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139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140">
        <f>'ПЛАН НАВЧАЛЬНОГО ПРОЦЕСУ ДЕННА'!AX42</f>
        <v>0</v>
      </c>
      <c r="AY42" s="139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139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139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140">
        <f>'ПЛАН НАВЧАЛЬНОГО ПРОЦЕСУ ДЕННА'!BB42</f>
        <v>0</v>
      </c>
      <c r="BC42" s="139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139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139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140">
        <f>'ПЛАН НАВЧАЛЬНОГО ПРОЦЕСУ ДЕННА'!BF42</f>
        <v>0</v>
      </c>
      <c r="BG42" s="139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139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139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140">
        <f>'ПЛАН НАВЧАЛЬНОГО ПРОЦЕСУ ДЕННА'!BJ42</f>
        <v>0</v>
      </c>
      <c r="BK42" s="141">
        <f t="shared" si="3"/>
        <v>0.97333333333333338</v>
      </c>
      <c r="BL42" s="142" t="str">
        <f t="shared" si="4"/>
        <v/>
      </c>
      <c r="BM42" s="145">
        <f t="shared" ref="BM42:BT42" si="89">IF(AND(BL42&lt;$CG42,$CF42&lt;&gt;$Z42,BX42=$CG42),BX42+$Z42-$CF42,BX42)</f>
        <v>0</v>
      </c>
      <c r="BN42" s="145">
        <f t="shared" si="89"/>
        <v>0</v>
      </c>
      <c r="BO42" s="145">
        <f t="shared" si="89"/>
        <v>5</v>
      </c>
      <c r="BP42" s="145">
        <f t="shared" si="89"/>
        <v>0</v>
      </c>
      <c r="BQ42" s="145">
        <f t="shared" si="89"/>
        <v>0</v>
      </c>
      <c r="BR42" s="145">
        <f t="shared" si="89"/>
        <v>0</v>
      </c>
      <c r="BS42" s="145">
        <f t="shared" si="89"/>
        <v>0</v>
      </c>
      <c r="BT42" s="145">
        <f t="shared" si="89"/>
        <v>0</v>
      </c>
      <c r="BU42" s="144">
        <f t="shared" si="6"/>
        <v>5</v>
      </c>
      <c r="BV42" s="81"/>
      <c r="BW42" s="81"/>
      <c r="BX42" s="145">
        <f t="shared" si="7"/>
        <v>0</v>
      </c>
      <c r="BY42" s="145">
        <f t="shared" si="8"/>
        <v>0</v>
      </c>
      <c r="BZ42" s="145">
        <f t="shared" si="9"/>
        <v>5</v>
      </c>
      <c r="CA42" s="145">
        <f t="shared" si="10"/>
        <v>0</v>
      </c>
      <c r="CB42" s="145">
        <f t="shared" si="11"/>
        <v>0</v>
      </c>
      <c r="CC42" s="145">
        <f t="shared" si="12"/>
        <v>0</v>
      </c>
      <c r="CD42" s="145">
        <f t="shared" si="13"/>
        <v>0</v>
      </c>
      <c r="CE42" s="145">
        <f t="shared" si="14"/>
        <v>0</v>
      </c>
      <c r="CF42" s="146">
        <f t="shared" si="15"/>
        <v>5</v>
      </c>
      <c r="CG42" s="147">
        <f t="shared" si="16"/>
        <v>5</v>
      </c>
      <c r="CH42" s="81"/>
      <c r="CI42" s="108">
        <f t="shared" si="17"/>
        <v>0</v>
      </c>
      <c r="CJ42" s="108">
        <f t="shared" si="18"/>
        <v>0</v>
      </c>
      <c r="CK42" s="108">
        <f t="shared" si="19"/>
        <v>1</v>
      </c>
      <c r="CL42" s="108">
        <f t="shared" si="20"/>
        <v>0</v>
      </c>
      <c r="CM42" s="108">
        <f t="shared" si="21"/>
        <v>0</v>
      </c>
      <c r="CN42" s="108">
        <f t="shared" si="22"/>
        <v>0</v>
      </c>
      <c r="CO42" s="108">
        <f t="shared" si="23"/>
        <v>0</v>
      </c>
      <c r="CP42" s="108">
        <f t="shared" si="24"/>
        <v>0</v>
      </c>
      <c r="CQ42" s="148">
        <f t="shared" si="25"/>
        <v>1</v>
      </c>
      <c r="CR42" s="108">
        <f t="shared" si="26"/>
        <v>0</v>
      </c>
      <c r="CS42" s="108">
        <f t="shared" si="27"/>
        <v>0</v>
      </c>
      <c r="CT42" s="105">
        <f t="shared" si="28"/>
        <v>0</v>
      </c>
      <c r="CU42" s="108">
        <f t="shared" si="29"/>
        <v>0</v>
      </c>
      <c r="CV42" s="108">
        <f t="shared" si="30"/>
        <v>0</v>
      </c>
      <c r="CW42" s="108">
        <f t="shared" si="31"/>
        <v>0</v>
      </c>
      <c r="CX42" s="108">
        <f t="shared" si="32"/>
        <v>0</v>
      </c>
      <c r="CY42" s="108">
        <f t="shared" si="33"/>
        <v>0</v>
      </c>
      <c r="CZ42" s="149">
        <f t="shared" si="34"/>
        <v>0</v>
      </c>
      <c r="DA42" s="81"/>
      <c r="DB42" s="81"/>
      <c r="DC42" s="81"/>
      <c r="DD42" s="150">
        <f t="shared" si="35"/>
        <v>4</v>
      </c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</row>
    <row r="43" spans="1:126" ht="22.2" customHeight="1">
      <c r="A43" s="130" t="str">
        <f>'ПЛАН НАВЧАЛЬНОГО ПРОЦЕСУ ДЕННА'!A43</f>
        <v>1.1.29</v>
      </c>
      <c r="B43" s="318" t="str">
        <f>'ПЛАН НАВЧАЛЬНОГО ПРОЦЕСУ ДЕННА'!B43</f>
        <v>Організація екологічних видів туризму</v>
      </c>
      <c r="C43" s="324" t="str">
        <f>'ПЛАН НАВЧАЛЬНОГО ПРОЦЕСУ ДЕННА'!C43</f>
        <v>МЕіТ</v>
      </c>
      <c r="D43" s="222">
        <f>'ПЛАН НАВЧАЛЬНОГО ПРОЦЕСУ ДЕННА'!D43</f>
        <v>8</v>
      </c>
      <c r="E43" s="320">
        <f>'ПЛАН НАВЧАЛЬНОГО ПРОЦЕСУ ДЕННА'!E43</f>
        <v>0</v>
      </c>
      <c r="F43" s="320">
        <f>'ПЛАН НАВЧАЛЬНОГО ПРОЦЕСУ ДЕННА'!F43</f>
        <v>0</v>
      </c>
      <c r="G43" s="321">
        <f>'ПЛАН НАВЧАЛЬНОГО ПРОЦЕСУ ДЕННА'!G43</f>
        <v>0</v>
      </c>
      <c r="H43" s="222">
        <f>'ПЛАН НАВЧАЛЬНОГО ПРОЦЕСУ ДЕННА'!H43</f>
        <v>0</v>
      </c>
      <c r="I43" s="320">
        <f>'ПЛАН НАВЧАЛЬНОГО ПРОЦЕСУ ДЕННА'!I43</f>
        <v>0</v>
      </c>
      <c r="J43" s="320">
        <f>'ПЛАН НАВЧАЛЬНОГО ПРОЦЕСУ ДЕННА'!J43</f>
        <v>0</v>
      </c>
      <c r="K43" s="320">
        <f>'ПЛАН НАВЧАЛЬНОГО ПРОЦЕСУ ДЕННА'!K43</f>
        <v>0</v>
      </c>
      <c r="L43" s="320">
        <f>'ПЛАН НАВЧАЛЬНОГО ПРОЦЕСУ ДЕННА'!L43</f>
        <v>0</v>
      </c>
      <c r="M43" s="320">
        <f>'ПЛАН НАВЧАЛЬНОГО ПРОЦЕСУ ДЕННА'!M43</f>
        <v>0</v>
      </c>
      <c r="N43" s="320">
        <f>'ПЛАН НАВЧАЛЬНОГО ПРОЦЕСУ ДЕННА'!N43</f>
        <v>0</v>
      </c>
      <c r="O43" s="320">
        <f>'ПЛАН НАВЧАЛЬНОГО ПРОЦЕСУ ДЕННА'!O43</f>
        <v>0</v>
      </c>
      <c r="P43" s="203">
        <f>'ПЛАН НАВЧАЛЬНОГО ПРОЦЕСУ ДЕННА'!P43</f>
        <v>0</v>
      </c>
      <c r="Q43" s="203">
        <f>'ПЛАН НАВЧАЛЬНОГО ПРОЦЕСУ ДЕННА'!Q43</f>
        <v>0</v>
      </c>
      <c r="R43" s="222">
        <f>'ПЛАН НАВЧАЛЬНОГО ПРОЦЕСУ ДЕННА'!R43</f>
        <v>0</v>
      </c>
      <c r="S43" s="320">
        <f>'ПЛАН НАВЧАЛЬНОГО ПРОЦЕСУ ДЕННА'!S43</f>
        <v>0</v>
      </c>
      <c r="T43" s="320">
        <f>'ПЛАН НАВЧАЛЬНОГО ПРОЦЕСУ ДЕННА'!T43</f>
        <v>0</v>
      </c>
      <c r="U43" s="320">
        <f>'ПЛАН НАВЧАЛЬНОГО ПРОЦЕСУ ДЕННА'!U43</f>
        <v>0</v>
      </c>
      <c r="V43" s="320">
        <f>'ПЛАН НАВЧАЛЬНОГО ПРОЦЕСУ ДЕННА'!V43</f>
        <v>0</v>
      </c>
      <c r="W43" s="320">
        <f>'ПЛАН НАВЧАЛЬНОГО ПРОЦЕСУ ДЕННА'!W43</f>
        <v>0</v>
      </c>
      <c r="X43" s="320">
        <f>'ПЛАН НАВЧАЛЬНОГО ПРОЦЕСУ ДЕННА'!X43</f>
        <v>0</v>
      </c>
      <c r="Y43" s="322">
        <f>'ПЛАН НАВЧАЛЬНОГО ПРОЦЕСУ ДЕННА'!Y43</f>
        <v>135</v>
      </c>
      <c r="Z43" s="136">
        <f t="shared" si="0"/>
        <v>4.5</v>
      </c>
      <c r="AA43" s="138">
        <f t="shared" ref="AA43:AC43" si="90">AE43*$BM$5+AI43*$BN$5+AM43*$BO$5+AQ43*$BP$5+AU43*$BQ$5+AY43*$BR$5+BC43*$BS$5+BG43*$BT$5</f>
        <v>2</v>
      </c>
      <c r="AB43" s="138">
        <f t="shared" si="90"/>
        <v>0</v>
      </c>
      <c r="AC43" s="138">
        <f t="shared" si="90"/>
        <v>2</v>
      </c>
      <c r="AD43" s="138">
        <f t="shared" si="2"/>
        <v>131</v>
      </c>
      <c r="AE43" s="139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139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139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140">
        <f>'ПЛАН НАВЧАЛЬНОГО ПРОЦЕСУ ДЕННА'!AH43</f>
        <v>0</v>
      </c>
      <c r="AI43" s="139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139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139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140">
        <f>'ПЛАН НАВЧАЛЬНОГО ПРОЦЕСУ ДЕННА'!AL43</f>
        <v>0</v>
      </c>
      <c r="AM43" s="139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139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139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140">
        <f>'ПЛАН НАВЧАЛЬНОГО ПРОЦЕСУ ДЕННА'!AP43</f>
        <v>0</v>
      </c>
      <c r="AQ43" s="139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139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139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140">
        <f>'ПЛАН НАВЧАЛЬНОГО ПРОЦЕСУ ДЕННА'!AT43</f>
        <v>0</v>
      </c>
      <c r="AU43" s="139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139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139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140">
        <f>'ПЛАН НАВЧАЛЬНОГО ПРОЦЕСУ ДЕННА'!AX43</f>
        <v>0</v>
      </c>
      <c r="AY43" s="139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139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139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140">
        <f>'ПЛАН НАВЧАЛЬНОГО ПРОЦЕСУ ДЕННА'!BB43</f>
        <v>0</v>
      </c>
      <c r="BC43" s="139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139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139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140">
        <f>'ПЛАН НАВЧАЛЬНОГО ПРОЦЕСУ ДЕННА'!BF43</f>
        <v>0</v>
      </c>
      <c r="BG43" s="139">
        <f>IF('ПЛАН НАВЧАЛЬНОГО ПРОЦЕСУ ДЕННА'!BG43&gt;0,IF(ROUND('ПЛАН НАВЧАЛЬНОГО ПРОЦЕСУ ДЕННА'!BG43*$BX$4,0)&gt;0,ROUND('ПЛАН НАВЧАЛЬНОГО ПРОЦЕСУ ДЕННА'!BG43*$BX$4,0)*2,2),0)</f>
        <v>2</v>
      </c>
      <c r="BH43" s="139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139">
        <f>IF('ПЛАН НАВЧАЛЬНОГО ПРОЦЕСУ ДЕННА'!BI43&gt;0,IF(ROUND('ПЛАН НАВЧАЛЬНОГО ПРОЦЕСУ ДЕННА'!BI43*$BX$4,0)&gt;0,ROUND('ПЛАН НАВЧАЛЬНОГО ПРОЦЕСУ ДЕННА'!BI43*$BX$4,0)*2,2),0)</f>
        <v>2</v>
      </c>
      <c r="BJ43" s="140">
        <f>'ПЛАН НАВЧАЛЬНОГО ПРОЦЕСУ ДЕННА'!BJ43</f>
        <v>4.5</v>
      </c>
      <c r="BK43" s="141">
        <f t="shared" si="3"/>
        <v>0.97037037037037033</v>
      </c>
      <c r="BL43" s="142" t="str">
        <f t="shared" si="4"/>
        <v/>
      </c>
      <c r="BM43" s="145">
        <f t="shared" ref="BM43:BT43" si="91">IF(AND(BL43&lt;$CG43,$CF43&lt;&gt;$Z43,BX43=$CG43),BX43+$Z43-$CF43,BX43)</f>
        <v>0</v>
      </c>
      <c r="BN43" s="145">
        <f t="shared" si="91"/>
        <v>0</v>
      </c>
      <c r="BO43" s="145">
        <f t="shared" si="91"/>
        <v>0</v>
      </c>
      <c r="BP43" s="145">
        <f t="shared" si="91"/>
        <v>0</v>
      </c>
      <c r="BQ43" s="145">
        <f t="shared" si="91"/>
        <v>0</v>
      </c>
      <c r="BR43" s="145">
        <f t="shared" si="91"/>
        <v>0</v>
      </c>
      <c r="BS43" s="145">
        <f t="shared" si="91"/>
        <v>0</v>
      </c>
      <c r="BT43" s="145">
        <f t="shared" si="91"/>
        <v>4.5</v>
      </c>
      <c r="BU43" s="144">
        <f t="shared" si="6"/>
        <v>4.5</v>
      </c>
      <c r="BV43" s="81"/>
      <c r="BW43" s="81"/>
      <c r="BX43" s="145">
        <f t="shared" si="7"/>
        <v>0</v>
      </c>
      <c r="BY43" s="145">
        <f t="shared" si="8"/>
        <v>0</v>
      </c>
      <c r="BZ43" s="145">
        <f t="shared" si="9"/>
        <v>0</v>
      </c>
      <c r="CA43" s="145">
        <f t="shared" si="10"/>
        <v>0</v>
      </c>
      <c r="CB43" s="145">
        <f t="shared" si="11"/>
        <v>0</v>
      </c>
      <c r="CC43" s="145">
        <f t="shared" si="12"/>
        <v>0</v>
      </c>
      <c r="CD43" s="145">
        <f t="shared" si="13"/>
        <v>0</v>
      </c>
      <c r="CE43" s="145">
        <f t="shared" si="14"/>
        <v>4.5</v>
      </c>
      <c r="CF43" s="146">
        <f t="shared" si="15"/>
        <v>4.5</v>
      </c>
      <c r="CG43" s="147">
        <f t="shared" si="16"/>
        <v>4.5</v>
      </c>
      <c r="CH43" s="81"/>
      <c r="CI43" s="108">
        <f t="shared" si="17"/>
        <v>0</v>
      </c>
      <c r="CJ43" s="108">
        <f t="shared" si="18"/>
        <v>0</v>
      </c>
      <c r="CK43" s="108">
        <f t="shared" si="19"/>
        <v>0</v>
      </c>
      <c r="CL43" s="108">
        <f t="shared" si="20"/>
        <v>0</v>
      </c>
      <c r="CM43" s="108">
        <f t="shared" si="21"/>
        <v>0</v>
      </c>
      <c r="CN43" s="108">
        <f t="shared" si="22"/>
        <v>0</v>
      </c>
      <c r="CO43" s="108">
        <f t="shared" si="23"/>
        <v>0</v>
      </c>
      <c r="CP43" s="108">
        <f t="shared" si="24"/>
        <v>1</v>
      </c>
      <c r="CQ43" s="148">
        <f t="shared" si="25"/>
        <v>1</v>
      </c>
      <c r="CR43" s="108">
        <f t="shared" si="26"/>
        <v>0</v>
      </c>
      <c r="CS43" s="108">
        <f t="shared" si="27"/>
        <v>0</v>
      </c>
      <c r="CT43" s="105">
        <f t="shared" si="28"/>
        <v>0</v>
      </c>
      <c r="CU43" s="108">
        <f t="shared" si="29"/>
        <v>0</v>
      </c>
      <c r="CV43" s="108">
        <f t="shared" si="30"/>
        <v>0</v>
      </c>
      <c r="CW43" s="108">
        <f t="shared" si="31"/>
        <v>0</v>
      </c>
      <c r="CX43" s="108">
        <f t="shared" si="32"/>
        <v>0</v>
      </c>
      <c r="CY43" s="108">
        <f t="shared" si="33"/>
        <v>0</v>
      </c>
      <c r="CZ43" s="149">
        <f t="shared" si="34"/>
        <v>0</v>
      </c>
      <c r="DA43" s="81"/>
      <c r="DB43" s="81"/>
      <c r="DC43" s="81"/>
      <c r="DD43" s="150">
        <f t="shared" si="35"/>
        <v>4</v>
      </c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</row>
    <row r="44" spans="1:126" ht="22.2" customHeight="1">
      <c r="A44" s="130" t="str">
        <f>'ПЛАН НАВЧАЛЬНОГО ПРОЦЕСУ ДЕННА'!A44</f>
        <v>1.1.30</v>
      </c>
      <c r="B44" s="318" t="str">
        <f>'ПЛАН НАВЧАЛЬНОГО ПРОЦЕСУ ДЕННА'!B44</f>
        <v>Туристичне країнознавство</v>
      </c>
      <c r="C44" s="324" t="str">
        <f>'ПЛАН НАВЧАЛЬНОГО ПРОЦЕСУ ДЕННА'!C44</f>
        <v>МЕіТ</v>
      </c>
      <c r="D44" s="222">
        <f>'ПЛАН НАВЧАЛЬНОГО ПРОЦЕСУ ДЕННА'!D44</f>
        <v>5</v>
      </c>
      <c r="E44" s="320">
        <f>'ПЛАН НАВЧАЛЬНОГО ПРОЦЕСУ ДЕННА'!E44</f>
        <v>0</v>
      </c>
      <c r="F44" s="320">
        <f>'ПЛАН НАВЧАЛЬНОГО ПРОЦЕСУ ДЕННА'!F44</f>
        <v>0</v>
      </c>
      <c r="G44" s="321">
        <f>'ПЛАН НАВЧАЛЬНОГО ПРОЦЕСУ ДЕННА'!G44</f>
        <v>0</v>
      </c>
      <c r="H44" s="222">
        <f>'ПЛАН НАВЧАЛЬНОГО ПРОЦЕСУ ДЕННА'!H44</f>
        <v>0</v>
      </c>
      <c r="I44" s="320">
        <f>'ПЛАН НАВЧАЛЬНОГО ПРОЦЕСУ ДЕННА'!I44</f>
        <v>0</v>
      </c>
      <c r="J44" s="320">
        <f>'ПЛАН НАВЧАЛЬНОГО ПРОЦЕСУ ДЕННА'!J44</f>
        <v>0</v>
      </c>
      <c r="K44" s="320">
        <f>'ПЛАН НАВЧАЛЬНОГО ПРОЦЕСУ ДЕННА'!K44</f>
        <v>0</v>
      </c>
      <c r="L44" s="320">
        <f>'ПЛАН НАВЧАЛЬНОГО ПРОЦЕСУ ДЕННА'!L44</f>
        <v>0</v>
      </c>
      <c r="M44" s="320">
        <f>'ПЛАН НАВЧАЛЬНОГО ПРОЦЕСУ ДЕННА'!M44</f>
        <v>0</v>
      </c>
      <c r="N44" s="320">
        <f>'ПЛАН НАВЧАЛЬНОГО ПРОЦЕСУ ДЕННА'!N44</f>
        <v>0</v>
      </c>
      <c r="O44" s="320">
        <f>'ПЛАН НАВЧАЛЬНОГО ПРОЦЕСУ ДЕННА'!O44</f>
        <v>0</v>
      </c>
      <c r="P44" s="203">
        <f>'ПЛАН НАВЧАЛЬНОГО ПРОЦЕСУ ДЕННА'!P44</f>
        <v>0</v>
      </c>
      <c r="Q44" s="203">
        <f>'ПЛАН НАВЧАЛЬНОГО ПРОЦЕСУ ДЕННА'!Q44</f>
        <v>0</v>
      </c>
      <c r="R44" s="222">
        <f>'ПЛАН НАВЧАЛЬНОГО ПРОЦЕСУ ДЕННА'!R44</f>
        <v>0</v>
      </c>
      <c r="S44" s="320">
        <f>'ПЛАН НАВЧАЛЬНОГО ПРОЦЕСУ ДЕННА'!S44</f>
        <v>0</v>
      </c>
      <c r="T44" s="320">
        <f>'ПЛАН НАВЧАЛЬНОГО ПРОЦЕСУ ДЕННА'!T44</f>
        <v>0</v>
      </c>
      <c r="U44" s="320">
        <f>'ПЛАН НАВЧАЛЬНОГО ПРОЦЕСУ ДЕННА'!U44</f>
        <v>0</v>
      </c>
      <c r="V44" s="320">
        <f>'ПЛАН НАВЧАЛЬНОГО ПРОЦЕСУ ДЕННА'!V44</f>
        <v>0</v>
      </c>
      <c r="W44" s="320">
        <f>'ПЛАН НАВЧАЛЬНОГО ПРОЦЕСУ ДЕННА'!W44</f>
        <v>0</v>
      </c>
      <c r="X44" s="320">
        <f>'ПЛАН НАВЧАЛЬНОГО ПРОЦЕСУ ДЕННА'!X44</f>
        <v>0</v>
      </c>
      <c r="Y44" s="322">
        <f>'ПЛАН НАВЧАЛЬНОГО ПРОЦЕСУ ДЕННА'!Y44</f>
        <v>90</v>
      </c>
      <c r="Z44" s="136">
        <f t="shared" si="0"/>
        <v>3</v>
      </c>
      <c r="AA44" s="138">
        <f t="shared" ref="AA44:AC44" si="92">AE44*$BM$5+AI44*$BN$5+AM44*$BO$5+AQ44*$BP$5+AU44*$BQ$5+AY44*$BR$5+BC44*$BS$5+BG44*$BT$5</f>
        <v>2</v>
      </c>
      <c r="AB44" s="138">
        <f t="shared" si="92"/>
        <v>0</v>
      </c>
      <c r="AC44" s="138">
        <f t="shared" si="92"/>
        <v>2</v>
      </c>
      <c r="AD44" s="138">
        <f t="shared" si="2"/>
        <v>86</v>
      </c>
      <c r="AE44" s="139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139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139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140">
        <f>'ПЛАН НАВЧАЛЬНОГО ПРОЦЕСУ ДЕННА'!AH44</f>
        <v>0</v>
      </c>
      <c r="AI44" s="139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139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139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140">
        <f>'ПЛАН НАВЧАЛЬНОГО ПРОЦЕСУ ДЕННА'!AL44</f>
        <v>0</v>
      </c>
      <c r="AM44" s="139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139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139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140">
        <f>'ПЛАН НАВЧАЛЬНОГО ПРОЦЕСУ ДЕННА'!AP44</f>
        <v>0</v>
      </c>
      <c r="AQ44" s="139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139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139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140">
        <f>'ПЛАН НАВЧАЛЬНОГО ПРОЦЕСУ ДЕННА'!AT44</f>
        <v>0</v>
      </c>
      <c r="AU44" s="139">
        <f>IF('ПЛАН НАВЧАЛЬНОГО ПРОЦЕСУ ДЕННА'!AU44&gt;0,IF(ROUND('ПЛАН НАВЧАЛЬНОГО ПРОЦЕСУ ДЕННА'!AU44*$BX$4,0)&gt;0,ROUND('ПЛАН НАВЧАЛЬНОГО ПРОЦЕСУ ДЕННА'!AU44*$BX$4,0)*2,2),0)</f>
        <v>2</v>
      </c>
      <c r="AV44" s="139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139">
        <f>IF('ПЛАН НАВЧАЛЬНОГО ПРОЦЕСУ ДЕННА'!AW44&gt;0,IF(ROUND('ПЛАН НАВЧАЛЬНОГО ПРОЦЕСУ ДЕННА'!AW44*$BX$4,0)&gt;0,ROUND('ПЛАН НАВЧАЛЬНОГО ПРОЦЕСУ ДЕННА'!AW44*$BX$4,0)*2,2),0)</f>
        <v>2</v>
      </c>
      <c r="AX44" s="140">
        <f>'ПЛАН НАВЧАЛЬНОГО ПРОЦЕСУ ДЕННА'!AX44</f>
        <v>3</v>
      </c>
      <c r="AY44" s="139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139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139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140">
        <f>'ПЛАН НАВЧАЛЬНОГО ПРОЦЕСУ ДЕННА'!BB44</f>
        <v>0</v>
      </c>
      <c r="BC44" s="139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139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139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140">
        <f>'ПЛАН НАВЧАЛЬНОГО ПРОЦЕСУ ДЕННА'!BF44</f>
        <v>0</v>
      </c>
      <c r="BG44" s="139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139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139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140">
        <f>'ПЛАН НАВЧАЛЬНОГО ПРОЦЕСУ ДЕННА'!BJ44</f>
        <v>0</v>
      </c>
      <c r="BK44" s="141">
        <f t="shared" si="3"/>
        <v>0.9555555555555556</v>
      </c>
      <c r="BL44" s="142" t="str">
        <f t="shared" si="4"/>
        <v/>
      </c>
      <c r="BM44" s="145">
        <f t="shared" ref="BM44:BT44" si="93">IF(AND(BL44&lt;$CG44,$CF44&lt;&gt;$Z44,BX44=$CG44),BX44+$Z44-$CF44,BX44)</f>
        <v>0</v>
      </c>
      <c r="BN44" s="145">
        <f t="shared" si="93"/>
        <v>0</v>
      </c>
      <c r="BO44" s="145">
        <f t="shared" si="93"/>
        <v>0</v>
      </c>
      <c r="BP44" s="145">
        <f t="shared" si="93"/>
        <v>0</v>
      </c>
      <c r="BQ44" s="145">
        <f t="shared" si="93"/>
        <v>3</v>
      </c>
      <c r="BR44" s="145">
        <f t="shared" si="93"/>
        <v>0</v>
      </c>
      <c r="BS44" s="145">
        <f t="shared" si="93"/>
        <v>0</v>
      </c>
      <c r="BT44" s="145">
        <f t="shared" si="93"/>
        <v>0</v>
      </c>
      <c r="BU44" s="144">
        <f t="shared" si="6"/>
        <v>3</v>
      </c>
      <c r="BV44" s="81"/>
      <c r="BW44" s="81"/>
      <c r="BX44" s="145">
        <f t="shared" si="7"/>
        <v>0</v>
      </c>
      <c r="BY44" s="145">
        <f t="shared" si="8"/>
        <v>0</v>
      </c>
      <c r="BZ44" s="145">
        <f t="shared" si="9"/>
        <v>0</v>
      </c>
      <c r="CA44" s="145">
        <f t="shared" si="10"/>
        <v>0</v>
      </c>
      <c r="CB44" s="145">
        <f t="shared" si="11"/>
        <v>3</v>
      </c>
      <c r="CC44" s="145">
        <f t="shared" si="12"/>
        <v>0</v>
      </c>
      <c r="CD44" s="145">
        <f t="shared" si="13"/>
        <v>0</v>
      </c>
      <c r="CE44" s="145">
        <f t="shared" si="14"/>
        <v>0</v>
      </c>
      <c r="CF44" s="146">
        <f t="shared" si="15"/>
        <v>3</v>
      </c>
      <c r="CG44" s="147">
        <f t="shared" si="16"/>
        <v>3</v>
      </c>
      <c r="CH44" s="81"/>
      <c r="CI44" s="108">
        <f t="shared" si="17"/>
        <v>0</v>
      </c>
      <c r="CJ44" s="108">
        <f t="shared" si="18"/>
        <v>0</v>
      </c>
      <c r="CK44" s="108">
        <f t="shared" si="19"/>
        <v>0</v>
      </c>
      <c r="CL44" s="108">
        <f t="shared" si="20"/>
        <v>0</v>
      </c>
      <c r="CM44" s="108">
        <f t="shared" si="21"/>
        <v>1</v>
      </c>
      <c r="CN44" s="108">
        <f t="shared" si="22"/>
        <v>0</v>
      </c>
      <c r="CO44" s="108">
        <f t="shared" si="23"/>
        <v>0</v>
      </c>
      <c r="CP44" s="108">
        <f t="shared" si="24"/>
        <v>0</v>
      </c>
      <c r="CQ44" s="148">
        <f t="shared" si="25"/>
        <v>1</v>
      </c>
      <c r="CR44" s="108">
        <f t="shared" si="26"/>
        <v>0</v>
      </c>
      <c r="CS44" s="108">
        <f t="shared" si="27"/>
        <v>0</v>
      </c>
      <c r="CT44" s="105">
        <f t="shared" si="28"/>
        <v>0</v>
      </c>
      <c r="CU44" s="108">
        <f t="shared" si="29"/>
        <v>0</v>
      </c>
      <c r="CV44" s="108">
        <f t="shared" si="30"/>
        <v>0</v>
      </c>
      <c r="CW44" s="108">
        <f t="shared" si="31"/>
        <v>0</v>
      </c>
      <c r="CX44" s="108">
        <f t="shared" si="32"/>
        <v>0</v>
      </c>
      <c r="CY44" s="108">
        <f t="shared" si="33"/>
        <v>0</v>
      </c>
      <c r="CZ44" s="149">
        <f t="shared" si="34"/>
        <v>0</v>
      </c>
      <c r="DA44" s="81"/>
      <c r="DB44" s="81"/>
      <c r="DC44" s="81"/>
      <c r="DD44" s="150">
        <f t="shared" si="35"/>
        <v>4</v>
      </c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</row>
    <row r="45" spans="1:126" ht="2.4" customHeight="1">
      <c r="A45" s="130" t="str">
        <f>'ПЛАН НАВЧАЛЬНОГО ПРОЦЕСУ ДЕННА'!A45</f>
        <v>1.1.30</v>
      </c>
      <c r="B45" s="318">
        <f>'ПЛАН НАВЧАЛЬНОГО ПРОЦЕСУ ДЕННА'!B45</f>
        <v>0</v>
      </c>
      <c r="C45" s="324">
        <f>'ПЛАН НАВЧАЛЬНОГО ПРОЦЕСУ ДЕННА'!C45</f>
        <v>0</v>
      </c>
      <c r="D45" s="222">
        <f>'ПЛАН НАВЧАЛЬНОГО ПРОЦЕСУ ДЕННА'!D45</f>
        <v>0</v>
      </c>
      <c r="E45" s="320">
        <f>'ПЛАН НАВЧАЛЬНОГО ПРОЦЕСУ ДЕННА'!E45</f>
        <v>0</v>
      </c>
      <c r="F45" s="320">
        <f>'ПЛАН НАВЧАЛЬНОГО ПРОЦЕСУ ДЕННА'!F45</f>
        <v>0</v>
      </c>
      <c r="G45" s="321">
        <f>'ПЛАН НАВЧАЛЬНОГО ПРОЦЕСУ ДЕННА'!G45</f>
        <v>0</v>
      </c>
      <c r="H45" s="222">
        <f>'ПЛАН НАВЧАЛЬНОГО ПРОЦЕСУ ДЕННА'!H45</f>
        <v>0</v>
      </c>
      <c r="I45" s="320">
        <f>'ПЛАН НАВЧАЛЬНОГО ПРОЦЕСУ ДЕННА'!I45</f>
        <v>0</v>
      </c>
      <c r="J45" s="320">
        <f>'ПЛАН НАВЧАЛЬНОГО ПРОЦЕСУ ДЕННА'!J45</f>
        <v>0</v>
      </c>
      <c r="K45" s="320">
        <f>'ПЛАН НАВЧАЛЬНОГО ПРОЦЕСУ ДЕННА'!K45</f>
        <v>0</v>
      </c>
      <c r="L45" s="320">
        <f>'ПЛАН НАВЧАЛЬНОГО ПРОЦЕСУ ДЕННА'!L45</f>
        <v>0</v>
      </c>
      <c r="M45" s="320">
        <f>'ПЛАН НАВЧАЛЬНОГО ПРОЦЕСУ ДЕННА'!M45</f>
        <v>0</v>
      </c>
      <c r="N45" s="320">
        <f>'ПЛАН НАВЧАЛЬНОГО ПРОЦЕСУ ДЕННА'!N45</f>
        <v>0</v>
      </c>
      <c r="O45" s="320">
        <f>'ПЛАН НАВЧАЛЬНОГО ПРОЦЕСУ ДЕННА'!O45</f>
        <v>0</v>
      </c>
      <c r="P45" s="203">
        <f>'ПЛАН НАВЧАЛЬНОГО ПРОЦЕСУ ДЕННА'!P45</f>
        <v>0</v>
      </c>
      <c r="Q45" s="203">
        <f>'ПЛАН НАВЧАЛЬНОГО ПРОЦЕСУ ДЕННА'!Q45</f>
        <v>0</v>
      </c>
      <c r="R45" s="222">
        <f>'ПЛАН НАВЧАЛЬНОГО ПРОЦЕСУ ДЕННА'!R45</f>
        <v>0</v>
      </c>
      <c r="S45" s="320">
        <f>'ПЛАН НАВЧАЛЬНОГО ПРОЦЕСУ ДЕННА'!S45</f>
        <v>0</v>
      </c>
      <c r="T45" s="320">
        <f>'ПЛАН НАВЧАЛЬНОГО ПРОЦЕСУ ДЕННА'!T45</f>
        <v>0</v>
      </c>
      <c r="U45" s="320">
        <f>'ПЛАН НАВЧАЛЬНОГО ПРОЦЕСУ ДЕННА'!U45</f>
        <v>0</v>
      </c>
      <c r="V45" s="320">
        <f>'ПЛАН НАВЧАЛЬНОГО ПРОЦЕСУ ДЕННА'!V45</f>
        <v>0</v>
      </c>
      <c r="W45" s="320">
        <f>'ПЛАН НАВЧАЛЬНОГО ПРОЦЕСУ ДЕННА'!W45</f>
        <v>0</v>
      </c>
      <c r="X45" s="320">
        <f>'ПЛАН НАВЧАЛЬНОГО ПРОЦЕСУ ДЕННА'!X45</f>
        <v>0</v>
      </c>
      <c r="Y45" s="322">
        <f>'ПЛАН НАВЧАЛЬНОГО ПРОЦЕСУ ДЕННА'!Y45</f>
        <v>0</v>
      </c>
      <c r="Z45" s="136">
        <f t="shared" si="0"/>
        <v>0</v>
      </c>
      <c r="AA45" s="138">
        <f t="shared" ref="AA45:AC45" si="94">AE45*$BM$5+AI45*$BN$5+AM45*$BO$5+AQ45*$BP$5+AU45*$BQ$5+AY45*$BR$5+BC45*$BS$5+BG45*$BT$5</f>
        <v>0</v>
      </c>
      <c r="AB45" s="138">
        <f t="shared" si="94"/>
        <v>0</v>
      </c>
      <c r="AC45" s="138">
        <f t="shared" si="94"/>
        <v>0</v>
      </c>
      <c r="AD45" s="138">
        <f t="shared" si="2"/>
        <v>0</v>
      </c>
      <c r="AE45" s="139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139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139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140">
        <f>'ПЛАН НАВЧАЛЬНОГО ПРОЦЕСУ ДЕННА'!AH45</f>
        <v>0</v>
      </c>
      <c r="AI45" s="139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139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139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140">
        <f>'ПЛАН НАВЧАЛЬНОГО ПРОЦЕСУ ДЕННА'!AL45</f>
        <v>0</v>
      </c>
      <c r="AM45" s="139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139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139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140">
        <f>'ПЛАН НАВЧАЛЬНОГО ПРОЦЕСУ ДЕННА'!AP45</f>
        <v>0</v>
      </c>
      <c r="AQ45" s="139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139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139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140">
        <f>'ПЛАН НАВЧАЛЬНОГО ПРОЦЕСУ ДЕННА'!AT45</f>
        <v>0</v>
      </c>
      <c r="AU45" s="139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139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139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140">
        <f>'ПЛАН НАВЧАЛЬНОГО ПРОЦЕСУ ДЕННА'!AX45</f>
        <v>0</v>
      </c>
      <c r="AY45" s="139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139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139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140">
        <f>'ПЛАН НАВЧАЛЬНОГО ПРОЦЕСУ ДЕННА'!BB45</f>
        <v>0</v>
      </c>
      <c r="BC45" s="139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139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139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140">
        <f>'ПЛАН НАВЧАЛЬНОГО ПРОЦЕСУ ДЕННА'!BF45</f>
        <v>0</v>
      </c>
      <c r="BG45" s="139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139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139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140">
        <f>'ПЛАН НАВЧАЛЬНОГО ПРОЦЕСУ ДЕННА'!BJ45</f>
        <v>0</v>
      </c>
      <c r="BK45" s="141">
        <f t="shared" si="3"/>
        <v>0</v>
      </c>
      <c r="BL45" s="142" t="str">
        <f t="shared" si="4"/>
        <v/>
      </c>
      <c r="BM45" s="145">
        <f t="shared" ref="BM45:BT45" si="95">IF(AND(BL45&lt;$CG45,$CF45&lt;&gt;$Z45,BX45=$CG45),BX45+$Z45-$CF45,BX45)</f>
        <v>0</v>
      </c>
      <c r="BN45" s="145">
        <f t="shared" si="95"/>
        <v>0</v>
      </c>
      <c r="BO45" s="145">
        <f t="shared" si="95"/>
        <v>0</v>
      </c>
      <c r="BP45" s="145">
        <f t="shared" si="95"/>
        <v>0</v>
      </c>
      <c r="BQ45" s="145">
        <f t="shared" si="95"/>
        <v>0</v>
      </c>
      <c r="BR45" s="145">
        <f t="shared" si="95"/>
        <v>0</v>
      </c>
      <c r="BS45" s="145">
        <f t="shared" si="95"/>
        <v>0</v>
      </c>
      <c r="BT45" s="145">
        <f t="shared" si="95"/>
        <v>0</v>
      </c>
      <c r="BU45" s="144">
        <f t="shared" si="6"/>
        <v>0</v>
      </c>
      <c r="BV45" s="81"/>
      <c r="BW45" s="81"/>
      <c r="BX45" s="145">
        <f t="shared" si="7"/>
        <v>0</v>
      </c>
      <c r="BY45" s="145">
        <f t="shared" si="8"/>
        <v>0</v>
      </c>
      <c r="BZ45" s="145">
        <f t="shared" si="9"/>
        <v>0</v>
      </c>
      <c r="CA45" s="145">
        <f t="shared" si="10"/>
        <v>0</v>
      </c>
      <c r="CB45" s="145">
        <f t="shared" si="11"/>
        <v>0</v>
      </c>
      <c r="CC45" s="145">
        <f t="shared" si="12"/>
        <v>0</v>
      </c>
      <c r="CD45" s="145">
        <f t="shared" si="13"/>
        <v>0</v>
      </c>
      <c r="CE45" s="145">
        <f t="shared" si="14"/>
        <v>0</v>
      </c>
      <c r="CF45" s="146">
        <f t="shared" si="15"/>
        <v>0</v>
      </c>
      <c r="CG45" s="147">
        <f t="shared" si="16"/>
        <v>0</v>
      </c>
      <c r="CH45" s="81"/>
      <c r="CI45" s="108">
        <f t="shared" si="17"/>
        <v>0</v>
      </c>
      <c r="CJ45" s="108">
        <f t="shared" si="18"/>
        <v>0</v>
      </c>
      <c r="CK45" s="108">
        <f t="shared" si="19"/>
        <v>0</v>
      </c>
      <c r="CL45" s="108">
        <f t="shared" si="20"/>
        <v>0</v>
      </c>
      <c r="CM45" s="108">
        <f t="shared" si="21"/>
        <v>0</v>
      </c>
      <c r="CN45" s="108">
        <f t="shared" si="22"/>
        <v>0</v>
      </c>
      <c r="CO45" s="108">
        <f t="shared" si="23"/>
        <v>0</v>
      </c>
      <c r="CP45" s="108">
        <f t="shared" si="24"/>
        <v>0</v>
      </c>
      <c r="CQ45" s="148">
        <f t="shared" si="25"/>
        <v>0</v>
      </c>
      <c r="CR45" s="108">
        <f t="shared" si="26"/>
        <v>0</v>
      </c>
      <c r="CS45" s="108">
        <f t="shared" si="27"/>
        <v>0</v>
      </c>
      <c r="CT45" s="105">
        <f t="shared" si="28"/>
        <v>0</v>
      </c>
      <c r="CU45" s="108">
        <f t="shared" si="29"/>
        <v>0</v>
      </c>
      <c r="CV45" s="108">
        <f t="shared" si="30"/>
        <v>0</v>
      </c>
      <c r="CW45" s="108">
        <f t="shared" si="31"/>
        <v>0</v>
      </c>
      <c r="CX45" s="108">
        <f t="shared" si="32"/>
        <v>0</v>
      </c>
      <c r="CY45" s="108">
        <f t="shared" si="33"/>
        <v>0</v>
      </c>
      <c r="CZ45" s="149">
        <f t="shared" si="34"/>
        <v>0</v>
      </c>
      <c r="DA45" s="81"/>
      <c r="DB45" s="81"/>
      <c r="DC45" s="81"/>
      <c r="DD45" s="150">
        <f t="shared" si="35"/>
        <v>0</v>
      </c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</row>
    <row r="46" spans="1:126" ht="9" hidden="1" customHeight="1">
      <c r="A46" s="130" t="str">
        <f>'ПЛАН НАВЧАЛЬНОГО ПРОЦЕСУ ДЕННА'!A46</f>
        <v>1.1.30</v>
      </c>
      <c r="B46" s="318">
        <f>'ПЛАН НАВЧАЛЬНОГО ПРОЦЕСУ ДЕННА'!B46</f>
        <v>0</v>
      </c>
      <c r="C46" s="324">
        <f>'ПЛАН НАВЧАЛЬНОГО ПРОЦЕСУ ДЕННА'!C46</f>
        <v>0</v>
      </c>
      <c r="D46" s="222">
        <f>'ПЛАН НАВЧАЛЬНОГО ПРОЦЕСУ ДЕННА'!D46</f>
        <v>0</v>
      </c>
      <c r="E46" s="320">
        <f>'ПЛАН НАВЧАЛЬНОГО ПРОЦЕСУ ДЕННА'!E46</f>
        <v>0</v>
      </c>
      <c r="F46" s="320">
        <f>'ПЛАН НАВЧАЛЬНОГО ПРОЦЕСУ ДЕННА'!F46</f>
        <v>0</v>
      </c>
      <c r="G46" s="321">
        <f>'ПЛАН НАВЧАЛЬНОГО ПРОЦЕСУ ДЕННА'!G46</f>
        <v>0</v>
      </c>
      <c r="H46" s="222">
        <f>'ПЛАН НАВЧАЛЬНОГО ПРОЦЕСУ ДЕННА'!H46</f>
        <v>0</v>
      </c>
      <c r="I46" s="320">
        <f>'ПЛАН НАВЧАЛЬНОГО ПРОЦЕСУ ДЕННА'!I46</f>
        <v>0</v>
      </c>
      <c r="J46" s="320">
        <f>'ПЛАН НАВЧАЛЬНОГО ПРОЦЕСУ ДЕННА'!J46</f>
        <v>0</v>
      </c>
      <c r="K46" s="320">
        <f>'ПЛАН НАВЧАЛЬНОГО ПРОЦЕСУ ДЕННА'!K46</f>
        <v>0</v>
      </c>
      <c r="L46" s="320">
        <f>'ПЛАН НАВЧАЛЬНОГО ПРОЦЕСУ ДЕННА'!L46</f>
        <v>0</v>
      </c>
      <c r="M46" s="320">
        <f>'ПЛАН НАВЧАЛЬНОГО ПРОЦЕСУ ДЕННА'!M46</f>
        <v>0</v>
      </c>
      <c r="N46" s="320">
        <f>'ПЛАН НАВЧАЛЬНОГО ПРОЦЕСУ ДЕННА'!N46</f>
        <v>0</v>
      </c>
      <c r="O46" s="320">
        <f>'ПЛАН НАВЧАЛЬНОГО ПРОЦЕСУ ДЕННА'!O46</f>
        <v>0</v>
      </c>
      <c r="P46" s="203">
        <f>'ПЛАН НАВЧАЛЬНОГО ПРОЦЕСУ ДЕННА'!P46</f>
        <v>0</v>
      </c>
      <c r="Q46" s="203">
        <f>'ПЛАН НАВЧАЛЬНОГО ПРОЦЕСУ ДЕННА'!Q46</f>
        <v>0</v>
      </c>
      <c r="R46" s="222">
        <f>'ПЛАН НАВЧАЛЬНОГО ПРОЦЕСУ ДЕННА'!R46</f>
        <v>0</v>
      </c>
      <c r="S46" s="320">
        <f>'ПЛАН НАВЧАЛЬНОГО ПРОЦЕСУ ДЕННА'!S46</f>
        <v>0</v>
      </c>
      <c r="T46" s="320">
        <f>'ПЛАН НАВЧАЛЬНОГО ПРОЦЕСУ ДЕННА'!T46</f>
        <v>0</v>
      </c>
      <c r="U46" s="320">
        <f>'ПЛАН НАВЧАЛЬНОГО ПРОЦЕСУ ДЕННА'!U46</f>
        <v>0</v>
      </c>
      <c r="V46" s="320">
        <f>'ПЛАН НАВЧАЛЬНОГО ПРОЦЕСУ ДЕННА'!V46</f>
        <v>0</v>
      </c>
      <c r="W46" s="320">
        <f>'ПЛАН НАВЧАЛЬНОГО ПРОЦЕСУ ДЕННА'!W46</f>
        <v>0</v>
      </c>
      <c r="X46" s="320">
        <f>'ПЛАН НАВЧАЛЬНОГО ПРОЦЕСУ ДЕННА'!X46</f>
        <v>0</v>
      </c>
      <c r="Y46" s="322">
        <f>'ПЛАН НАВЧАЛЬНОГО ПРОЦЕСУ ДЕННА'!Y46</f>
        <v>0</v>
      </c>
      <c r="Z46" s="136">
        <f t="shared" si="0"/>
        <v>0</v>
      </c>
      <c r="AA46" s="138">
        <f t="shared" ref="AA46:AC46" si="96">AE46*$BM$5+AI46*$BN$5+AM46*$BO$5+AQ46*$BP$5+AU46*$BQ$5+AY46*$BR$5+BC46*$BS$5+BG46*$BT$5</f>
        <v>0</v>
      </c>
      <c r="AB46" s="138">
        <f t="shared" si="96"/>
        <v>0</v>
      </c>
      <c r="AC46" s="138">
        <f t="shared" si="96"/>
        <v>0</v>
      </c>
      <c r="AD46" s="138">
        <f t="shared" si="2"/>
        <v>0</v>
      </c>
      <c r="AE46" s="139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139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139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140">
        <f>'ПЛАН НАВЧАЛЬНОГО ПРОЦЕСУ ДЕННА'!AH46</f>
        <v>0</v>
      </c>
      <c r="AI46" s="139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139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139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140">
        <f>'ПЛАН НАВЧАЛЬНОГО ПРОЦЕСУ ДЕННА'!AL46</f>
        <v>0</v>
      </c>
      <c r="AM46" s="139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139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139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140">
        <f>'ПЛАН НАВЧАЛЬНОГО ПРОЦЕСУ ДЕННА'!AP46</f>
        <v>0</v>
      </c>
      <c r="AQ46" s="139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139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139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140">
        <f>'ПЛАН НАВЧАЛЬНОГО ПРОЦЕСУ ДЕННА'!AT46</f>
        <v>0</v>
      </c>
      <c r="AU46" s="139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139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139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140">
        <f>'ПЛАН НАВЧАЛЬНОГО ПРОЦЕСУ ДЕННА'!AX46</f>
        <v>0</v>
      </c>
      <c r="AY46" s="139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139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139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140">
        <f>'ПЛАН НАВЧАЛЬНОГО ПРОЦЕСУ ДЕННА'!BB46</f>
        <v>0</v>
      </c>
      <c r="BC46" s="139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139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139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140">
        <f>'ПЛАН НАВЧАЛЬНОГО ПРОЦЕСУ ДЕННА'!BF46</f>
        <v>0</v>
      </c>
      <c r="BG46" s="139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139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139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140">
        <f>'ПЛАН НАВЧАЛЬНОГО ПРОЦЕСУ ДЕННА'!BJ46</f>
        <v>0</v>
      </c>
      <c r="BK46" s="141">
        <f t="shared" si="3"/>
        <v>0</v>
      </c>
      <c r="BL46" s="142" t="str">
        <f t="shared" si="4"/>
        <v/>
      </c>
      <c r="BM46" s="145">
        <f t="shared" ref="BM46:BT46" si="97">IF(AND(BL46&lt;$CG46,$CF46&lt;&gt;$Z46,BX46=$CG46),BX46+$Z46-$CF46,BX46)</f>
        <v>0</v>
      </c>
      <c r="BN46" s="145">
        <f t="shared" si="97"/>
        <v>0</v>
      </c>
      <c r="BO46" s="145">
        <f t="shared" si="97"/>
        <v>0</v>
      </c>
      <c r="BP46" s="145">
        <f t="shared" si="97"/>
        <v>0</v>
      </c>
      <c r="BQ46" s="145">
        <f t="shared" si="97"/>
        <v>0</v>
      </c>
      <c r="BR46" s="145">
        <f t="shared" si="97"/>
        <v>0</v>
      </c>
      <c r="BS46" s="145">
        <f t="shared" si="97"/>
        <v>0</v>
      </c>
      <c r="BT46" s="145">
        <f t="shared" si="97"/>
        <v>0</v>
      </c>
      <c r="BU46" s="144">
        <f t="shared" si="6"/>
        <v>0</v>
      </c>
      <c r="BV46" s="81"/>
      <c r="BW46" s="81"/>
      <c r="BX46" s="145">
        <f t="shared" si="7"/>
        <v>0</v>
      </c>
      <c r="BY46" s="145">
        <f t="shared" si="8"/>
        <v>0</v>
      </c>
      <c r="BZ46" s="145">
        <f t="shared" si="9"/>
        <v>0</v>
      </c>
      <c r="CA46" s="145">
        <f t="shared" si="10"/>
        <v>0</v>
      </c>
      <c r="CB46" s="145">
        <f t="shared" si="11"/>
        <v>0</v>
      </c>
      <c r="CC46" s="145">
        <f t="shared" si="12"/>
        <v>0</v>
      </c>
      <c r="CD46" s="145">
        <f t="shared" si="13"/>
        <v>0</v>
      </c>
      <c r="CE46" s="145">
        <f t="shared" si="14"/>
        <v>0</v>
      </c>
      <c r="CF46" s="146">
        <f t="shared" si="15"/>
        <v>0</v>
      </c>
      <c r="CG46" s="147">
        <f t="shared" si="16"/>
        <v>0</v>
      </c>
      <c r="CH46" s="81"/>
      <c r="CI46" s="108">
        <f t="shared" si="17"/>
        <v>0</v>
      </c>
      <c r="CJ46" s="108">
        <f t="shared" si="18"/>
        <v>0</v>
      </c>
      <c r="CK46" s="108">
        <f t="shared" si="19"/>
        <v>0</v>
      </c>
      <c r="CL46" s="108">
        <f t="shared" si="20"/>
        <v>0</v>
      </c>
      <c r="CM46" s="108">
        <f t="shared" si="21"/>
        <v>0</v>
      </c>
      <c r="CN46" s="108">
        <f t="shared" si="22"/>
        <v>0</v>
      </c>
      <c r="CO46" s="108">
        <f t="shared" si="23"/>
        <v>0</v>
      </c>
      <c r="CP46" s="108">
        <f t="shared" si="24"/>
        <v>0</v>
      </c>
      <c r="CQ46" s="148">
        <f t="shared" si="25"/>
        <v>0</v>
      </c>
      <c r="CR46" s="108">
        <f t="shared" si="26"/>
        <v>0</v>
      </c>
      <c r="CS46" s="108">
        <f t="shared" si="27"/>
        <v>0</v>
      </c>
      <c r="CT46" s="105">
        <f t="shared" si="28"/>
        <v>0</v>
      </c>
      <c r="CU46" s="108">
        <f t="shared" si="29"/>
        <v>0</v>
      </c>
      <c r="CV46" s="108">
        <f t="shared" si="30"/>
        <v>0</v>
      </c>
      <c r="CW46" s="108">
        <f t="shared" si="31"/>
        <v>0</v>
      </c>
      <c r="CX46" s="108">
        <f t="shared" si="32"/>
        <v>0</v>
      </c>
      <c r="CY46" s="108">
        <f t="shared" si="33"/>
        <v>0</v>
      </c>
      <c r="CZ46" s="149">
        <f t="shared" si="34"/>
        <v>0</v>
      </c>
      <c r="DA46" s="81"/>
      <c r="DB46" s="81"/>
      <c r="DC46" s="81"/>
      <c r="DD46" s="150">
        <f t="shared" si="35"/>
        <v>0</v>
      </c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</row>
    <row r="47" spans="1:126" ht="22.2" hidden="1" customHeight="1">
      <c r="A47" s="130" t="str">
        <f>'ПЛАН НАВЧАЛЬНОГО ПРОЦЕСУ ДЕННА'!A47</f>
        <v>1.1.30</v>
      </c>
      <c r="B47" s="318">
        <f>'ПЛАН НАВЧАЛЬНОГО ПРОЦЕСУ ДЕННА'!B47</f>
        <v>0</v>
      </c>
      <c r="C47" s="324">
        <f>'ПЛАН НАВЧАЛЬНОГО ПРОЦЕСУ ДЕННА'!C47</f>
        <v>0</v>
      </c>
      <c r="D47" s="222">
        <f>'ПЛАН НАВЧАЛЬНОГО ПРОЦЕСУ ДЕННА'!D47</f>
        <v>0</v>
      </c>
      <c r="E47" s="320">
        <f>'ПЛАН НАВЧАЛЬНОГО ПРОЦЕСУ ДЕННА'!E47</f>
        <v>0</v>
      </c>
      <c r="F47" s="320">
        <f>'ПЛАН НАВЧАЛЬНОГО ПРОЦЕСУ ДЕННА'!F47</f>
        <v>0</v>
      </c>
      <c r="G47" s="321">
        <f>'ПЛАН НАВЧАЛЬНОГО ПРОЦЕСУ ДЕННА'!G47</f>
        <v>0</v>
      </c>
      <c r="H47" s="222">
        <f>'ПЛАН НАВЧАЛЬНОГО ПРОЦЕСУ ДЕННА'!H47</f>
        <v>0</v>
      </c>
      <c r="I47" s="320">
        <f>'ПЛАН НАВЧАЛЬНОГО ПРОЦЕСУ ДЕННА'!I47</f>
        <v>0</v>
      </c>
      <c r="J47" s="320">
        <f>'ПЛАН НАВЧАЛЬНОГО ПРОЦЕСУ ДЕННА'!J47</f>
        <v>0</v>
      </c>
      <c r="K47" s="320">
        <f>'ПЛАН НАВЧАЛЬНОГО ПРОЦЕСУ ДЕННА'!K47</f>
        <v>0</v>
      </c>
      <c r="L47" s="320">
        <f>'ПЛАН НАВЧАЛЬНОГО ПРОЦЕСУ ДЕННА'!L47</f>
        <v>0</v>
      </c>
      <c r="M47" s="320">
        <f>'ПЛАН НАВЧАЛЬНОГО ПРОЦЕСУ ДЕННА'!M47</f>
        <v>0</v>
      </c>
      <c r="N47" s="320">
        <f>'ПЛАН НАВЧАЛЬНОГО ПРОЦЕСУ ДЕННА'!N47</f>
        <v>0</v>
      </c>
      <c r="O47" s="320">
        <f>'ПЛАН НАВЧАЛЬНОГО ПРОЦЕСУ ДЕННА'!O47</f>
        <v>0</v>
      </c>
      <c r="P47" s="203">
        <f>'ПЛАН НАВЧАЛЬНОГО ПРОЦЕСУ ДЕННА'!P47</f>
        <v>0</v>
      </c>
      <c r="Q47" s="203">
        <f>'ПЛАН НАВЧАЛЬНОГО ПРОЦЕСУ ДЕННА'!Q47</f>
        <v>0</v>
      </c>
      <c r="R47" s="222">
        <f>'ПЛАН НАВЧАЛЬНОГО ПРОЦЕСУ ДЕННА'!R47</f>
        <v>0</v>
      </c>
      <c r="S47" s="320">
        <f>'ПЛАН НАВЧАЛЬНОГО ПРОЦЕСУ ДЕННА'!S47</f>
        <v>0</v>
      </c>
      <c r="T47" s="320">
        <f>'ПЛАН НАВЧАЛЬНОГО ПРОЦЕСУ ДЕННА'!T47</f>
        <v>0</v>
      </c>
      <c r="U47" s="320">
        <f>'ПЛАН НАВЧАЛЬНОГО ПРОЦЕСУ ДЕННА'!U47</f>
        <v>0</v>
      </c>
      <c r="V47" s="320">
        <f>'ПЛАН НАВЧАЛЬНОГО ПРОЦЕСУ ДЕННА'!V47</f>
        <v>0</v>
      </c>
      <c r="W47" s="320">
        <f>'ПЛАН НАВЧАЛЬНОГО ПРОЦЕСУ ДЕННА'!W47</f>
        <v>0</v>
      </c>
      <c r="X47" s="320">
        <f>'ПЛАН НАВЧАЛЬНОГО ПРОЦЕСУ ДЕННА'!X47</f>
        <v>0</v>
      </c>
      <c r="Y47" s="322">
        <f>'ПЛАН НАВЧАЛЬНОГО ПРОЦЕСУ ДЕННА'!Y47</f>
        <v>0</v>
      </c>
      <c r="Z47" s="136">
        <f t="shared" si="0"/>
        <v>0</v>
      </c>
      <c r="AA47" s="138">
        <f t="shared" ref="AA47:AC47" si="98">AE47*$BM$5+AI47*$BN$5+AM47*$BO$5+AQ47*$BP$5+AU47*$BQ$5+AY47*$BR$5+BC47*$BS$5+BG47*$BT$5</f>
        <v>0</v>
      </c>
      <c r="AB47" s="138">
        <f t="shared" si="98"/>
        <v>0</v>
      </c>
      <c r="AC47" s="138">
        <f t="shared" si="98"/>
        <v>0</v>
      </c>
      <c r="AD47" s="138">
        <f t="shared" si="2"/>
        <v>0</v>
      </c>
      <c r="AE47" s="139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139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139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140">
        <f>'ПЛАН НАВЧАЛЬНОГО ПРОЦЕСУ ДЕННА'!AH47</f>
        <v>0</v>
      </c>
      <c r="AI47" s="139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139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139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140">
        <f>'ПЛАН НАВЧАЛЬНОГО ПРОЦЕСУ ДЕННА'!AL47</f>
        <v>0</v>
      </c>
      <c r="AM47" s="139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139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139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140">
        <f>'ПЛАН НАВЧАЛЬНОГО ПРОЦЕСУ ДЕННА'!AP47</f>
        <v>0</v>
      </c>
      <c r="AQ47" s="139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139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139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140">
        <f>'ПЛАН НАВЧАЛЬНОГО ПРОЦЕСУ ДЕННА'!AT47</f>
        <v>0</v>
      </c>
      <c r="AU47" s="139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139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139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140">
        <f>'ПЛАН НАВЧАЛЬНОГО ПРОЦЕСУ ДЕННА'!AX47</f>
        <v>0</v>
      </c>
      <c r="AY47" s="139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139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139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140">
        <f>'ПЛАН НАВЧАЛЬНОГО ПРОЦЕСУ ДЕННА'!BB47</f>
        <v>0</v>
      </c>
      <c r="BC47" s="139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139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139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140">
        <f>'ПЛАН НАВЧАЛЬНОГО ПРОЦЕСУ ДЕННА'!BF47</f>
        <v>0</v>
      </c>
      <c r="BG47" s="139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139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139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140">
        <f>'ПЛАН НАВЧАЛЬНОГО ПРОЦЕСУ ДЕННА'!BJ47</f>
        <v>0</v>
      </c>
      <c r="BK47" s="141">
        <f t="shared" si="3"/>
        <v>0</v>
      </c>
      <c r="BL47" s="142" t="str">
        <f t="shared" si="4"/>
        <v/>
      </c>
      <c r="BM47" s="145">
        <f t="shared" ref="BM47:BT47" si="99">IF(AND(BL47&lt;$CG47,$CF47&lt;&gt;$Z47,BX47=$CG47),BX47+$Z47-$CF47,BX47)</f>
        <v>0</v>
      </c>
      <c r="BN47" s="145">
        <f t="shared" si="99"/>
        <v>0</v>
      </c>
      <c r="BO47" s="145">
        <f t="shared" si="99"/>
        <v>0</v>
      </c>
      <c r="BP47" s="145">
        <f t="shared" si="99"/>
        <v>0</v>
      </c>
      <c r="BQ47" s="145">
        <f t="shared" si="99"/>
        <v>0</v>
      </c>
      <c r="BR47" s="145">
        <f t="shared" si="99"/>
        <v>0</v>
      </c>
      <c r="BS47" s="145">
        <f t="shared" si="99"/>
        <v>0</v>
      </c>
      <c r="BT47" s="145">
        <f t="shared" si="99"/>
        <v>0</v>
      </c>
      <c r="BU47" s="144">
        <f t="shared" si="6"/>
        <v>0</v>
      </c>
      <c r="BV47" s="81"/>
      <c r="BW47" s="81"/>
      <c r="BX47" s="145">
        <f t="shared" si="7"/>
        <v>0</v>
      </c>
      <c r="BY47" s="145">
        <f t="shared" si="8"/>
        <v>0</v>
      </c>
      <c r="BZ47" s="145">
        <f t="shared" si="9"/>
        <v>0</v>
      </c>
      <c r="CA47" s="145">
        <f t="shared" si="10"/>
        <v>0</v>
      </c>
      <c r="CB47" s="145">
        <f t="shared" si="11"/>
        <v>0</v>
      </c>
      <c r="CC47" s="145">
        <f t="shared" si="12"/>
        <v>0</v>
      </c>
      <c r="CD47" s="145">
        <f t="shared" si="13"/>
        <v>0</v>
      </c>
      <c r="CE47" s="145">
        <f t="shared" si="14"/>
        <v>0</v>
      </c>
      <c r="CF47" s="146">
        <f t="shared" si="15"/>
        <v>0</v>
      </c>
      <c r="CG47" s="147">
        <f t="shared" si="16"/>
        <v>0</v>
      </c>
      <c r="CH47" s="81"/>
      <c r="CI47" s="108">
        <f t="shared" si="17"/>
        <v>0</v>
      </c>
      <c r="CJ47" s="108">
        <f t="shared" si="18"/>
        <v>0</v>
      </c>
      <c r="CK47" s="108">
        <f t="shared" si="19"/>
        <v>0</v>
      </c>
      <c r="CL47" s="108">
        <f t="shared" si="20"/>
        <v>0</v>
      </c>
      <c r="CM47" s="108">
        <f t="shared" si="21"/>
        <v>0</v>
      </c>
      <c r="CN47" s="108">
        <f t="shared" si="22"/>
        <v>0</v>
      </c>
      <c r="CO47" s="108">
        <f t="shared" si="23"/>
        <v>0</v>
      </c>
      <c r="CP47" s="108">
        <f t="shared" si="24"/>
        <v>0</v>
      </c>
      <c r="CQ47" s="148">
        <f t="shared" si="25"/>
        <v>0</v>
      </c>
      <c r="CR47" s="108">
        <f t="shared" si="26"/>
        <v>0</v>
      </c>
      <c r="CS47" s="108">
        <f t="shared" si="27"/>
        <v>0</v>
      </c>
      <c r="CT47" s="105">
        <f t="shared" si="28"/>
        <v>0</v>
      </c>
      <c r="CU47" s="108">
        <f t="shared" si="29"/>
        <v>0</v>
      </c>
      <c r="CV47" s="108">
        <f t="shared" si="30"/>
        <v>0</v>
      </c>
      <c r="CW47" s="108">
        <f t="shared" si="31"/>
        <v>0</v>
      </c>
      <c r="CX47" s="108">
        <f t="shared" si="32"/>
        <v>0</v>
      </c>
      <c r="CY47" s="108">
        <f t="shared" si="33"/>
        <v>0</v>
      </c>
      <c r="CZ47" s="149">
        <f t="shared" si="34"/>
        <v>0</v>
      </c>
      <c r="DA47" s="81"/>
      <c r="DB47" s="81"/>
      <c r="DC47" s="81"/>
      <c r="DD47" s="150">
        <f t="shared" si="35"/>
        <v>0</v>
      </c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</row>
    <row r="48" spans="1:126" ht="22.2" hidden="1" customHeight="1">
      <c r="A48" s="130" t="str">
        <f>'ПЛАН НАВЧАЛЬНОГО ПРОЦЕСУ ДЕННА'!A48</f>
        <v>1.1.30</v>
      </c>
      <c r="B48" s="318">
        <f>'ПЛАН НАВЧАЛЬНОГО ПРОЦЕСУ ДЕННА'!B48</f>
        <v>0</v>
      </c>
      <c r="C48" s="324">
        <f>'ПЛАН НАВЧАЛЬНОГО ПРОЦЕСУ ДЕННА'!C48</f>
        <v>0</v>
      </c>
      <c r="D48" s="222">
        <f>'ПЛАН НАВЧАЛЬНОГО ПРОЦЕСУ ДЕННА'!D48</f>
        <v>0</v>
      </c>
      <c r="E48" s="320">
        <f>'ПЛАН НАВЧАЛЬНОГО ПРОЦЕСУ ДЕННА'!E48</f>
        <v>0</v>
      </c>
      <c r="F48" s="320">
        <f>'ПЛАН НАВЧАЛЬНОГО ПРОЦЕСУ ДЕННА'!F48</f>
        <v>0</v>
      </c>
      <c r="G48" s="321">
        <f>'ПЛАН НАВЧАЛЬНОГО ПРОЦЕСУ ДЕННА'!G48</f>
        <v>0</v>
      </c>
      <c r="H48" s="222">
        <f>'ПЛАН НАВЧАЛЬНОГО ПРОЦЕСУ ДЕННА'!H48</f>
        <v>0</v>
      </c>
      <c r="I48" s="320">
        <f>'ПЛАН НАВЧАЛЬНОГО ПРОЦЕСУ ДЕННА'!I48</f>
        <v>0</v>
      </c>
      <c r="J48" s="320">
        <f>'ПЛАН НАВЧАЛЬНОГО ПРОЦЕСУ ДЕННА'!J48</f>
        <v>0</v>
      </c>
      <c r="K48" s="320">
        <f>'ПЛАН НАВЧАЛЬНОГО ПРОЦЕСУ ДЕННА'!K48</f>
        <v>0</v>
      </c>
      <c r="L48" s="320">
        <f>'ПЛАН НАВЧАЛЬНОГО ПРОЦЕСУ ДЕННА'!L48</f>
        <v>0</v>
      </c>
      <c r="M48" s="320">
        <f>'ПЛАН НАВЧАЛЬНОГО ПРОЦЕСУ ДЕННА'!M48</f>
        <v>0</v>
      </c>
      <c r="N48" s="320">
        <f>'ПЛАН НАВЧАЛЬНОГО ПРОЦЕСУ ДЕННА'!N48</f>
        <v>0</v>
      </c>
      <c r="O48" s="320">
        <f>'ПЛАН НАВЧАЛЬНОГО ПРОЦЕСУ ДЕННА'!O48</f>
        <v>0</v>
      </c>
      <c r="P48" s="203">
        <f>'ПЛАН НАВЧАЛЬНОГО ПРОЦЕСУ ДЕННА'!P48</f>
        <v>0</v>
      </c>
      <c r="Q48" s="203">
        <f>'ПЛАН НАВЧАЛЬНОГО ПРОЦЕСУ ДЕННА'!Q48</f>
        <v>0</v>
      </c>
      <c r="R48" s="222">
        <f>'ПЛАН НАВЧАЛЬНОГО ПРОЦЕСУ ДЕННА'!R48</f>
        <v>0</v>
      </c>
      <c r="S48" s="320">
        <f>'ПЛАН НАВЧАЛЬНОГО ПРОЦЕСУ ДЕННА'!S48</f>
        <v>0</v>
      </c>
      <c r="T48" s="320">
        <f>'ПЛАН НАВЧАЛЬНОГО ПРОЦЕСУ ДЕННА'!T48</f>
        <v>0</v>
      </c>
      <c r="U48" s="320">
        <f>'ПЛАН НАВЧАЛЬНОГО ПРОЦЕСУ ДЕННА'!U48</f>
        <v>0</v>
      </c>
      <c r="V48" s="320">
        <f>'ПЛАН НАВЧАЛЬНОГО ПРОЦЕСУ ДЕННА'!V48</f>
        <v>0</v>
      </c>
      <c r="W48" s="320">
        <f>'ПЛАН НАВЧАЛЬНОГО ПРОЦЕСУ ДЕННА'!W48</f>
        <v>0</v>
      </c>
      <c r="X48" s="320">
        <f>'ПЛАН НАВЧАЛЬНОГО ПРОЦЕСУ ДЕННА'!X48</f>
        <v>0</v>
      </c>
      <c r="Y48" s="322">
        <f>'ПЛАН НАВЧАЛЬНОГО ПРОЦЕСУ ДЕННА'!Y48</f>
        <v>0</v>
      </c>
      <c r="Z48" s="136">
        <f t="shared" si="0"/>
        <v>0</v>
      </c>
      <c r="AA48" s="138">
        <f t="shared" ref="AA48:AC48" si="100">AE48*$BM$5+AI48*$BN$5+AM48*$BO$5+AQ48*$BP$5+AU48*$BQ$5+AY48*$BR$5+BC48*$BS$5+BG48*$BT$5</f>
        <v>0</v>
      </c>
      <c r="AB48" s="138">
        <f t="shared" si="100"/>
        <v>0</v>
      </c>
      <c r="AC48" s="138">
        <f t="shared" si="100"/>
        <v>0</v>
      </c>
      <c r="AD48" s="138">
        <f t="shared" si="2"/>
        <v>0</v>
      </c>
      <c r="AE48" s="139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139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139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140">
        <f>'ПЛАН НАВЧАЛЬНОГО ПРОЦЕСУ ДЕННА'!AH48</f>
        <v>0</v>
      </c>
      <c r="AI48" s="139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139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139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140">
        <f>'ПЛАН НАВЧАЛЬНОГО ПРОЦЕСУ ДЕННА'!AL48</f>
        <v>0</v>
      </c>
      <c r="AM48" s="139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139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139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140">
        <f>'ПЛАН НАВЧАЛЬНОГО ПРОЦЕСУ ДЕННА'!AP48</f>
        <v>0</v>
      </c>
      <c r="AQ48" s="139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139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139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140">
        <f>'ПЛАН НАВЧАЛЬНОГО ПРОЦЕСУ ДЕННА'!AT48</f>
        <v>0</v>
      </c>
      <c r="AU48" s="139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139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139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140">
        <f>'ПЛАН НАВЧАЛЬНОГО ПРОЦЕСУ ДЕННА'!AX48</f>
        <v>0</v>
      </c>
      <c r="AY48" s="139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139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139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140">
        <f>'ПЛАН НАВЧАЛЬНОГО ПРОЦЕСУ ДЕННА'!BB48</f>
        <v>0</v>
      </c>
      <c r="BC48" s="139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139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139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140">
        <f>'ПЛАН НАВЧАЛЬНОГО ПРОЦЕСУ ДЕННА'!BF48</f>
        <v>0</v>
      </c>
      <c r="BG48" s="139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139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139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140">
        <f>'ПЛАН НАВЧАЛЬНОГО ПРОЦЕСУ ДЕННА'!BJ48</f>
        <v>0</v>
      </c>
      <c r="BK48" s="141">
        <f t="shared" si="3"/>
        <v>0</v>
      </c>
      <c r="BL48" s="142" t="str">
        <f t="shared" si="4"/>
        <v/>
      </c>
      <c r="BM48" s="145">
        <f t="shared" ref="BM48:BT48" si="101">IF(AND(BL48&lt;$CG48,$CF48&lt;&gt;$Z48,BX48=$CG48),BX48+$Z48-$CF48,BX48)</f>
        <v>0</v>
      </c>
      <c r="BN48" s="145">
        <f t="shared" si="101"/>
        <v>0</v>
      </c>
      <c r="BO48" s="145">
        <f t="shared" si="101"/>
        <v>0</v>
      </c>
      <c r="BP48" s="145">
        <f t="shared" si="101"/>
        <v>0</v>
      </c>
      <c r="BQ48" s="145">
        <f t="shared" si="101"/>
        <v>0</v>
      </c>
      <c r="BR48" s="145">
        <f t="shared" si="101"/>
        <v>0</v>
      </c>
      <c r="BS48" s="145">
        <f t="shared" si="101"/>
        <v>0</v>
      </c>
      <c r="BT48" s="145">
        <f t="shared" si="101"/>
        <v>0</v>
      </c>
      <c r="BU48" s="144">
        <f t="shared" si="6"/>
        <v>0</v>
      </c>
      <c r="BV48" s="81"/>
      <c r="BW48" s="81"/>
      <c r="BX48" s="145">
        <f t="shared" si="7"/>
        <v>0</v>
      </c>
      <c r="BY48" s="145">
        <f t="shared" si="8"/>
        <v>0</v>
      </c>
      <c r="BZ48" s="145">
        <f t="shared" si="9"/>
        <v>0</v>
      </c>
      <c r="CA48" s="145">
        <f t="shared" si="10"/>
        <v>0</v>
      </c>
      <c r="CB48" s="145">
        <f t="shared" si="11"/>
        <v>0</v>
      </c>
      <c r="CC48" s="145">
        <f t="shared" si="12"/>
        <v>0</v>
      </c>
      <c r="CD48" s="145">
        <f t="shared" si="13"/>
        <v>0</v>
      </c>
      <c r="CE48" s="145">
        <f t="shared" si="14"/>
        <v>0</v>
      </c>
      <c r="CF48" s="146">
        <f t="shared" si="15"/>
        <v>0</v>
      </c>
      <c r="CG48" s="147">
        <f t="shared" si="16"/>
        <v>0</v>
      </c>
      <c r="CH48" s="81"/>
      <c r="CI48" s="108">
        <f t="shared" si="17"/>
        <v>0</v>
      </c>
      <c r="CJ48" s="108">
        <f t="shared" si="18"/>
        <v>0</v>
      </c>
      <c r="CK48" s="108">
        <f t="shared" si="19"/>
        <v>0</v>
      </c>
      <c r="CL48" s="108">
        <f t="shared" si="20"/>
        <v>0</v>
      </c>
      <c r="CM48" s="108">
        <f t="shared" si="21"/>
        <v>0</v>
      </c>
      <c r="CN48" s="108">
        <f t="shared" si="22"/>
        <v>0</v>
      </c>
      <c r="CO48" s="108">
        <f t="shared" si="23"/>
        <v>0</v>
      </c>
      <c r="CP48" s="108">
        <f t="shared" si="24"/>
        <v>0</v>
      </c>
      <c r="CQ48" s="148">
        <f t="shared" si="25"/>
        <v>0</v>
      </c>
      <c r="CR48" s="108">
        <f t="shared" si="26"/>
        <v>0</v>
      </c>
      <c r="CS48" s="108">
        <f t="shared" si="27"/>
        <v>0</v>
      </c>
      <c r="CT48" s="105">
        <f t="shared" si="28"/>
        <v>0</v>
      </c>
      <c r="CU48" s="108">
        <f t="shared" si="29"/>
        <v>0</v>
      </c>
      <c r="CV48" s="108">
        <f t="shared" si="30"/>
        <v>0</v>
      </c>
      <c r="CW48" s="108">
        <f t="shared" si="31"/>
        <v>0</v>
      </c>
      <c r="CX48" s="108">
        <f t="shared" si="32"/>
        <v>0</v>
      </c>
      <c r="CY48" s="108">
        <f t="shared" si="33"/>
        <v>0</v>
      </c>
      <c r="CZ48" s="149">
        <f t="shared" si="34"/>
        <v>0</v>
      </c>
      <c r="DA48" s="81"/>
      <c r="DB48" s="81"/>
      <c r="DC48" s="81"/>
      <c r="DD48" s="150">
        <f t="shared" si="35"/>
        <v>0</v>
      </c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</row>
    <row r="49" spans="1:126" ht="22.2" hidden="1" customHeight="1">
      <c r="A49" s="130" t="str">
        <f>'ПЛАН НАВЧАЛЬНОГО ПРОЦЕСУ ДЕННА'!A49</f>
        <v>1.1.30</v>
      </c>
      <c r="B49" s="318">
        <f>'ПЛАН НАВЧАЛЬНОГО ПРОЦЕСУ ДЕННА'!B49</f>
        <v>0</v>
      </c>
      <c r="C49" s="324">
        <f>'ПЛАН НАВЧАЛЬНОГО ПРОЦЕСУ ДЕННА'!C49</f>
        <v>0</v>
      </c>
      <c r="D49" s="222">
        <f>'ПЛАН НАВЧАЛЬНОГО ПРОЦЕСУ ДЕННА'!D49</f>
        <v>0</v>
      </c>
      <c r="E49" s="320">
        <f>'ПЛАН НАВЧАЛЬНОГО ПРОЦЕСУ ДЕННА'!E49</f>
        <v>0</v>
      </c>
      <c r="F49" s="320">
        <f>'ПЛАН НАВЧАЛЬНОГО ПРОЦЕСУ ДЕННА'!F49</f>
        <v>0</v>
      </c>
      <c r="G49" s="321">
        <f>'ПЛАН НАВЧАЛЬНОГО ПРОЦЕСУ ДЕННА'!G49</f>
        <v>0</v>
      </c>
      <c r="H49" s="222">
        <f>'ПЛАН НАВЧАЛЬНОГО ПРОЦЕСУ ДЕННА'!H49</f>
        <v>0</v>
      </c>
      <c r="I49" s="320">
        <f>'ПЛАН НАВЧАЛЬНОГО ПРОЦЕСУ ДЕННА'!I49</f>
        <v>0</v>
      </c>
      <c r="J49" s="320">
        <f>'ПЛАН НАВЧАЛЬНОГО ПРОЦЕСУ ДЕННА'!J49</f>
        <v>0</v>
      </c>
      <c r="K49" s="320">
        <f>'ПЛАН НАВЧАЛЬНОГО ПРОЦЕСУ ДЕННА'!K49</f>
        <v>0</v>
      </c>
      <c r="L49" s="320">
        <f>'ПЛАН НАВЧАЛЬНОГО ПРОЦЕСУ ДЕННА'!L49</f>
        <v>0</v>
      </c>
      <c r="M49" s="320">
        <f>'ПЛАН НАВЧАЛЬНОГО ПРОЦЕСУ ДЕННА'!M49</f>
        <v>0</v>
      </c>
      <c r="N49" s="320">
        <f>'ПЛАН НАВЧАЛЬНОГО ПРОЦЕСУ ДЕННА'!N49</f>
        <v>0</v>
      </c>
      <c r="O49" s="320">
        <f>'ПЛАН НАВЧАЛЬНОГО ПРОЦЕСУ ДЕННА'!O49</f>
        <v>0</v>
      </c>
      <c r="P49" s="203">
        <f>'ПЛАН НАВЧАЛЬНОГО ПРОЦЕСУ ДЕННА'!P49</f>
        <v>0</v>
      </c>
      <c r="Q49" s="203">
        <f>'ПЛАН НАВЧАЛЬНОГО ПРОЦЕСУ ДЕННА'!Q49</f>
        <v>0</v>
      </c>
      <c r="R49" s="222">
        <f>'ПЛАН НАВЧАЛЬНОГО ПРОЦЕСУ ДЕННА'!R49</f>
        <v>0</v>
      </c>
      <c r="S49" s="320">
        <f>'ПЛАН НАВЧАЛЬНОГО ПРОЦЕСУ ДЕННА'!S49</f>
        <v>0</v>
      </c>
      <c r="T49" s="320">
        <f>'ПЛАН НАВЧАЛЬНОГО ПРОЦЕСУ ДЕННА'!T49</f>
        <v>0</v>
      </c>
      <c r="U49" s="320">
        <f>'ПЛАН НАВЧАЛЬНОГО ПРОЦЕСУ ДЕННА'!U49</f>
        <v>0</v>
      </c>
      <c r="V49" s="320">
        <f>'ПЛАН НАВЧАЛЬНОГО ПРОЦЕСУ ДЕННА'!V49</f>
        <v>0</v>
      </c>
      <c r="W49" s="320">
        <f>'ПЛАН НАВЧАЛЬНОГО ПРОЦЕСУ ДЕННА'!W49</f>
        <v>0</v>
      </c>
      <c r="X49" s="320">
        <f>'ПЛАН НАВЧАЛЬНОГО ПРОЦЕСУ ДЕННА'!X49</f>
        <v>0</v>
      </c>
      <c r="Y49" s="322">
        <f>'ПЛАН НАВЧАЛЬНОГО ПРОЦЕСУ ДЕННА'!Y49</f>
        <v>0</v>
      </c>
      <c r="Z49" s="136">
        <f t="shared" si="0"/>
        <v>0</v>
      </c>
      <c r="AA49" s="138">
        <f t="shared" ref="AA49:AC49" si="102">AE49*$BM$5+AI49*$BN$5+AM49*$BO$5+AQ49*$BP$5+AU49*$BQ$5+AY49*$BR$5+BC49*$BS$5+BG49*$BT$5</f>
        <v>0</v>
      </c>
      <c r="AB49" s="138">
        <f t="shared" si="102"/>
        <v>0</v>
      </c>
      <c r="AC49" s="138">
        <f t="shared" si="102"/>
        <v>0</v>
      </c>
      <c r="AD49" s="138">
        <f t="shared" si="2"/>
        <v>0</v>
      </c>
      <c r="AE49" s="139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139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139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140">
        <f>'ПЛАН НАВЧАЛЬНОГО ПРОЦЕСУ ДЕННА'!AH49</f>
        <v>0</v>
      </c>
      <c r="AI49" s="139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139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139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140">
        <f>'ПЛАН НАВЧАЛЬНОГО ПРОЦЕСУ ДЕННА'!AL49</f>
        <v>0</v>
      </c>
      <c r="AM49" s="139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139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139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140">
        <f>'ПЛАН НАВЧАЛЬНОГО ПРОЦЕСУ ДЕННА'!AP49</f>
        <v>0</v>
      </c>
      <c r="AQ49" s="139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139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139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140">
        <f>'ПЛАН НАВЧАЛЬНОГО ПРОЦЕСУ ДЕННА'!AT49</f>
        <v>0</v>
      </c>
      <c r="AU49" s="139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139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139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140">
        <f>'ПЛАН НАВЧАЛЬНОГО ПРОЦЕСУ ДЕННА'!AX49</f>
        <v>0</v>
      </c>
      <c r="AY49" s="139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139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139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140">
        <f>'ПЛАН НАВЧАЛЬНОГО ПРОЦЕСУ ДЕННА'!BB49</f>
        <v>0</v>
      </c>
      <c r="BC49" s="139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139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139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140">
        <f>'ПЛАН НАВЧАЛЬНОГО ПРОЦЕСУ ДЕННА'!BF49</f>
        <v>0</v>
      </c>
      <c r="BG49" s="139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139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139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140">
        <f>'ПЛАН НАВЧАЛЬНОГО ПРОЦЕСУ ДЕННА'!BJ49</f>
        <v>0</v>
      </c>
      <c r="BK49" s="141">
        <f t="shared" si="3"/>
        <v>0</v>
      </c>
      <c r="BL49" s="142" t="str">
        <f t="shared" si="4"/>
        <v/>
      </c>
      <c r="BM49" s="145">
        <f t="shared" ref="BM49:BT49" si="103">IF(AND(BL49&lt;$CG49,$CF49&lt;&gt;$Z49,BX49=$CG49),BX49+$Z49-$CF49,BX49)</f>
        <v>0</v>
      </c>
      <c r="BN49" s="145">
        <f t="shared" si="103"/>
        <v>0</v>
      </c>
      <c r="BO49" s="145">
        <f t="shared" si="103"/>
        <v>0</v>
      </c>
      <c r="BP49" s="145">
        <f t="shared" si="103"/>
        <v>0</v>
      </c>
      <c r="BQ49" s="145">
        <f t="shared" si="103"/>
        <v>0</v>
      </c>
      <c r="BR49" s="145">
        <f t="shared" si="103"/>
        <v>0</v>
      </c>
      <c r="BS49" s="145">
        <f t="shared" si="103"/>
        <v>0</v>
      </c>
      <c r="BT49" s="145">
        <f t="shared" si="103"/>
        <v>0</v>
      </c>
      <c r="BU49" s="144">
        <f t="shared" si="6"/>
        <v>0</v>
      </c>
      <c r="BV49" s="81"/>
      <c r="BW49" s="81"/>
      <c r="BX49" s="145">
        <f t="shared" si="7"/>
        <v>0</v>
      </c>
      <c r="BY49" s="145">
        <f t="shared" si="8"/>
        <v>0</v>
      </c>
      <c r="BZ49" s="145">
        <f t="shared" si="9"/>
        <v>0</v>
      </c>
      <c r="CA49" s="145">
        <f t="shared" si="10"/>
        <v>0</v>
      </c>
      <c r="CB49" s="145">
        <f t="shared" si="11"/>
        <v>0</v>
      </c>
      <c r="CC49" s="145">
        <f t="shared" si="12"/>
        <v>0</v>
      </c>
      <c r="CD49" s="145">
        <f t="shared" si="13"/>
        <v>0</v>
      </c>
      <c r="CE49" s="145">
        <f t="shared" si="14"/>
        <v>0</v>
      </c>
      <c r="CF49" s="146">
        <f t="shared" si="15"/>
        <v>0</v>
      </c>
      <c r="CG49" s="147">
        <f t="shared" si="16"/>
        <v>0</v>
      </c>
      <c r="CH49" s="81"/>
      <c r="CI49" s="108">
        <f t="shared" si="17"/>
        <v>0</v>
      </c>
      <c r="CJ49" s="108">
        <f t="shared" si="18"/>
        <v>0</v>
      </c>
      <c r="CK49" s="108">
        <f t="shared" si="19"/>
        <v>0</v>
      </c>
      <c r="CL49" s="108">
        <f t="shared" si="20"/>
        <v>0</v>
      </c>
      <c r="CM49" s="108">
        <f t="shared" si="21"/>
        <v>0</v>
      </c>
      <c r="CN49" s="108">
        <f t="shared" si="22"/>
        <v>0</v>
      </c>
      <c r="CO49" s="108">
        <f t="shared" si="23"/>
        <v>0</v>
      </c>
      <c r="CP49" s="108">
        <f t="shared" si="24"/>
        <v>0</v>
      </c>
      <c r="CQ49" s="148">
        <f t="shared" si="25"/>
        <v>0</v>
      </c>
      <c r="CR49" s="108">
        <f t="shared" si="26"/>
        <v>0</v>
      </c>
      <c r="CS49" s="108">
        <f t="shared" si="27"/>
        <v>0</v>
      </c>
      <c r="CT49" s="105">
        <f t="shared" si="28"/>
        <v>0</v>
      </c>
      <c r="CU49" s="108">
        <f t="shared" si="29"/>
        <v>0</v>
      </c>
      <c r="CV49" s="108">
        <f t="shared" si="30"/>
        <v>0</v>
      </c>
      <c r="CW49" s="108">
        <f t="shared" si="31"/>
        <v>0</v>
      </c>
      <c r="CX49" s="108">
        <f t="shared" si="32"/>
        <v>0</v>
      </c>
      <c r="CY49" s="108">
        <f t="shared" si="33"/>
        <v>0</v>
      </c>
      <c r="CZ49" s="149">
        <f t="shared" si="34"/>
        <v>0</v>
      </c>
      <c r="DA49" s="81"/>
      <c r="DB49" s="81"/>
      <c r="DC49" s="81"/>
      <c r="DD49" s="150">
        <f t="shared" si="35"/>
        <v>0</v>
      </c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</row>
    <row r="50" spans="1:126" ht="22.2" hidden="1" customHeight="1">
      <c r="A50" s="130" t="str">
        <f>'ПЛАН НАВЧАЛЬНОГО ПРОЦЕСУ ДЕННА'!A50</f>
        <v>1.1.30</v>
      </c>
      <c r="B50" s="318">
        <f>'ПЛАН НАВЧАЛЬНОГО ПРОЦЕСУ ДЕННА'!B50</f>
        <v>0</v>
      </c>
      <c r="C50" s="324">
        <f>'ПЛАН НАВЧАЛЬНОГО ПРОЦЕСУ ДЕННА'!C50</f>
        <v>0</v>
      </c>
      <c r="D50" s="222">
        <f>'ПЛАН НАВЧАЛЬНОГО ПРОЦЕСУ ДЕННА'!D50</f>
        <v>0</v>
      </c>
      <c r="E50" s="320">
        <f>'ПЛАН НАВЧАЛЬНОГО ПРОЦЕСУ ДЕННА'!E50</f>
        <v>0</v>
      </c>
      <c r="F50" s="320">
        <f>'ПЛАН НАВЧАЛЬНОГО ПРОЦЕСУ ДЕННА'!F50</f>
        <v>0</v>
      </c>
      <c r="G50" s="321">
        <f>'ПЛАН НАВЧАЛЬНОГО ПРОЦЕСУ ДЕННА'!G50</f>
        <v>0</v>
      </c>
      <c r="H50" s="222">
        <f>'ПЛАН НАВЧАЛЬНОГО ПРОЦЕСУ ДЕННА'!H50</f>
        <v>0</v>
      </c>
      <c r="I50" s="320">
        <f>'ПЛАН НАВЧАЛЬНОГО ПРОЦЕСУ ДЕННА'!I50</f>
        <v>0</v>
      </c>
      <c r="J50" s="320">
        <f>'ПЛАН НАВЧАЛЬНОГО ПРОЦЕСУ ДЕННА'!J50</f>
        <v>0</v>
      </c>
      <c r="K50" s="320">
        <f>'ПЛАН НАВЧАЛЬНОГО ПРОЦЕСУ ДЕННА'!K50</f>
        <v>0</v>
      </c>
      <c r="L50" s="320">
        <f>'ПЛАН НАВЧАЛЬНОГО ПРОЦЕСУ ДЕННА'!L50</f>
        <v>0</v>
      </c>
      <c r="M50" s="320">
        <f>'ПЛАН НАВЧАЛЬНОГО ПРОЦЕСУ ДЕННА'!M50</f>
        <v>0</v>
      </c>
      <c r="N50" s="320">
        <f>'ПЛАН НАВЧАЛЬНОГО ПРОЦЕСУ ДЕННА'!N50</f>
        <v>0</v>
      </c>
      <c r="O50" s="320">
        <f>'ПЛАН НАВЧАЛЬНОГО ПРОЦЕСУ ДЕННА'!O50</f>
        <v>0</v>
      </c>
      <c r="P50" s="203">
        <f>'ПЛАН НАВЧАЛЬНОГО ПРОЦЕСУ ДЕННА'!P50</f>
        <v>0</v>
      </c>
      <c r="Q50" s="203">
        <f>'ПЛАН НАВЧАЛЬНОГО ПРОЦЕСУ ДЕННА'!Q50</f>
        <v>0</v>
      </c>
      <c r="R50" s="222">
        <f>'ПЛАН НАВЧАЛЬНОГО ПРОЦЕСУ ДЕННА'!R50</f>
        <v>0</v>
      </c>
      <c r="S50" s="320">
        <f>'ПЛАН НАВЧАЛЬНОГО ПРОЦЕСУ ДЕННА'!S50</f>
        <v>0</v>
      </c>
      <c r="T50" s="320">
        <f>'ПЛАН НАВЧАЛЬНОГО ПРОЦЕСУ ДЕННА'!T50</f>
        <v>0</v>
      </c>
      <c r="U50" s="320">
        <f>'ПЛАН НАВЧАЛЬНОГО ПРОЦЕСУ ДЕННА'!U50</f>
        <v>0</v>
      </c>
      <c r="V50" s="320">
        <f>'ПЛАН НАВЧАЛЬНОГО ПРОЦЕСУ ДЕННА'!V50</f>
        <v>0</v>
      </c>
      <c r="W50" s="320">
        <f>'ПЛАН НАВЧАЛЬНОГО ПРОЦЕСУ ДЕННА'!W50</f>
        <v>0</v>
      </c>
      <c r="X50" s="320">
        <f>'ПЛАН НАВЧАЛЬНОГО ПРОЦЕСУ ДЕННА'!X50</f>
        <v>0</v>
      </c>
      <c r="Y50" s="322">
        <f>'ПЛАН НАВЧАЛЬНОГО ПРОЦЕСУ ДЕННА'!Y50</f>
        <v>0</v>
      </c>
      <c r="Z50" s="136">
        <f t="shared" si="0"/>
        <v>0</v>
      </c>
      <c r="AA50" s="138">
        <f t="shared" ref="AA50:AC50" si="104">AE50*$BM$5+AI50*$BN$5+AM50*$BO$5+AQ50*$BP$5+AU50*$BQ$5+AY50*$BR$5+BC50*$BS$5+BG50*$BT$5</f>
        <v>0</v>
      </c>
      <c r="AB50" s="138">
        <f t="shared" si="104"/>
        <v>0</v>
      </c>
      <c r="AC50" s="138">
        <f t="shared" si="104"/>
        <v>0</v>
      </c>
      <c r="AD50" s="138">
        <f t="shared" si="2"/>
        <v>0</v>
      </c>
      <c r="AE50" s="139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139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139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140">
        <f>'ПЛАН НАВЧАЛЬНОГО ПРОЦЕСУ ДЕННА'!AH50</f>
        <v>0</v>
      </c>
      <c r="AI50" s="139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139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139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140">
        <f>'ПЛАН НАВЧАЛЬНОГО ПРОЦЕСУ ДЕННА'!AL50</f>
        <v>0</v>
      </c>
      <c r="AM50" s="139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139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139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140">
        <f>'ПЛАН НАВЧАЛЬНОГО ПРОЦЕСУ ДЕННА'!AP50</f>
        <v>0</v>
      </c>
      <c r="AQ50" s="139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139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139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140">
        <f>'ПЛАН НАВЧАЛЬНОГО ПРОЦЕСУ ДЕННА'!AT50</f>
        <v>0</v>
      </c>
      <c r="AU50" s="139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139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139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140">
        <f>'ПЛАН НАВЧАЛЬНОГО ПРОЦЕСУ ДЕННА'!AX50</f>
        <v>0</v>
      </c>
      <c r="AY50" s="139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139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139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140">
        <f>'ПЛАН НАВЧАЛЬНОГО ПРОЦЕСУ ДЕННА'!BB50</f>
        <v>0</v>
      </c>
      <c r="BC50" s="139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139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139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140">
        <f>'ПЛАН НАВЧАЛЬНОГО ПРОЦЕСУ ДЕННА'!BF50</f>
        <v>0</v>
      </c>
      <c r="BG50" s="139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139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139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140">
        <f>'ПЛАН НАВЧАЛЬНОГО ПРОЦЕСУ ДЕННА'!BJ50</f>
        <v>0</v>
      </c>
      <c r="BK50" s="141">
        <f t="shared" si="3"/>
        <v>0</v>
      </c>
      <c r="BL50" s="142" t="str">
        <f t="shared" si="4"/>
        <v/>
      </c>
      <c r="BM50" s="145">
        <f t="shared" ref="BM50:BT50" si="105">IF(AND(BL50&lt;$CG50,$CF50&lt;&gt;$Z50,BX50=$CG50),BX50+$Z50-$CF50,BX50)</f>
        <v>0</v>
      </c>
      <c r="BN50" s="145">
        <f t="shared" si="105"/>
        <v>0</v>
      </c>
      <c r="BO50" s="145">
        <f t="shared" si="105"/>
        <v>0</v>
      </c>
      <c r="BP50" s="145">
        <f t="shared" si="105"/>
        <v>0</v>
      </c>
      <c r="BQ50" s="145">
        <f t="shared" si="105"/>
        <v>0</v>
      </c>
      <c r="BR50" s="145">
        <f t="shared" si="105"/>
        <v>0</v>
      </c>
      <c r="BS50" s="145">
        <f t="shared" si="105"/>
        <v>0</v>
      </c>
      <c r="BT50" s="145">
        <f t="shared" si="105"/>
        <v>0</v>
      </c>
      <c r="BU50" s="144">
        <f t="shared" si="6"/>
        <v>0</v>
      </c>
      <c r="BV50" s="81"/>
      <c r="BW50" s="81"/>
      <c r="BX50" s="145">
        <f t="shared" si="7"/>
        <v>0</v>
      </c>
      <c r="BY50" s="145">
        <f t="shared" si="8"/>
        <v>0</v>
      </c>
      <c r="BZ50" s="145">
        <f t="shared" si="9"/>
        <v>0</v>
      </c>
      <c r="CA50" s="145">
        <f t="shared" si="10"/>
        <v>0</v>
      </c>
      <c r="CB50" s="145">
        <f t="shared" si="11"/>
        <v>0</v>
      </c>
      <c r="CC50" s="145">
        <f t="shared" si="12"/>
        <v>0</v>
      </c>
      <c r="CD50" s="145">
        <f t="shared" si="13"/>
        <v>0</v>
      </c>
      <c r="CE50" s="145">
        <f t="shared" si="14"/>
        <v>0</v>
      </c>
      <c r="CF50" s="146">
        <f t="shared" si="15"/>
        <v>0</v>
      </c>
      <c r="CG50" s="147">
        <f t="shared" si="16"/>
        <v>0</v>
      </c>
      <c r="CH50" s="81"/>
      <c r="CI50" s="108">
        <f t="shared" si="17"/>
        <v>0</v>
      </c>
      <c r="CJ50" s="108">
        <f t="shared" si="18"/>
        <v>0</v>
      </c>
      <c r="CK50" s="108">
        <f t="shared" si="19"/>
        <v>0</v>
      </c>
      <c r="CL50" s="108">
        <f t="shared" si="20"/>
        <v>0</v>
      </c>
      <c r="CM50" s="108">
        <f t="shared" si="21"/>
        <v>0</v>
      </c>
      <c r="CN50" s="108">
        <f t="shared" si="22"/>
        <v>0</v>
      </c>
      <c r="CO50" s="108">
        <f t="shared" si="23"/>
        <v>0</v>
      </c>
      <c r="CP50" s="108">
        <f t="shared" si="24"/>
        <v>0</v>
      </c>
      <c r="CQ50" s="148">
        <f t="shared" si="25"/>
        <v>0</v>
      </c>
      <c r="CR50" s="108">
        <f t="shared" si="26"/>
        <v>0</v>
      </c>
      <c r="CS50" s="108">
        <f t="shared" si="27"/>
        <v>0</v>
      </c>
      <c r="CT50" s="105">
        <f t="shared" si="28"/>
        <v>0</v>
      </c>
      <c r="CU50" s="108">
        <f t="shared" si="29"/>
        <v>0</v>
      </c>
      <c r="CV50" s="108">
        <f t="shared" si="30"/>
        <v>0</v>
      </c>
      <c r="CW50" s="108">
        <f t="shared" si="31"/>
        <v>0</v>
      </c>
      <c r="CX50" s="108">
        <f t="shared" si="32"/>
        <v>0</v>
      </c>
      <c r="CY50" s="108">
        <f t="shared" si="33"/>
        <v>0</v>
      </c>
      <c r="CZ50" s="149">
        <f t="shared" si="34"/>
        <v>0</v>
      </c>
      <c r="DA50" s="81"/>
      <c r="DB50" s="81"/>
      <c r="DC50" s="81"/>
      <c r="DD50" s="150">
        <f t="shared" si="35"/>
        <v>0</v>
      </c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</row>
    <row r="51" spans="1:126" ht="22.2" hidden="1" customHeight="1">
      <c r="A51" s="130" t="str">
        <f>'ПЛАН НАВЧАЛЬНОГО ПРОЦЕСУ ДЕННА'!A51</f>
        <v>1.1.30</v>
      </c>
      <c r="B51" s="318">
        <f>'ПЛАН НАВЧАЛЬНОГО ПРОЦЕСУ ДЕННА'!B51</f>
        <v>0</v>
      </c>
      <c r="C51" s="324">
        <f>'ПЛАН НАВЧАЛЬНОГО ПРОЦЕСУ ДЕННА'!C51</f>
        <v>0</v>
      </c>
      <c r="D51" s="222">
        <f>'ПЛАН НАВЧАЛЬНОГО ПРОЦЕСУ ДЕННА'!D51</f>
        <v>0</v>
      </c>
      <c r="E51" s="320">
        <f>'ПЛАН НАВЧАЛЬНОГО ПРОЦЕСУ ДЕННА'!E51</f>
        <v>0</v>
      </c>
      <c r="F51" s="320">
        <f>'ПЛАН НАВЧАЛЬНОГО ПРОЦЕСУ ДЕННА'!F51</f>
        <v>0</v>
      </c>
      <c r="G51" s="321">
        <f>'ПЛАН НАВЧАЛЬНОГО ПРОЦЕСУ ДЕННА'!G51</f>
        <v>0</v>
      </c>
      <c r="H51" s="222">
        <f>'ПЛАН НАВЧАЛЬНОГО ПРОЦЕСУ ДЕННА'!H51</f>
        <v>0</v>
      </c>
      <c r="I51" s="320">
        <f>'ПЛАН НАВЧАЛЬНОГО ПРОЦЕСУ ДЕННА'!I51</f>
        <v>0</v>
      </c>
      <c r="J51" s="320">
        <f>'ПЛАН НАВЧАЛЬНОГО ПРОЦЕСУ ДЕННА'!J51</f>
        <v>0</v>
      </c>
      <c r="K51" s="320">
        <f>'ПЛАН НАВЧАЛЬНОГО ПРОЦЕСУ ДЕННА'!K51</f>
        <v>0</v>
      </c>
      <c r="L51" s="320">
        <f>'ПЛАН НАВЧАЛЬНОГО ПРОЦЕСУ ДЕННА'!L51</f>
        <v>0</v>
      </c>
      <c r="M51" s="320">
        <f>'ПЛАН НАВЧАЛЬНОГО ПРОЦЕСУ ДЕННА'!M51</f>
        <v>0</v>
      </c>
      <c r="N51" s="320">
        <f>'ПЛАН НАВЧАЛЬНОГО ПРОЦЕСУ ДЕННА'!N51</f>
        <v>0</v>
      </c>
      <c r="O51" s="320">
        <f>'ПЛАН НАВЧАЛЬНОГО ПРОЦЕСУ ДЕННА'!O51</f>
        <v>0</v>
      </c>
      <c r="P51" s="203">
        <f>'ПЛАН НАВЧАЛЬНОГО ПРОЦЕСУ ДЕННА'!P51</f>
        <v>0</v>
      </c>
      <c r="Q51" s="203">
        <f>'ПЛАН НАВЧАЛЬНОГО ПРОЦЕСУ ДЕННА'!Q51</f>
        <v>0</v>
      </c>
      <c r="R51" s="222">
        <f>'ПЛАН НАВЧАЛЬНОГО ПРОЦЕСУ ДЕННА'!R51</f>
        <v>0</v>
      </c>
      <c r="S51" s="320">
        <f>'ПЛАН НАВЧАЛЬНОГО ПРОЦЕСУ ДЕННА'!S51</f>
        <v>0</v>
      </c>
      <c r="T51" s="320">
        <f>'ПЛАН НАВЧАЛЬНОГО ПРОЦЕСУ ДЕННА'!T51</f>
        <v>0</v>
      </c>
      <c r="U51" s="320">
        <f>'ПЛАН НАВЧАЛЬНОГО ПРОЦЕСУ ДЕННА'!U51</f>
        <v>0</v>
      </c>
      <c r="V51" s="320">
        <f>'ПЛАН НАВЧАЛЬНОГО ПРОЦЕСУ ДЕННА'!V51</f>
        <v>0</v>
      </c>
      <c r="W51" s="320">
        <f>'ПЛАН НАВЧАЛЬНОГО ПРОЦЕСУ ДЕННА'!W51</f>
        <v>0</v>
      </c>
      <c r="X51" s="320">
        <f>'ПЛАН НАВЧАЛЬНОГО ПРОЦЕСУ ДЕННА'!X51</f>
        <v>0</v>
      </c>
      <c r="Y51" s="322">
        <f>'ПЛАН НАВЧАЛЬНОГО ПРОЦЕСУ ДЕННА'!Y51</f>
        <v>0</v>
      </c>
      <c r="Z51" s="136">
        <f t="shared" si="0"/>
        <v>0</v>
      </c>
      <c r="AA51" s="138">
        <f t="shared" ref="AA51:AC51" si="106">AE51*$BM$5+AI51*$BN$5+AM51*$BO$5+AQ51*$BP$5+AU51*$BQ$5+AY51*$BR$5+BC51*$BS$5+BG51*$BT$5</f>
        <v>0</v>
      </c>
      <c r="AB51" s="138">
        <f t="shared" si="106"/>
        <v>0</v>
      </c>
      <c r="AC51" s="138">
        <f t="shared" si="106"/>
        <v>0</v>
      </c>
      <c r="AD51" s="138">
        <f t="shared" si="2"/>
        <v>0</v>
      </c>
      <c r="AE51" s="139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139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139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140">
        <f>'ПЛАН НАВЧАЛЬНОГО ПРОЦЕСУ ДЕННА'!AH51</f>
        <v>0</v>
      </c>
      <c r="AI51" s="139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139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139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140">
        <f>'ПЛАН НАВЧАЛЬНОГО ПРОЦЕСУ ДЕННА'!AL51</f>
        <v>0</v>
      </c>
      <c r="AM51" s="139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139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139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140">
        <f>'ПЛАН НАВЧАЛЬНОГО ПРОЦЕСУ ДЕННА'!AP51</f>
        <v>0</v>
      </c>
      <c r="AQ51" s="139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139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139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140">
        <f>'ПЛАН НАВЧАЛЬНОГО ПРОЦЕСУ ДЕННА'!AT51</f>
        <v>0</v>
      </c>
      <c r="AU51" s="139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139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139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140">
        <f>'ПЛАН НАВЧАЛЬНОГО ПРОЦЕСУ ДЕННА'!AX51</f>
        <v>0</v>
      </c>
      <c r="AY51" s="139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139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139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140">
        <f>'ПЛАН НАВЧАЛЬНОГО ПРОЦЕСУ ДЕННА'!BB51</f>
        <v>0</v>
      </c>
      <c r="BC51" s="139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139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139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140">
        <f>'ПЛАН НАВЧАЛЬНОГО ПРОЦЕСУ ДЕННА'!BF51</f>
        <v>0</v>
      </c>
      <c r="BG51" s="139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139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139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140">
        <f>'ПЛАН НАВЧАЛЬНОГО ПРОЦЕСУ ДЕННА'!BJ51</f>
        <v>0</v>
      </c>
      <c r="BK51" s="141">
        <f t="shared" si="3"/>
        <v>0</v>
      </c>
      <c r="BL51" s="142" t="str">
        <f t="shared" si="4"/>
        <v/>
      </c>
      <c r="BM51" s="145">
        <f t="shared" ref="BM51:BT51" si="107">IF(AND(BL51&lt;$CG51,$CF51&lt;&gt;$Z51,BX51=$CG51),BX51+$Z51-$CF51,BX51)</f>
        <v>0</v>
      </c>
      <c r="BN51" s="145">
        <f t="shared" si="107"/>
        <v>0</v>
      </c>
      <c r="BO51" s="145">
        <f t="shared" si="107"/>
        <v>0</v>
      </c>
      <c r="BP51" s="145">
        <f t="shared" si="107"/>
        <v>0</v>
      </c>
      <c r="BQ51" s="145">
        <f t="shared" si="107"/>
        <v>0</v>
      </c>
      <c r="BR51" s="145">
        <f t="shared" si="107"/>
        <v>0</v>
      </c>
      <c r="BS51" s="145">
        <f t="shared" si="107"/>
        <v>0</v>
      </c>
      <c r="BT51" s="145">
        <f t="shared" si="107"/>
        <v>0</v>
      </c>
      <c r="BU51" s="144">
        <f t="shared" si="6"/>
        <v>0</v>
      </c>
      <c r="BV51" s="81"/>
      <c r="BW51" s="81"/>
      <c r="BX51" s="145">
        <f t="shared" si="7"/>
        <v>0</v>
      </c>
      <c r="BY51" s="145">
        <f t="shared" si="8"/>
        <v>0</v>
      </c>
      <c r="BZ51" s="145">
        <f t="shared" si="9"/>
        <v>0</v>
      </c>
      <c r="CA51" s="145">
        <f t="shared" si="10"/>
        <v>0</v>
      </c>
      <c r="CB51" s="145">
        <f t="shared" si="11"/>
        <v>0</v>
      </c>
      <c r="CC51" s="145">
        <f t="shared" si="12"/>
        <v>0</v>
      </c>
      <c r="CD51" s="145">
        <f t="shared" si="13"/>
        <v>0</v>
      </c>
      <c r="CE51" s="145">
        <f t="shared" si="14"/>
        <v>0</v>
      </c>
      <c r="CF51" s="146">
        <f t="shared" si="15"/>
        <v>0</v>
      </c>
      <c r="CG51" s="147">
        <f t="shared" si="16"/>
        <v>0</v>
      </c>
      <c r="CH51" s="81"/>
      <c r="CI51" s="108">
        <f t="shared" si="17"/>
        <v>0</v>
      </c>
      <c r="CJ51" s="108">
        <f t="shared" si="18"/>
        <v>0</v>
      </c>
      <c r="CK51" s="108">
        <f t="shared" si="19"/>
        <v>0</v>
      </c>
      <c r="CL51" s="108">
        <f t="shared" si="20"/>
        <v>0</v>
      </c>
      <c r="CM51" s="108">
        <f t="shared" si="21"/>
        <v>0</v>
      </c>
      <c r="CN51" s="108">
        <f t="shared" si="22"/>
        <v>0</v>
      </c>
      <c r="CO51" s="108">
        <f t="shared" si="23"/>
        <v>0</v>
      </c>
      <c r="CP51" s="108">
        <f t="shared" si="24"/>
        <v>0</v>
      </c>
      <c r="CQ51" s="148">
        <f t="shared" si="25"/>
        <v>0</v>
      </c>
      <c r="CR51" s="108">
        <f t="shared" si="26"/>
        <v>0</v>
      </c>
      <c r="CS51" s="108">
        <f t="shared" si="27"/>
        <v>0</v>
      </c>
      <c r="CT51" s="105">
        <f t="shared" si="28"/>
        <v>0</v>
      </c>
      <c r="CU51" s="108">
        <f t="shared" si="29"/>
        <v>0</v>
      </c>
      <c r="CV51" s="108">
        <f t="shared" si="30"/>
        <v>0</v>
      </c>
      <c r="CW51" s="108">
        <f t="shared" si="31"/>
        <v>0</v>
      </c>
      <c r="CX51" s="108">
        <f t="shared" si="32"/>
        <v>0</v>
      </c>
      <c r="CY51" s="108">
        <f t="shared" si="33"/>
        <v>0</v>
      </c>
      <c r="CZ51" s="149">
        <f t="shared" si="34"/>
        <v>0</v>
      </c>
      <c r="DA51" s="81"/>
      <c r="DB51" s="81"/>
      <c r="DC51" s="81"/>
      <c r="DD51" s="150">
        <f t="shared" si="35"/>
        <v>0</v>
      </c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</row>
    <row r="52" spans="1:126" ht="22.2" hidden="1" customHeight="1">
      <c r="A52" s="130" t="str">
        <f>'ПЛАН НАВЧАЛЬНОГО ПРОЦЕСУ ДЕННА'!A52</f>
        <v>1.1.30</v>
      </c>
      <c r="B52" s="318">
        <f>'ПЛАН НАВЧАЛЬНОГО ПРОЦЕСУ ДЕННА'!B52</f>
        <v>0</v>
      </c>
      <c r="C52" s="324">
        <f>'ПЛАН НАВЧАЛЬНОГО ПРОЦЕСУ ДЕННА'!C52</f>
        <v>0</v>
      </c>
      <c r="D52" s="222">
        <f>'ПЛАН НАВЧАЛЬНОГО ПРОЦЕСУ ДЕННА'!D52</f>
        <v>0</v>
      </c>
      <c r="E52" s="320">
        <f>'ПЛАН НАВЧАЛЬНОГО ПРОЦЕСУ ДЕННА'!E52</f>
        <v>0</v>
      </c>
      <c r="F52" s="320">
        <f>'ПЛАН НАВЧАЛЬНОГО ПРОЦЕСУ ДЕННА'!F52</f>
        <v>0</v>
      </c>
      <c r="G52" s="321">
        <f>'ПЛАН НАВЧАЛЬНОГО ПРОЦЕСУ ДЕННА'!G52</f>
        <v>0</v>
      </c>
      <c r="H52" s="222">
        <f>'ПЛАН НАВЧАЛЬНОГО ПРОЦЕСУ ДЕННА'!H52</f>
        <v>0</v>
      </c>
      <c r="I52" s="320">
        <f>'ПЛАН НАВЧАЛЬНОГО ПРОЦЕСУ ДЕННА'!I52</f>
        <v>0</v>
      </c>
      <c r="J52" s="320">
        <f>'ПЛАН НАВЧАЛЬНОГО ПРОЦЕСУ ДЕННА'!J52</f>
        <v>0</v>
      </c>
      <c r="K52" s="320">
        <f>'ПЛАН НАВЧАЛЬНОГО ПРОЦЕСУ ДЕННА'!K52</f>
        <v>0</v>
      </c>
      <c r="L52" s="320">
        <f>'ПЛАН НАВЧАЛЬНОГО ПРОЦЕСУ ДЕННА'!L52</f>
        <v>0</v>
      </c>
      <c r="M52" s="320">
        <f>'ПЛАН НАВЧАЛЬНОГО ПРОЦЕСУ ДЕННА'!M52</f>
        <v>0</v>
      </c>
      <c r="N52" s="320">
        <f>'ПЛАН НАВЧАЛЬНОГО ПРОЦЕСУ ДЕННА'!N52</f>
        <v>0</v>
      </c>
      <c r="O52" s="320">
        <f>'ПЛАН НАВЧАЛЬНОГО ПРОЦЕСУ ДЕННА'!O52</f>
        <v>0</v>
      </c>
      <c r="P52" s="203">
        <f>'ПЛАН НАВЧАЛЬНОГО ПРОЦЕСУ ДЕННА'!P52</f>
        <v>0</v>
      </c>
      <c r="Q52" s="203">
        <f>'ПЛАН НАВЧАЛЬНОГО ПРОЦЕСУ ДЕННА'!Q52</f>
        <v>0</v>
      </c>
      <c r="R52" s="222">
        <f>'ПЛАН НАВЧАЛЬНОГО ПРОЦЕСУ ДЕННА'!R52</f>
        <v>0</v>
      </c>
      <c r="S52" s="320">
        <f>'ПЛАН НАВЧАЛЬНОГО ПРОЦЕСУ ДЕННА'!S52</f>
        <v>0</v>
      </c>
      <c r="T52" s="320">
        <f>'ПЛАН НАВЧАЛЬНОГО ПРОЦЕСУ ДЕННА'!T52</f>
        <v>0</v>
      </c>
      <c r="U52" s="320">
        <f>'ПЛАН НАВЧАЛЬНОГО ПРОЦЕСУ ДЕННА'!U52</f>
        <v>0</v>
      </c>
      <c r="V52" s="320">
        <f>'ПЛАН НАВЧАЛЬНОГО ПРОЦЕСУ ДЕННА'!V52</f>
        <v>0</v>
      </c>
      <c r="W52" s="320">
        <f>'ПЛАН НАВЧАЛЬНОГО ПРОЦЕСУ ДЕННА'!W52</f>
        <v>0</v>
      </c>
      <c r="X52" s="320">
        <f>'ПЛАН НАВЧАЛЬНОГО ПРОЦЕСУ ДЕННА'!X52</f>
        <v>0</v>
      </c>
      <c r="Y52" s="322">
        <f>'ПЛАН НАВЧАЛЬНОГО ПРОЦЕСУ ДЕННА'!Y52</f>
        <v>0</v>
      </c>
      <c r="Z52" s="136">
        <f t="shared" si="0"/>
        <v>0</v>
      </c>
      <c r="AA52" s="138">
        <f t="shared" ref="AA52:AC52" si="108">AE52*$BM$5+AI52*$BN$5+AM52*$BO$5+AQ52*$BP$5+AU52*$BQ$5+AY52*$BR$5+BC52*$BS$5+BG52*$BT$5</f>
        <v>0</v>
      </c>
      <c r="AB52" s="138">
        <f t="shared" si="108"/>
        <v>0</v>
      </c>
      <c r="AC52" s="138">
        <f t="shared" si="108"/>
        <v>0</v>
      </c>
      <c r="AD52" s="138">
        <f t="shared" si="2"/>
        <v>0</v>
      </c>
      <c r="AE52" s="139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139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139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140">
        <f>'ПЛАН НАВЧАЛЬНОГО ПРОЦЕСУ ДЕННА'!AH52</f>
        <v>0</v>
      </c>
      <c r="AI52" s="139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139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139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140">
        <f>'ПЛАН НАВЧАЛЬНОГО ПРОЦЕСУ ДЕННА'!AL52</f>
        <v>0</v>
      </c>
      <c r="AM52" s="139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139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139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140">
        <f>'ПЛАН НАВЧАЛЬНОГО ПРОЦЕСУ ДЕННА'!AP52</f>
        <v>0</v>
      </c>
      <c r="AQ52" s="139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139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139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140">
        <f>'ПЛАН НАВЧАЛЬНОГО ПРОЦЕСУ ДЕННА'!AT52</f>
        <v>0</v>
      </c>
      <c r="AU52" s="139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139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139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140">
        <f>'ПЛАН НАВЧАЛЬНОГО ПРОЦЕСУ ДЕННА'!AX52</f>
        <v>0</v>
      </c>
      <c r="AY52" s="139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139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139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140">
        <f>'ПЛАН НАВЧАЛЬНОГО ПРОЦЕСУ ДЕННА'!BB52</f>
        <v>0</v>
      </c>
      <c r="BC52" s="139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139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139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140">
        <f>'ПЛАН НАВЧАЛЬНОГО ПРОЦЕСУ ДЕННА'!BF52</f>
        <v>0</v>
      </c>
      <c r="BG52" s="139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139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139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140">
        <f>'ПЛАН НАВЧАЛЬНОГО ПРОЦЕСУ ДЕННА'!BJ52</f>
        <v>0</v>
      </c>
      <c r="BK52" s="141">
        <f t="shared" si="3"/>
        <v>0</v>
      </c>
      <c r="BL52" s="142" t="str">
        <f t="shared" si="4"/>
        <v/>
      </c>
      <c r="BM52" s="145">
        <f t="shared" ref="BM52:BT52" si="109">IF(AND(BL52&lt;$CG52,$CF52&lt;&gt;$Z52,BX52=$CG52),BX52+$Z52-$CF52,BX52)</f>
        <v>0</v>
      </c>
      <c r="BN52" s="145">
        <f t="shared" si="109"/>
        <v>0</v>
      </c>
      <c r="BO52" s="145">
        <f t="shared" si="109"/>
        <v>0</v>
      </c>
      <c r="BP52" s="145">
        <f t="shared" si="109"/>
        <v>0</v>
      </c>
      <c r="BQ52" s="145">
        <f t="shared" si="109"/>
        <v>0</v>
      </c>
      <c r="BR52" s="145">
        <f t="shared" si="109"/>
        <v>0</v>
      </c>
      <c r="BS52" s="145">
        <f t="shared" si="109"/>
        <v>0</v>
      </c>
      <c r="BT52" s="145">
        <f t="shared" si="109"/>
        <v>0</v>
      </c>
      <c r="BU52" s="144">
        <f t="shared" si="6"/>
        <v>0</v>
      </c>
      <c r="BV52" s="81"/>
      <c r="BW52" s="81"/>
      <c r="BX52" s="145">
        <f t="shared" si="7"/>
        <v>0</v>
      </c>
      <c r="BY52" s="145">
        <f t="shared" si="8"/>
        <v>0</v>
      </c>
      <c r="BZ52" s="145">
        <f t="shared" si="9"/>
        <v>0</v>
      </c>
      <c r="CA52" s="145">
        <f t="shared" si="10"/>
        <v>0</v>
      </c>
      <c r="CB52" s="145">
        <f t="shared" si="11"/>
        <v>0</v>
      </c>
      <c r="CC52" s="145">
        <f t="shared" si="12"/>
        <v>0</v>
      </c>
      <c r="CD52" s="145">
        <f t="shared" si="13"/>
        <v>0</v>
      </c>
      <c r="CE52" s="145">
        <f t="shared" si="14"/>
        <v>0</v>
      </c>
      <c r="CF52" s="146">
        <f t="shared" si="15"/>
        <v>0</v>
      </c>
      <c r="CG52" s="147">
        <f t="shared" si="16"/>
        <v>0</v>
      </c>
      <c r="CH52" s="81"/>
      <c r="CI52" s="108">
        <f t="shared" si="17"/>
        <v>0</v>
      </c>
      <c r="CJ52" s="108">
        <f t="shared" si="18"/>
        <v>0</v>
      </c>
      <c r="CK52" s="108">
        <f t="shared" si="19"/>
        <v>0</v>
      </c>
      <c r="CL52" s="108">
        <f t="shared" si="20"/>
        <v>0</v>
      </c>
      <c r="CM52" s="108">
        <f t="shared" si="21"/>
        <v>0</v>
      </c>
      <c r="CN52" s="108">
        <f t="shared" si="22"/>
        <v>0</v>
      </c>
      <c r="CO52" s="108">
        <f t="shared" si="23"/>
        <v>0</v>
      </c>
      <c r="CP52" s="108">
        <f t="shared" si="24"/>
        <v>0</v>
      </c>
      <c r="CQ52" s="148">
        <f t="shared" si="25"/>
        <v>0</v>
      </c>
      <c r="CR52" s="108">
        <f t="shared" si="26"/>
        <v>0</v>
      </c>
      <c r="CS52" s="108">
        <f t="shared" si="27"/>
        <v>0</v>
      </c>
      <c r="CT52" s="105">
        <f t="shared" si="28"/>
        <v>0</v>
      </c>
      <c r="CU52" s="108">
        <f t="shared" si="29"/>
        <v>0</v>
      </c>
      <c r="CV52" s="108">
        <f t="shared" si="30"/>
        <v>0</v>
      </c>
      <c r="CW52" s="108">
        <f t="shared" si="31"/>
        <v>0</v>
      </c>
      <c r="CX52" s="108">
        <f t="shared" si="32"/>
        <v>0</v>
      </c>
      <c r="CY52" s="108">
        <f t="shared" si="33"/>
        <v>0</v>
      </c>
      <c r="CZ52" s="149">
        <f t="shared" si="34"/>
        <v>0</v>
      </c>
      <c r="DA52" s="81"/>
      <c r="DB52" s="81"/>
      <c r="DC52" s="81"/>
      <c r="DD52" s="150">
        <f t="shared" si="35"/>
        <v>0</v>
      </c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</row>
    <row r="53" spans="1:126" ht="22.2" hidden="1" customHeight="1">
      <c r="A53" s="130" t="str">
        <f>'ПЛАН НАВЧАЛЬНОГО ПРОЦЕСУ ДЕННА'!A53</f>
        <v>1.1.30</v>
      </c>
      <c r="B53" s="318">
        <f>'ПЛАН НАВЧАЛЬНОГО ПРОЦЕСУ ДЕННА'!B53</f>
        <v>0</v>
      </c>
      <c r="C53" s="324">
        <f>'ПЛАН НАВЧАЛЬНОГО ПРОЦЕСУ ДЕННА'!C53</f>
        <v>0</v>
      </c>
      <c r="D53" s="222">
        <f>'ПЛАН НАВЧАЛЬНОГО ПРОЦЕСУ ДЕННА'!D53</f>
        <v>0</v>
      </c>
      <c r="E53" s="320">
        <f>'ПЛАН НАВЧАЛЬНОГО ПРОЦЕСУ ДЕННА'!E53</f>
        <v>0</v>
      </c>
      <c r="F53" s="320">
        <f>'ПЛАН НАВЧАЛЬНОГО ПРОЦЕСУ ДЕННА'!F53</f>
        <v>0</v>
      </c>
      <c r="G53" s="321">
        <f>'ПЛАН НАВЧАЛЬНОГО ПРОЦЕСУ ДЕННА'!G53</f>
        <v>0</v>
      </c>
      <c r="H53" s="222">
        <f>'ПЛАН НАВЧАЛЬНОГО ПРОЦЕСУ ДЕННА'!H53</f>
        <v>0</v>
      </c>
      <c r="I53" s="320">
        <f>'ПЛАН НАВЧАЛЬНОГО ПРОЦЕСУ ДЕННА'!I53</f>
        <v>0</v>
      </c>
      <c r="J53" s="320">
        <f>'ПЛАН НАВЧАЛЬНОГО ПРОЦЕСУ ДЕННА'!J53</f>
        <v>0</v>
      </c>
      <c r="K53" s="320">
        <f>'ПЛАН НАВЧАЛЬНОГО ПРОЦЕСУ ДЕННА'!K53</f>
        <v>0</v>
      </c>
      <c r="L53" s="320">
        <f>'ПЛАН НАВЧАЛЬНОГО ПРОЦЕСУ ДЕННА'!L53</f>
        <v>0</v>
      </c>
      <c r="M53" s="320">
        <f>'ПЛАН НАВЧАЛЬНОГО ПРОЦЕСУ ДЕННА'!M53</f>
        <v>0</v>
      </c>
      <c r="N53" s="320">
        <f>'ПЛАН НАВЧАЛЬНОГО ПРОЦЕСУ ДЕННА'!N53</f>
        <v>0</v>
      </c>
      <c r="O53" s="320">
        <f>'ПЛАН НАВЧАЛЬНОГО ПРОЦЕСУ ДЕННА'!O53</f>
        <v>0</v>
      </c>
      <c r="P53" s="203">
        <f>'ПЛАН НАВЧАЛЬНОГО ПРОЦЕСУ ДЕННА'!P53</f>
        <v>0</v>
      </c>
      <c r="Q53" s="203">
        <f>'ПЛАН НАВЧАЛЬНОГО ПРОЦЕСУ ДЕННА'!Q53</f>
        <v>0</v>
      </c>
      <c r="R53" s="222">
        <f>'ПЛАН НАВЧАЛЬНОГО ПРОЦЕСУ ДЕННА'!R53</f>
        <v>0</v>
      </c>
      <c r="S53" s="320">
        <f>'ПЛАН НАВЧАЛЬНОГО ПРОЦЕСУ ДЕННА'!S53</f>
        <v>0</v>
      </c>
      <c r="T53" s="320">
        <f>'ПЛАН НАВЧАЛЬНОГО ПРОЦЕСУ ДЕННА'!T53</f>
        <v>0</v>
      </c>
      <c r="U53" s="320">
        <f>'ПЛАН НАВЧАЛЬНОГО ПРОЦЕСУ ДЕННА'!U53</f>
        <v>0</v>
      </c>
      <c r="V53" s="320">
        <f>'ПЛАН НАВЧАЛЬНОГО ПРОЦЕСУ ДЕННА'!V53</f>
        <v>0</v>
      </c>
      <c r="W53" s="320">
        <f>'ПЛАН НАВЧАЛЬНОГО ПРОЦЕСУ ДЕННА'!W53</f>
        <v>0</v>
      </c>
      <c r="X53" s="320">
        <f>'ПЛАН НАВЧАЛЬНОГО ПРОЦЕСУ ДЕННА'!X53</f>
        <v>0</v>
      </c>
      <c r="Y53" s="322">
        <f>'ПЛАН НАВЧАЛЬНОГО ПРОЦЕСУ ДЕННА'!Y53</f>
        <v>0</v>
      </c>
      <c r="Z53" s="136">
        <f t="shared" si="0"/>
        <v>0</v>
      </c>
      <c r="AA53" s="138">
        <f t="shared" ref="AA53:AC53" si="110">AE53*$BM$5+AI53*$BN$5+AM53*$BO$5+AQ53*$BP$5+AU53*$BQ$5+AY53*$BR$5+BC53*$BS$5+BG53*$BT$5</f>
        <v>0</v>
      </c>
      <c r="AB53" s="138">
        <f t="shared" si="110"/>
        <v>0</v>
      </c>
      <c r="AC53" s="138">
        <f t="shared" si="110"/>
        <v>0</v>
      </c>
      <c r="AD53" s="138">
        <f t="shared" si="2"/>
        <v>0</v>
      </c>
      <c r="AE53" s="139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139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139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140">
        <f>'ПЛАН НАВЧАЛЬНОГО ПРОЦЕСУ ДЕННА'!AH53</f>
        <v>0</v>
      </c>
      <c r="AI53" s="139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139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139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140">
        <f>'ПЛАН НАВЧАЛЬНОГО ПРОЦЕСУ ДЕННА'!AL53</f>
        <v>0</v>
      </c>
      <c r="AM53" s="139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139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139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140">
        <f>'ПЛАН НАВЧАЛЬНОГО ПРОЦЕСУ ДЕННА'!AP53</f>
        <v>0</v>
      </c>
      <c r="AQ53" s="139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139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139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140">
        <f>'ПЛАН НАВЧАЛЬНОГО ПРОЦЕСУ ДЕННА'!AT53</f>
        <v>0</v>
      </c>
      <c r="AU53" s="139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139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139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140">
        <f>'ПЛАН НАВЧАЛЬНОГО ПРОЦЕСУ ДЕННА'!AX53</f>
        <v>0</v>
      </c>
      <c r="AY53" s="139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139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139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140">
        <f>'ПЛАН НАВЧАЛЬНОГО ПРОЦЕСУ ДЕННА'!BB53</f>
        <v>0</v>
      </c>
      <c r="BC53" s="139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139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139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140">
        <f>'ПЛАН НАВЧАЛЬНОГО ПРОЦЕСУ ДЕННА'!BF53</f>
        <v>0</v>
      </c>
      <c r="BG53" s="139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139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139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140">
        <f>'ПЛАН НАВЧАЛЬНОГО ПРОЦЕСУ ДЕННА'!BJ53</f>
        <v>0</v>
      </c>
      <c r="BK53" s="141">
        <f t="shared" si="3"/>
        <v>0</v>
      </c>
      <c r="BL53" s="142" t="str">
        <f t="shared" si="4"/>
        <v/>
      </c>
      <c r="BM53" s="145">
        <f t="shared" ref="BM53:BT53" si="111">IF(AND(BL53&lt;$CG53,$CF53&lt;&gt;$Z53,BX53=$CG53),BX53+$Z53-$CF53,BX53)</f>
        <v>0</v>
      </c>
      <c r="BN53" s="145">
        <f t="shared" si="111"/>
        <v>0</v>
      </c>
      <c r="BO53" s="145">
        <f t="shared" si="111"/>
        <v>0</v>
      </c>
      <c r="BP53" s="145">
        <f t="shared" si="111"/>
        <v>0</v>
      </c>
      <c r="BQ53" s="145">
        <f t="shared" si="111"/>
        <v>0</v>
      </c>
      <c r="BR53" s="145">
        <f t="shared" si="111"/>
        <v>0</v>
      </c>
      <c r="BS53" s="145">
        <f t="shared" si="111"/>
        <v>0</v>
      </c>
      <c r="BT53" s="145">
        <f t="shared" si="111"/>
        <v>0</v>
      </c>
      <c r="BU53" s="144">
        <f t="shared" si="6"/>
        <v>0</v>
      </c>
      <c r="BV53" s="81"/>
      <c r="BW53" s="81"/>
      <c r="BX53" s="145">
        <f t="shared" si="7"/>
        <v>0</v>
      </c>
      <c r="BY53" s="145">
        <f t="shared" si="8"/>
        <v>0</v>
      </c>
      <c r="BZ53" s="145">
        <f t="shared" si="9"/>
        <v>0</v>
      </c>
      <c r="CA53" s="145">
        <f t="shared" si="10"/>
        <v>0</v>
      </c>
      <c r="CB53" s="145">
        <f t="shared" si="11"/>
        <v>0</v>
      </c>
      <c r="CC53" s="145">
        <f t="shared" si="12"/>
        <v>0</v>
      </c>
      <c r="CD53" s="145">
        <f t="shared" si="13"/>
        <v>0</v>
      </c>
      <c r="CE53" s="145">
        <f t="shared" si="14"/>
        <v>0</v>
      </c>
      <c r="CF53" s="146">
        <f t="shared" si="15"/>
        <v>0</v>
      </c>
      <c r="CG53" s="147">
        <f t="shared" si="16"/>
        <v>0</v>
      </c>
      <c r="CH53" s="81"/>
      <c r="CI53" s="108">
        <f t="shared" si="17"/>
        <v>0</v>
      </c>
      <c r="CJ53" s="108">
        <f t="shared" si="18"/>
        <v>0</v>
      </c>
      <c r="CK53" s="108">
        <f t="shared" si="19"/>
        <v>0</v>
      </c>
      <c r="CL53" s="108">
        <f t="shared" si="20"/>
        <v>0</v>
      </c>
      <c r="CM53" s="108">
        <f t="shared" si="21"/>
        <v>0</v>
      </c>
      <c r="CN53" s="108">
        <f t="shared" si="22"/>
        <v>0</v>
      </c>
      <c r="CO53" s="108">
        <f t="shared" si="23"/>
        <v>0</v>
      </c>
      <c r="CP53" s="108">
        <f t="shared" si="24"/>
        <v>0</v>
      </c>
      <c r="CQ53" s="148">
        <f t="shared" si="25"/>
        <v>0</v>
      </c>
      <c r="CR53" s="108">
        <f t="shared" si="26"/>
        <v>0</v>
      </c>
      <c r="CS53" s="108">
        <f t="shared" si="27"/>
        <v>0</v>
      </c>
      <c r="CT53" s="105">
        <f t="shared" si="28"/>
        <v>0</v>
      </c>
      <c r="CU53" s="108">
        <f t="shared" si="29"/>
        <v>0</v>
      </c>
      <c r="CV53" s="108">
        <f t="shared" si="30"/>
        <v>0</v>
      </c>
      <c r="CW53" s="108">
        <f t="shared" si="31"/>
        <v>0</v>
      </c>
      <c r="CX53" s="108">
        <f t="shared" si="32"/>
        <v>0</v>
      </c>
      <c r="CY53" s="108">
        <f t="shared" si="33"/>
        <v>0</v>
      </c>
      <c r="CZ53" s="149">
        <f t="shared" si="34"/>
        <v>0</v>
      </c>
      <c r="DA53" s="81"/>
      <c r="DB53" s="81"/>
      <c r="DC53" s="81"/>
      <c r="DD53" s="150">
        <f t="shared" si="35"/>
        <v>0</v>
      </c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ht="22.2" hidden="1" customHeight="1">
      <c r="A54" s="130" t="str">
        <f>'ПЛАН НАВЧАЛЬНОГО ПРОЦЕСУ ДЕННА'!A54</f>
        <v>1.1.30</v>
      </c>
      <c r="B54" s="318">
        <f>'ПЛАН НАВЧАЛЬНОГО ПРОЦЕСУ ДЕННА'!B54</f>
        <v>0</v>
      </c>
      <c r="C54" s="324">
        <f>'ПЛАН НАВЧАЛЬНОГО ПРОЦЕСУ ДЕННА'!C54</f>
        <v>0</v>
      </c>
      <c r="D54" s="222">
        <f>'ПЛАН НАВЧАЛЬНОГО ПРОЦЕСУ ДЕННА'!D54</f>
        <v>0</v>
      </c>
      <c r="E54" s="320">
        <f>'ПЛАН НАВЧАЛЬНОГО ПРОЦЕСУ ДЕННА'!E54</f>
        <v>0</v>
      </c>
      <c r="F54" s="320">
        <f>'ПЛАН НАВЧАЛЬНОГО ПРОЦЕСУ ДЕННА'!F54</f>
        <v>0</v>
      </c>
      <c r="G54" s="321">
        <f>'ПЛАН НАВЧАЛЬНОГО ПРОЦЕСУ ДЕННА'!G54</f>
        <v>0</v>
      </c>
      <c r="H54" s="222">
        <f>'ПЛАН НАВЧАЛЬНОГО ПРОЦЕСУ ДЕННА'!H54</f>
        <v>0</v>
      </c>
      <c r="I54" s="320">
        <f>'ПЛАН НАВЧАЛЬНОГО ПРОЦЕСУ ДЕННА'!I54</f>
        <v>0</v>
      </c>
      <c r="J54" s="320">
        <f>'ПЛАН НАВЧАЛЬНОГО ПРОЦЕСУ ДЕННА'!J54</f>
        <v>0</v>
      </c>
      <c r="K54" s="320">
        <f>'ПЛАН НАВЧАЛЬНОГО ПРОЦЕСУ ДЕННА'!K54</f>
        <v>0</v>
      </c>
      <c r="L54" s="320">
        <f>'ПЛАН НАВЧАЛЬНОГО ПРОЦЕСУ ДЕННА'!L54</f>
        <v>0</v>
      </c>
      <c r="M54" s="320">
        <f>'ПЛАН НАВЧАЛЬНОГО ПРОЦЕСУ ДЕННА'!M54</f>
        <v>0</v>
      </c>
      <c r="N54" s="320">
        <f>'ПЛАН НАВЧАЛЬНОГО ПРОЦЕСУ ДЕННА'!N54</f>
        <v>0</v>
      </c>
      <c r="O54" s="320">
        <f>'ПЛАН НАВЧАЛЬНОГО ПРОЦЕСУ ДЕННА'!O54</f>
        <v>0</v>
      </c>
      <c r="P54" s="203">
        <f>'ПЛАН НАВЧАЛЬНОГО ПРОЦЕСУ ДЕННА'!P54</f>
        <v>0</v>
      </c>
      <c r="Q54" s="203">
        <f>'ПЛАН НАВЧАЛЬНОГО ПРОЦЕСУ ДЕННА'!Q54</f>
        <v>0</v>
      </c>
      <c r="R54" s="222">
        <f>'ПЛАН НАВЧАЛЬНОГО ПРОЦЕСУ ДЕННА'!R54</f>
        <v>0</v>
      </c>
      <c r="S54" s="320">
        <f>'ПЛАН НАВЧАЛЬНОГО ПРОЦЕСУ ДЕННА'!S54</f>
        <v>0</v>
      </c>
      <c r="T54" s="320">
        <f>'ПЛАН НАВЧАЛЬНОГО ПРОЦЕСУ ДЕННА'!T54</f>
        <v>0</v>
      </c>
      <c r="U54" s="320">
        <f>'ПЛАН НАВЧАЛЬНОГО ПРОЦЕСУ ДЕННА'!U54</f>
        <v>0</v>
      </c>
      <c r="V54" s="320">
        <f>'ПЛАН НАВЧАЛЬНОГО ПРОЦЕСУ ДЕННА'!V54</f>
        <v>0</v>
      </c>
      <c r="W54" s="320">
        <f>'ПЛАН НАВЧАЛЬНОГО ПРОЦЕСУ ДЕННА'!W54</f>
        <v>0</v>
      </c>
      <c r="X54" s="320">
        <f>'ПЛАН НАВЧАЛЬНОГО ПРОЦЕСУ ДЕННА'!X54</f>
        <v>0</v>
      </c>
      <c r="Y54" s="322">
        <f>'ПЛАН НАВЧАЛЬНОГО ПРОЦЕСУ ДЕННА'!Y54</f>
        <v>0</v>
      </c>
      <c r="Z54" s="136">
        <f t="shared" si="0"/>
        <v>0</v>
      </c>
      <c r="AA54" s="138">
        <f t="shared" ref="AA54:AC54" si="112">AE54*$BM$5+AI54*$BN$5+AM54*$BO$5+AQ54*$BP$5+AU54*$BQ$5+AY54*$BR$5+BC54*$BS$5+BG54*$BT$5</f>
        <v>0</v>
      </c>
      <c r="AB54" s="138">
        <f t="shared" si="112"/>
        <v>0</v>
      </c>
      <c r="AC54" s="138">
        <f t="shared" si="112"/>
        <v>0</v>
      </c>
      <c r="AD54" s="138">
        <f t="shared" si="2"/>
        <v>0</v>
      </c>
      <c r="AE54" s="139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139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139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140">
        <f>'ПЛАН НАВЧАЛЬНОГО ПРОЦЕСУ ДЕННА'!AH54</f>
        <v>0</v>
      </c>
      <c r="AI54" s="139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139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139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140">
        <f>'ПЛАН НАВЧАЛЬНОГО ПРОЦЕСУ ДЕННА'!AL54</f>
        <v>0</v>
      </c>
      <c r="AM54" s="139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139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139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140">
        <f>'ПЛАН НАВЧАЛЬНОГО ПРОЦЕСУ ДЕННА'!AP54</f>
        <v>0</v>
      </c>
      <c r="AQ54" s="139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139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139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140">
        <f>'ПЛАН НАВЧАЛЬНОГО ПРОЦЕСУ ДЕННА'!AT54</f>
        <v>0</v>
      </c>
      <c r="AU54" s="139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139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139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140">
        <f>'ПЛАН НАВЧАЛЬНОГО ПРОЦЕСУ ДЕННА'!AX54</f>
        <v>0</v>
      </c>
      <c r="AY54" s="139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139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139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140">
        <f>'ПЛАН НАВЧАЛЬНОГО ПРОЦЕСУ ДЕННА'!BB54</f>
        <v>0</v>
      </c>
      <c r="BC54" s="139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139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139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140">
        <f>'ПЛАН НАВЧАЛЬНОГО ПРОЦЕСУ ДЕННА'!BF54</f>
        <v>0</v>
      </c>
      <c r="BG54" s="139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139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139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140">
        <f>'ПЛАН НАВЧАЛЬНОГО ПРОЦЕСУ ДЕННА'!BJ54</f>
        <v>0</v>
      </c>
      <c r="BK54" s="141">
        <f t="shared" si="3"/>
        <v>0</v>
      </c>
      <c r="BL54" s="142" t="str">
        <f t="shared" si="4"/>
        <v/>
      </c>
      <c r="BM54" s="145">
        <f t="shared" ref="BM54:BT54" si="113">IF(AND(BL54&lt;$CG54,$CF54&lt;&gt;$Z54,BX54=$CG54),BX54+$Z54-$CF54,BX54)</f>
        <v>0</v>
      </c>
      <c r="BN54" s="145">
        <f t="shared" si="113"/>
        <v>0</v>
      </c>
      <c r="BO54" s="145">
        <f t="shared" si="113"/>
        <v>0</v>
      </c>
      <c r="BP54" s="145">
        <f t="shared" si="113"/>
        <v>0</v>
      </c>
      <c r="BQ54" s="145">
        <f t="shared" si="113"/>
        <v>0</v>
      </c>
      <c r="BR54" s="145">
        <f t="shared" si="113"/>
        <v>0</v>
      </c>
      <c r="BS54" s="145">
        <f t="shared" si="113"/>
        <v>0</v>
      </c>
      <c r="BT54" s="145">
        <f t="shared" si="113"/>
        <v>0</v>
      </c>
      <c r="BU54" s="144">
        <f t="shared" si="6"/>
        <v>0</v>
      </c>
      <c r="BV54" s="81"/>
      <c r="BW54" s="81"/>
      <c r="BX54" s="145">
        <f t="shared" si="7"/>
        <v>0</v>
      </c>
      <c r="BY54" s="145">
        <f t="shared" si="8"/>
        <v>0</v>
      </c>
      <c r="BZ54" s="145">
        <f t="shared" si="9"/>
        <v>0</v>
      </c>
      <c r="CA54" s="145">
        <f t="shared" si="10"/>
        <v>0</v>
      </c>
      <c r="CB54" s="145">
        <f t="shared" si="11"/>
        <v>0</v>
      </c>
      <c r="CC54" s="145">
        <f t="shared" si="12"/>
        <v>0</v>
      </c>
      <c r="CD54" s="145">
        <f t="shared" si="13"/>
        <v>0</v>
      </c>
      <c r="CE54" s="145">
        <f t="shared" si="14"/>
        <v>0</v>
      </c>
      <c r="CF54" s="146">
        <f t="shared" si="15"/>
        <v>0</v>
      </c>
      <c r="CG54" s="147">
        <f t="shared" si="16"/>
        <v>0</v>
      </c>
      <c r="CH54" s="81"/>
      <c r="CI54" s="108">
        <f t="shared" si="17"/>
        <v>0</v>
      </c>
      <c r="CJ54" s="108">
        <f t="shared" si="18"/>
        <v>0</v>
      </c>
      <c r="CK54" s="108">
        <f t="shared" si="19"/>
        <v>0</v>
      </c>
      <c r="CL54" s="108">
        <f t="shared" si="20"/>
        <v>0</v>
      </c>
      <c r="CM54" s="108">
        <f t="shared" si="21"/>
        <v>0</v>
      </c>
      <c r="CN54" s="108">
        <f t="shared" si="22"/>
        <v>0</v>
      </c>
      <c r="CO54" s="108">
        <f t="shared" si="23"/>
        <v>0</v>
      </c>
      <c r="CP54" s="108">
        <f t="shared" si="24"/>
        <v>0</v>
      </c>
      <c r="CQ54" s="148">
        <f t="shared" si="25"/>
        <v>0</v>
      </c>
      <c r="CR54" s="108">
        <f t="shared" si="26"/>
        <v>0</v>
      </c>
      <c r="CS54" s="108">
        <f t="shared" si="27"/>
        <v>0</v>
      </c>
      <c r="CT54" s="105">
        <f t="shared" si="28"/>
        <v>0</v>
      </c>
      <c r="CU54" s="108">
        <f t="shared" si="29"/>
        <v>0</v>
      </c>
      <c r="CV54" s="108">
        <f t="shared" si="30"/>
        <v>0</v>
      </c>
      <c r="CW54" s="108">
        <f t="shared" si="31"/>
        <v>0</v>
      </c>
      <c r="CX54" s="108">
        <f t="shared" si="32"/>
        <v>0</v>
      </c>
      <c r="CY54" s="108">
        <f t="shared" si="33"/>
        <v>0</v>
      </c>
      <c r="CZ54" s="149">
        <f t="shared" si="34"/>
        <v>0</v>
      </c>
      <c r="DA54" s="81"/>
      <c r="DB54" s="81"/>
      <c r="DC54" s="81"/>
      <c r="DD54" s="150">
        <f t="shared" si="35"/>
        <v>0</v>
      </c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126" ht="9.6" hidden="1" customHeight="1">
      <c r="A55" s="130" t="str">
        <f>'ПЛАН НАВЧАЛЬНОГО ПРОЦЕСУ ДЕННА'!A55</f>
        <v>1.1.30</v>
      </c>
      <c r="B55" s="318">
        <f>'ПЛАН НАВЧАЛЬНОГО ПРОЦЕСУ ДЕННА'!B55</f>
        <v>0</v>
      </c>
      <c r="C55" s="324">
        <f>'ПЛАН НАВЧАЛЬНОГО ПРОЦЕСУ ДЕННА'!C55</f>
        <v>0</v>
      </c>
      <c r="D55" s="222">
        <f>'ПЛАН НАВЧАЛЬНОГО ПРОЦЕСУ ДЕННА'!D55</f>
        <v>0</v>
      </c>
      <c r="E55" s="320">
        <f>'ПЛАН НАВЧАЛЬНОГО ПРОЦЕСУ ДЕННА'!E55</f>
        <v>0</v>
      </c>
      <c r="F55" s="320">
        <f>'ПЛАН НАВЧАЛЬНОГО ПРОЦЕСУ ДЕННА'!F55</f>
        <v>0</v>
      </c>
      <c r="G55" s="321">
        <f>'ПЛАН НАВЧАЛЬНОГО ПРОЦЕСУ ДЕННА'!G55</f>
        <v>0</v>
      </c>
      <c r="H55" s="222">
        <f>'ПЛАН НАВЧАЛЬНОГО ПРОЦЕСУ ДЕННА'!H55</f>
        <v>0</v>
      </c>
      <c r="I55" s="320">
        <f>'ПЛАН НАВЧАЛЬНОГО ПРОЦЕСУ ДЕННА'!I55</f>
        <v>0</v>
      </c>
      <c r="J55" s="320">
        <f>'ПЛАН НАВЧАЛЬНОГО ПРОЦЕСУ ДЕННА'!J55</f>
        <v>0</v>
      </c>
      <c r="K55" s="320">
        <f>'ПЛАН НАВЧАЛЬНОГО ПРОЦЕСУ ДЕННА'!K55</f>
        <v>0</v>
      </c>
      <c r="L55" s="320">
        <f>'ПЛАН НАВЧАЛЬНОГО ПРОЦЕСУ ДЕННА'!L55</f>
        <v>0</v>
      </c>
      <c r="M55" s="320">
        <f>'ПЛАН НАВЧАЛЬНОГО ПРОЦЕСУ ДЕННА'!M55</f>
        <v>0</v>
      </c>
      <c r="N55" s="320">
        <f>'ПЛАН НАВЧАЛЬНОГО ПРОЦЕСУ ДЕННА'!N55</f>
        <v>0</v>
      </c>
      <c r="O55" s="320">
        <f>'ПЛАН НАВЧАЛЬНОГО ПРОЦЕСУ ДЕННА'!O55</f>
        <v>0</v>
      </c>
      <c r="P55" s="203">
        <f>'ПЛАН НАВЧАЛЬНОГО ПРОЦЕСУ ДЕННА'!P55</f>
        <v>0</v>
      </c>
      <c r="Q55" s="203">
        <f>'ПЛАН НАВЧАЛЬНОГО ПРОЦЕСУ ДЕННА'!Q55</f>
        <v>0</v>
      </c>
      <c r="R55" s="222">
        <f>'ПЛАН НАВЧАЛЬНОГО ПРОЦЕСУ ДЕННА'!R55</f>
        <v>0</v>
      </c>
      <c r="S55" s="320">
        <f>'ПЛАН НАВЧАЛЬНОГО ПРОЦЕСУ ДЕННА'!S55</f>
        <v>0</v>
      </c>
      <c r="T55" s="320">
        <f>'ПЛАН НАВЧАЛЬНОГО ПРОЦЕСУ ДЕННА'!T55</f>
        <v>0</v>
      </c>
      <c r="U55" s="320">
        <f>'ПЛАН НАВЧАЛЬНОГО ПРОЦЕСУ ДЕННА'!U55</f>
        <v>0</v>
      </c>
      <c r="V55" s="320">
        <f>'ПЛАН НАВЧАЛЬНОГО ПРОЦЕСУ ДЕННА'!V55</f>
        <v>0</v>
      </c>
      <c r="W55" s="320">
        <f>'ПЛАН НАВЧАЛЬНОГО ПРОЦЕСУ ДЕННА'!W55</f>
        <v>0</v>
      </c>
      <c r="X55" s="320">
        <f>'ПЛАН НАВЧАЛЬНОГО ПРОЦЕСУ ДЕННА'!X55</f>
        <v>0</v>
      </c>
      <c r="Y55" s="322">
        <f>'ПЛАН НАВЧАЛЬНОГО ПРОЦЕСУ ДЕННА'!Y55</f>
        <v>0</v>
      </c>
      <c r="Z55" s="136">
        <f t="shared" si="0"/>
        <v>0</v>
      </c>
      <c r="AA55" s="138">
        <f t="shared" ref="AA55:AC55" si="114">AE55*$BM$5+AI55*$BN$5+AM55*$BO$5+AQ55*$BP$5+AU55*$BQ$5+AY55*$BR$5+BC55*$BS$5+BG55*$BT$5</f>
        <v>0</v>
      </c>
      <c r="AB55" s="138">
        <f t="shared" si="114"/>
        <v>0</v>
      </c>
      <c r="AC55" s="138">
        <f t="shared" si="114"/>
        <v>0</v>
      </c>
      <c r="AD55" s="138">
        <f t="shared" si="2"/>
        <v>0</v>
      </c>
      <c r="AE55" s="139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139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139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140">
        <f>'ПЛАН НАВЧАЛЬНОГО ПРОЦЕСУ ДЕННА'!AH55</f>
        <v>0</v>
      </c>
      <c r="AI55" s="139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139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139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140">
        <f>'ПЛАН НАВЧАЛЬНОГО ПРОЦЕСУ ДЕННА'!AL55</f>
        <v>0</v>
      </c>
      <c r="AM55" s="139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139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139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140">
        <f>'ПЛАН НАВЧАЛЬНОГО ПРОЦЕСУ ДЕННА'!AP55</f>
        <v>0</v>
      </c>
      <c r="AQ55" s="139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139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139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140">
        <f>'ПЛАН НАВЧАЛЬНОГО ПРОЦЕСУ ДЕННА'!AT55</f>
        <v>0</v>
      </c>
      <c r="AU55" s="139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139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139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140">
        <f>'ПЛАН НАВЧАЛЬНОГО ПРОЦЕСУ ДЕННА'!AX55</f>
        <v>0</v>
      </c>
      <c r="AY55" s="139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139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139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140">
        <f>'ПЛАН НАВЧАЛЬНОГО ПРОЦЕСУ ДЕННА'!BB55</f>
        <v>0</v>
      </c>
      <c r="BC55" s="139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139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139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140">
        <f>'ПЛАН НАВЧАЛЬНОГО ПРОЦЕСУ ДЕННА'!BF55</f>
        <v>0</v>
      </c>
      <c r="BG55" s="139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139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139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140">
        <f>'ПЛАН НАВЧАЛЬНОГО ПРОЦЕСУ ДЕННА'!BJ55</f>
        <v>0</v>
      </c>
      <c r="BK55" s="141">
        <f t="shared" si="3"/>
        <v>0</v>
      </c>
      <c r="BL55" s="142" t="str">
        <f t="shared" si="4"/>
        <v/>
      </c>
      <c r="BM55" s="145">
        <f t="shared" ref="BM55:BT55" si="115">IF(AND(BL55&lt;$CG55,$CF55&lt;&gt;$Z55,BX55=$CG55),BX55+$Z55-$CF55,BX55)</f>
        <v>0</v>
      </c>
      <c r="BN55" s="145">
        <f t="shared" si="115"/>
        <v>0</v>
      </c>
      <c r="BO55" s="145">
        <f t="shared" si="115"/>
        <v>0</v>
      </c>
      <c r="BP55" s="145">
        <f t="shared" si="115"/>
        <v>0</v>
      </c>
      <c r="BQ55" s="145">
        <f t="shared" si="115"/>
        <v>0</v>
      </c>
      <c r="BR55" s="145">
        <f t="shared" si="115"/>
        <v>0</v>
      </c>
      <c r="BS55" s="145">
        <f t="shared" si="115"/>
        <v>0</v>
      </c>
      <c r="BT55" s="145">
        <f t="shared" si="115"/>
        <v>0</v>
      </c>
      <c r="BU55" s="144">
        <f t="shared" si="6"/>
        <v>0</v>
      </c>
      <c r="BV55" s="81"/>
      <c r="BW55" s="81"/>
      <c r="BX55" s="145">
        <f t="shared" si="7"/>
        <v>0</v>
      </c>
      <c r="BY55" s="145">
        <f t="shared" si="8"/>
        <v>0</v>
      </c>
      <c r="BZ55" s="145">
        <f t="shared" si="9"/>
        <v>0</v>
      </c>
      <c r="CA55" s="145">
        <f t="shared" si="10"/>
        <v>0</v>
      </c>
      <c r="CB55" s="145">
        <f t="shared" si="11"/>
        <v>0</v>
      </c>
      <c r="CC55" s="145">
        <f t="shared" si="12"/>
        <v>0</v>
      </c>
      <c r="CD55" s="145">
        <f t="shared" si="13"/>
        <v>0</v>
      </c>
      <c r="CE55" s="145">
        <f t="shared" si="14"/>
        <v>0</v>
      </c>
      <c r="CF55" s="146">
        <f t="shared" si="15"/>
        <v>0</v>
      </c>
      <c r="CG55" s="147">
        <f t="shared" si="16"/>
        <v>0</v>
      </c>
      <c r="CH55" s="81"/>
      <c r="CI55" s="108">
        <f t="shared" si="17"/>
        <v>0</v>
      </c>
      <c r="CJ55" s="108">
        <f t="shared" si="18"/>
        <v>0</v>
      </c>
      <c r="CK55" s="108">
        <f t="shared" si="19"/>
        <v>0</v>
      </c>
      <c r="CL55" s="108">
        <f t="shared" si="20"/>
        <v>0</v>
      </c>
      <c r="CM55" s="108">
        <f t="shared" si="21"/>
        <v>0</v>
      </c>
      <c r="CN55" s="108">
        <f t="shared" si="22"/>
        <v>0</v>
      </c>
      <c r="CO55" s="108">
        <f t="shared" si="23"/>
        <v>0</v>
      </c>
      <c r="CP55" s="108">
        <f t="shared" si="24"/>
        <v>0</v>
      </c>
      <c r="CQ55" s="148">
        <f t="shared" si="25"/>
        <v>0</v>
      </c>
      <c r="CR55" s="108">
        <f t="shared" si="26"/>
        <v>0</v>
      </c>
      <c r="CS55" s="108">
        <f t="shared" si="27"/>
        <v>0</v>
      </c>
      <c r="CT55" s="105">
        <f t="shared" si="28"/>
        <v>0</v>
      </c>
      <c r="CU55" s="108">
        <f t="shared" si="29"/>
        <v>0</v>
      </c>
      <c r="CV55" s="108">
        <f t="shared" si="30"/>
        <v>0</v>
      </c>
      <c r="CW55" s="108">
        <f t="shared" si="31"/>
        <v>0</v>
      </c>
      <c r="CX55" s="108">
        <f t="shared" si="32"/>
        <v>0</v>
      </c>
      <c r="CY55" s="108">
        <f t="shared" si="33"/>
        <v>0</v>
      </c>
      <c r="CZ55" s="149">
        <f t="shared" si="34"/>
        <v>0</v>
      </c>
      <c r="DA55" s="81"/>
      <c r="DB55" s="81"/>
      <c r="DC55" s="81"/>
      <c r="DD55" s="150">
        <f t="shared" si="35"/>
        <v>0</v>
      </c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126" ht="22.2" hidden="1" customHeight="1">
      <c r="A56" s="130" t="str">
        <f>'ПЛАН НАВЧАЛЬНОГО ПРОЦЕСУ ДЕННА'!A56</f>
        <v>1.1.30</v>
      </c>
      <c r="B56" s="318">
        <f>'ПЛАН НАВЧАЛЬНОГО ПРОЦЕСУ ДЕННА'!B56</f>
        <v>0</v>
      </c>
      <c r="C56" s="324">
        <f>'ПЛАН НАВЧАЛЬНОГО ПРОЦЕСУ ДЕННА'!C56</f>
        <v>0</v>
      </c>
      <c r="D56" s="222">
        <f>'ПЛАН НАВЧАЛЬНОГО ПРОЦЕСУ ДЕННА'!D56</f>
        <v>0</v>
      </c>
      <c r="E56" s="320">
        <f>'ПЛАН НАВЧАЛЬНОГО ПРОЦЕСУ ДЕННА'!E56</f>
        <v>0</v>
      </c>
      <c r="F56" s="320">
        <f>'ПЛАН НАВЧАЛЬНОГО ПРОЦЕСУ ДЕННА'!F56</f>
        <v>0</v>
      </c>
      <c r="G56" s="321">
        <f>'ПЛАН НАВЧАЛЬНОГО ПРОЦЕСУ ДЕННА'!G56</f>
        <v>0</v>
      </c>
      <c r="H56" s="222">
        <f>'ПЛАН НАВЧАЛЬНОГО ПРОЦЕСУ ДЕННА'!H56</f>
        <v>0</v>
      </c>
      <c r="I56" s="320">
        <f>'ПЛАН НАВЧАЛЬНОГО ПРОЦЕСУ ДЕННА'!I56</f>
        <v>0</v>
      </c>
      <c r="J56" s="320">
        <f>'ПЛАН НАВЧАЛЬНОГО ПРОЦЕСУ ДЕННА'!J56</f>
        <v>0</v>
      </c>
      <c r="K56" s="320">
        <f>'ПЛАН НАВЧАЛЬНОГО ПРОЦЕСУ ДЕННА'!K56</f>
        <v>0</v>
      </c>
      <c r="L56" s="320">
        <f>'ПЛАН НАВЧАЛЬНОГО ПРОЦЕСУ ДЕННА'!L56</f>
        <v>0</v>
      </c>
      <c r="M56" s="320">
        <f>'ПЛАН НАВЧАЛЬНОГО ПРОЦЕСУ ДЕННА'!M56</f>
        <v>0</v>
      </c>
      <c r="N56" s="320">
        <f>'ПЛАН НАВЧАЛЬНОГО ПРОЦЕСУ ДЕННА'!N56</f>
        <v>0</v>
      </c>
      <c r="O56" s="320">
        <f>'ПЛАН НАВЧАЛЬНОГО ПРОЦЕСУ ДЕННА'!O56</f>
        <v>0</v>
      </c>
      <c r="P56" s="203">
        <f>'ПЛАН НАВЧАЛЬНОГО ПРОЦЕСУ ДЕННА'!P56</f>
        <v>0</v>
      </c>
      <c r="Q56" s="203">
        <f>'ПЛАН НАВЧАЛЬНОГО ПРОЦЕСУ ДЕННА'!Q56</f>
        <v>0</v>
      </c>
      <c r="R56" s="222">
        <f>'ПЛАН НАВЧАЛЬНОГО ПРОЦЕСУ ДЕННА'!R56</f>
        <v>0</v>
      </c>
      <c r="S56" s="320">
        <f>'ПЛАН НАВЧАЛЬНОГО ПРОЦЕСУ ДЕННА'!S56</f>
        <v>0</v>
      </c>
      <c r="T56" s="320">
        <f>'ПЛАН НАВЧАЛЬНОГО ПРОЦЕСУ ДЕННА'!T56</f>
        <v>0</v>
      </c>
      <c r="U56" s="320">
        <f>'ПЛАН НАВЧАЛЬНОГО ПРОЦЕСУ ДЕННА'!U56</f>
        <v>0</v>
      </c>
      <c r="V56" s="320">
        <f>'ПЛАН НАВЧАЛЬНОГО ПРОЦЕСУ ДЕННА'!V56</f>
        <v>0</v>
      </c>
      <c r="W56" s="320">
        <f>'ПЛАН НАВЧАЛЬНОГО ПРОЦЕСУ ДЕННА'!W56</f>
        <v>0</v>
      </c>
      <c r="X56" s="320">
        <f>'ПЛАН НАВЧАЛЬНОГО ПРОЦЕСУ ДЕННА'!X56</f>
        <v>0</v>
      </c>
      <c r="Y56" s="322">
        <f>'ПЛАН НАВЧАЛЬНОГО ПРОЦЕСУ ДЕННА'!Y56</f>
        <v>0</v>
      </c>
      <c r="Z56" s="136">
        <f t="shared" si="0"/>
        <v>0</v>
      </c>
      <c r="AA56" s="138">
        <f t="shared" ref="AA56:AC56" si="116">AE56*$BM$5+AI56*$BN$5+AM56*$BO$5+AQ56*$BP$5+AU56*$BQ$5+AY56*$BR$5+BC56*$BS$5+BG56*$BT$5</f>
        <v>0</v>
      </c>
      <c r="AB56" s="138">
        <f t="shared" si="116"/>
        <v>0</v>
      </c>
      <c r="AC56" s="138">
        <f t="shared" si="116"/>
        <v>0</v>
      </c>
      <c r="AD56" s="138">
        <f t="shared" si="2"/>
        <v>0</v>
      </c>
      <c r="AE56" s="139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139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139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140">
        <f>'ПЛАН НАВЧАЛЬНОГО ПРОЦЕСУ ДЕННА'!AH56</f>
        <v>0</v>
      </c>
      <c r="AI56" s="139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139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139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140">
        <f>'ПЛАН НАВЧАЛЬНОГО ПРОЦЕСУ ДЕННА'!AL56</f>
        <v>0</v>
      </c>
      <c r="AM56" s="139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139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139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140">
        <f>'ПЛАН НАВЧАЛЬНОГО ПРОЦЕСУ ДЕННА'!AP56</f>
        <v>0</v>
      </c>
      <c r="AQ56" s="139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139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139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140">
        <f>'ПЛАН НАВЧАЛЬНОГО ПРОЦЕСУ ДЕННА'!AT56</f>
        <v>0</v>
      </c>
      <c r="AU56" s="139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139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139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140">
        <f>'ПЛАН НАВЧАЛЬНОГО ПРОЦЕСУ ДЕННА'!AX56</f>
        <v>0</v>
      </c>
      <c r="AY56" s="139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139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139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140">
        <f>'ПЛАН НАВЧАЛЬНОГО ПРОЦЕСУ ДЕННА'!BB56</f>
        <v>0</v>
      </c>
      <c r="BC56" s="139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139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139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140">
        <f>'ПЛАН НАВЧАЛЬНОГО ПРОЦЕСУ ДЕННА'!BF56</f>
        <v>0</v>
      </c>
      <c r="BG56" s="139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139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139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140">
        <f>'ПЛАН НАВЧАЛЬНОГО ПРОЦЕСУ ДЕННА'!BJ56</f>
        <v>0</v>
      </c>
      <c r="BK56" s="141">
        <f t="shared" si="3"/>
        <v>0</v>
      </c>
      <c r="BL56" s="142" t="str">
        <f t="shared" si="4"/>
        <v/>
      </c>
      <c r="BM56" s="145">
        <f t="shared" ref="BM56:BT56" si="117">IF(AND(BL56&lt;$CG56,$CF56&lt;&gt;$Z56,BX56=$CG56),BX56+$Z56-$CF56,BX56)</f>
        <v>0</v>
      </c>
      <c r="BN56" s="145">
        <f t="shared" si="117"/>
        <v>0</v>
      </c>
      <c r="BO56" s="145">
        <f t="shared" si="117"/>
        <v>0</v>
      </c>
      <c r="BP56" s="145">
        <f t="shared" si="117"/>
        <v>0</v>
      </c>
      <c r="BQ56" s="145">
        <f t="shared" si="117"/>
        <v>0</v>
      </c>
      <c r="BR56" s="145">
        <f t="shared" si="117"/>
        <v>0</v>
      </c>
      <c r="BS56" s="145">
        <f t="shared" si="117"/>
        <v>0</v>
      </c>
      <c r="BT56" s="145">
        <f t="shared" si="117"/>
        <v>0</v>
      </c>
      <c r="BU56" s="144">
        <f t="shared" si="6"/>
        <v>0</v>
      </c>
      <c r="BV56" s="81"/>
      <c r="BW56" s="81"/>
      <c r="BX56" s="145">
        <f t="shared" si="7"/>
        <v>0</v>
      </c>
      <c r="BY56" s="145">
        <f t="shared" si="8"/>
        <v>0</v>
      </c>
      <c r="BZ56" s="145">
        <f t="shared" si="9"/>
        <v>0</v>
      </c>
      <c r="CA56" s="145">
        <f t="shared" si="10"/>
        <v>0</v>
      </c>
      <c r="CB56" s="145">
        <f t="shared" si="11"/>
        <v>0</v>
      </c>
      <c r="CC56" s="145">
        <f t="shared" si="12"/>
        <v>0</v>
      </c>
      <c r="CD56" s="145">
        <f t="shared" si="13"/>
        <v>0</v>
      </c>
      <c r="CE56" s="145">
        <f t="shared" si="14"/>
        <v>0</v>
      </c>
      <c r="CF56" s="146">
        <f t="shared" si="15"/>
        <v>0</v>
      </c>
      <c r="CG56" s="147">
        <f t="shared" si="16"/>
        <v>0</v>
      </c>
      <c r="CH56" s="81"/>
      <c r="CI56" s="108">
        <f t="shared" si="17"/>
        <v>0</v>
      </c>
      <c r="CJ56" s="108">
        <f t="shared" si="18"/>
        <v>0</v>
      </c>
      <c r="CK56" s="108">
        <f t="shared" si="19"/>
        <v>0</v>
      </c>
      <c r="CL56" s="108">
        <f t="shared" si="20"/>
        <v>0</v>
      </c>
      <c r="CM56" s="108">
        <f t="shared" si="21"/>
        <v>0</v>
      </c>
      <c r="CN56" s="108">
        <f t="shared" si="22"/>
        <v>0</v>
      </c>
      <c r="CO56" s="108">
        <f t="shared" si="23"/>
        <v>0</v>
      </c>
      <c r="CP56" s="108">
        <f t="shared" si="24"/>
        <v>0</v>
      </c>
      <c r="CQ56" s="148">
        <f t="shared" si="25"/>
        <v>0</v>
      </c>
      <c r="CR56" s="108">
        <f t="shared" si="26"/>
        <v>0</v>
      </c>
      <c r="CS56" s="108">
        <f t="shared" si="27"/>
        <v>0</v>
      </c>
      <c r="CT56" s="105">
        <f t="shared" si="28"/>
        <v>0</v>
      </c>
      <c r="CU56" s="108">
        <f t="shared" si="29"/>
        <v>0</v>
      </c>
      <c r="CV56" s="108">
        <f t="shared" si="30"/>
        <v>0</v>
      </c>
      <c r="CW56" s="108">
        <f t="shared" si="31"/>
        <v>0</v>
      </c>
      <c r="CX56" s="108">
        <f t="shared" si="32"/>
        <v>0</v>
      </c>
      <c r="CY56" s="108">
        <f t="shared" si="33"/>
        <v>0</v>
      </c>
      <c r="CZ56" s="149">
        <f t="shared" si="34"/>
        <v>0</v>
      </c>
      <c r="DA56" s="81"/>
      <c r="DB56" s="81"/>
      <c r="DC56" s="81"/>
      <c r="DD56" s="150">
        <f t="shared" si="35"/>
        <v>0</v>
      </c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</row>
    <row r="57" spans="1:126" ht="22.2" hidden="1" customHeight="1">
      <c r="A57" s="130" t="str">
        <f>'ПЛАН НАВЧАЛЬНОГО ПРОЦЕСУ ДЕННА'!A57</f>
        <v>1.1.30</v>
      </c>
      <c r="B57" s="318">
        <f>'ПЛАН НАВЧАЛЬНОГО ПРОЦЕСУ ДЕННА'!B57</f>
        <v>0</v>
      </c>
      <c r="C57" s="324">
        <f>'ПЛАН НАВЧАЛЬНОГО ПРОЦЕСУ ДЕННА'!C57</f>
        <v>0</v>
      </c>
      <c r="D57" s="222">
        <f>'ПЛАН НАВЧАЛЬНОГО ПРОЦЕСУ ДЕННА'!D57</f>
        <v>0</v>
      </c>
      <c r="E57" s="320">
        <f>'ПЛАН НАВЧАЛЬНОГО ПРОЦЕСУ ДЕННА'!E57</f>
        <v>0</v>
      </c>
      <c r="F57" s="320">
        <f>'ПЛАН НАВЧАЛЬНОГО ПРОЦЕСУ ДЕННА'!F57</f>
        <v>0</v>
      </c>
      <c r="G57" s="321">
        <f>'ПЛАН НАВЧАЛЬНОГО ПРОЦЕСУ ДЕННА'!G57</f>
        <v>0</v>
      </c>
      <c r="H57" s="222">
        <f>'ПЛАН НАВЧАЛЬНОГО ПРОЦЕСУ ДЕННА'!H57</f>
        <v>0</v>
      </c>
      <c r="I57" s="320">
        <f>'ПЛАН НАВЧАЛЬНОГО ПРОЦЕСУ ДЕННА'!I57</f>
        <v>0</v>
      </c>
      <c r="J57" s="320">
        <f>'ПЛАН НАВЧАЛЬНОГО ПРОЦЕСУ ДЕННА'!J57</f>
        <v>0</v>
      </c>
      <c r="K57" s="320">
        <f>'ПЛАН НАВЧАЛЬНОГО ПРОЦЕСУ ДЕННА'!K57</f>
        <v>0</v>
      </c>
      <c r="L57" s="320">
        <f>'ПЛАН НАВЧАЛЬНОГО ПРОЦЕСУ ДЕННА'!L57</f>
        <v>0</v>
      </c>
      <c r="M57" s="320">
        <f>'ПЛАН НАВЧАЛЬНОГО ПРОЦЕСУ ДЕННА'!M57</f>
        <v>0</v>
      </c>
      <c r="N57" s="320">
        <f>'ПЛАН НАВЧАЛЬНОГО ПРОЦЕСУ ДЕННА'!N57</f>
        <v>0</v>
      </c>
      <c r="O57" s="320">
        <f>'ПЛАН НАВЧАЛЬНОГО ПРОЦЕСУ ДЕННА'!O57</f>
        <v>0</v>
      </c>
      <c r="P57" s="203">
        <f>'ПЛАН НАВЧАЛЬНОГО ПРОЦЕСУ ДЕННА'!P57</f>
        <v>0</v>
      </c>
      <c r="Q57" s="203">
        <f>'ПЛАН НАВЧАЛЬНОГО ПРОЦЕСУ ДЕННА'!Q57</f>
        <v>0</v>
      </c>
      <c r="R57" s="222">
        <f>'ПЛАН НАВЧАЛЬНОГО ПРОЦЕСУ ДЕННА'!R57</f>
        <v>0</v>
      </c>
      <c r="S57" s="320">
        <f>'ПЛАН НАВЧАЛЬНОГО ПРОЦЕСУ ДЕННА'!S57</f>
        <v>0</v>
      </c>
      <c r="T57" s="320">
        <f>'ПЛАН НАВЧАЛЬНОГО ПРОЦЕСУ ДЕННА'!T57</f>
        <v>0</v>
      </c>
      <c r="U57" s="320">
        <f>'ПЛАН НАВЧАЛЬНОГО ПРОЦЕСУ ДЕННА'!U57</f>
        <v>0</v>
      </c>
      <c r="V57" s="320">
        <f>'ПЛАН НАВЧАЛЬНОГО ПРОЦЕСУ ДЕННА'!V57</f>
        <v>0</v>
      </c>
      <c r="W57" s="320">
        <f>'ПЛАН НАВЧАЛЬНОГО ПРОЦЕСУ ДЕННА'!W57</f>
        <v>0</v>
      </c>
      <c r="X57" s="320">
        <f>'ПЛАН НАВЧАЛЬНОГО ПРОЦЕСУ ДЕННА'!X57</f>
        <v>0</v>
      </c>
      <c r="Y57" s="322">
        <f>'ПЛАН НАВЧАЛЬНОГО ПРОЦЕСУ ДЕННА'!Y57</f>
        <v>0</v>
      </c>
      <c r="Z57" s="136">
        <f t="shared" si="0"/>
        <v>0</v>
      </c>
      <c r="AA57" s="138">
        <f t="shared" ref="AA57:AC57" si="118">AE57*$BM$5+AI57*$BN$5+AM57*$BO$5+AQ57*$BP$5+AU57*$BQ$5+AY57*$BR$5+BC57*$BS$5+BG57*$BT$5</f>
        <v>0</v>
      </c>
      <c r="AB57" s="138">
        <f t="shared" si="118"/>
        <v>0</v>
      </c>
      <c r="AC57" s="138">
        <f t="shared" si="118"/>
        <v>0</v>
      </c>
      <c r="AD57" s="138">
        <f t="shared" si="2"/>
        <v>0</v>
      </c>
      <c r="AE57" s="139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139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139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140">
        <f>'ПЛАН НАВЧАЛЬНОГО ПРОЦЕСУ ДЕННА'!AH57</f>
        <v>0</v>
      </c>
      <c r="AI57" s="139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139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139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140">
        <f>'ПЛАН НАВЧАЛЬНОГО ПРОЦЕСУ ДЕННА'!AL57</f>
        <v>0</v>
      </c>
      <c r="AM57" s="139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139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139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140">
        <f>'ПЛАН НАВЧАЛЬНОГО ПРОЦЕСУ ДЕННА'!AP57</f>
        <v>0</v>
      </c>
      <c r="AQ57" s="139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139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139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140">
        <f>'ПЛАН НАВЧАЛЬНОГО ПРОЦЕСУ ДЕННА'!AT57</f>
        <v>0</v>
      </c>
      <c r="AU57" s="139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139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139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140">
        <f>'ПЛАН НАВЧАЛЬНОГО ПРОЦЕСУ ДЕННА'!AX57</f>
        <v>0</v>
      </c>
      <c r="AY57" s="139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139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139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140">
        <f>'ПЛАН НАВЧАЛЬНОГО ПРОЦЕСУ ДЕННА'!BB57</f>
        <v>0</v>
      </c>
      <c r="BC57" s="139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139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139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140">
        <f>'ПЛАН НАВЧАЛЬНОГО ПРОЦЕСУ ДЕННА'!BF57</f>
        <v>0</v>
      </c>
      <c r="BG57" s="139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139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139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140">
        <f>'ПЛАН НАВЧАЛЬНОГО ПРОЦЕСУ ДЕННА'!BJ57</f>
        <v>0</v>
      </c>
      <c r="BK57" s="141">
        <f t="shared" si="3"/>
        <v>0</v>
      </c>
      <c r="BL57" s="142" t="str">
        <f t="shared" si="4"/>
        <v/>
      </c>
      <c r="BM57" s="145">
        <f t="shared" ref="BM57:BT57" si="119">IF(AND(BL57&lt;$CG57,$CF57&lt;&gt;$Z57,BX57=$CG57),BX57+$Z57-$CF57,BX57)</f>
        <v>0</v>
      </c>
      <c r="BN57" s="145">
        <f t="shared" si="119"/>
        <v>0</v>
      </c>
      <c r="BO57" s="145">
        <f t="shared" si="119"/>
        <v>0</v>
      </c>
      <c r="BP57" s="145">
        <f t="shared" si="119"/>
        <v>0</v>
      </c>
      <c r="BQ57" s="145">
        <f t="shared" si="119"/>
        <v>0</v>
      </c>
      <c r="BR57" s="145">
        <f t="shared" si="119"/>
        <v>0</v>
      </c>
      <c r="BS57" s="145">
        <f t="shared" si="119"/>
        <v>0</v>
      </c>
      <c r="BT57" s="145">
        <f t="shared" si="119"/>
        <v>0</v>
      </c>
      <c r="BU57" s="144">
        <f t="shared" si="6"/>
        <v>0</v>
      </c>
      <c r="BV57" s="81"/>
      <c r="BW57" s="81"/>
      <c r="BX57" s="145">
        <f t="shared" si="7"/>
        <v>0</v>
      </c>
      <c r="BY57" s="145">
        <f t="shared" si="8"/>
        <v>0</v>
      </c>
      <c r="BZ57" s="145">
        <f t="shared" si="9"/>
        <v>0</v>
      </c>
      <c r="CA57" s="145">
        <f t="shared" si="10"/>
        <v>0</v>
      </c>
      <c r="CB57" s="145">
        <f t="shared" si="11"/>
        <v>0</v>
      </c>
      <c r="CC57" s="145">
        <f t="shared" si="12"/>
        <v>0</v>
      </c>
      <c r="CD57" s="145">
        <f t="shared" si="13"/>
        <v>0</v>
      </c>
      <c r="CE57" s="145">
        <f t="shared" si="14"/>
        <v>0</v>
      </c>
      <c r="CF57" s="146">
        <f t="shared" si="15"/>
        <v>0</v>
      </c>
      <c r="CG57" s="147">
        <f t="shared" si="16"/>
        <v>0</v>
      </c>
      <c r="CH57" s="81"/>
      <c r="CI57" s="108">
        <f t="shared" si="17"/>
        <v>0</v>
      </c>
      <c r="CJ57" s="108">
        <f t="shared" si="18"/>
        <v>0</v>
      </c>
      <c r="CK57" s="108">
        <f t="shared" si="19"/>
        <v>0</v>
      </c>
      <c r="CL57" s="108">
        <f t="shared" si="20"/>
        <v>0</v>
      </c>
      <c r="CM57" s="108">
        <f t="shared" si="21"/>
        <v>0</v>
      </c>
      <c r="CN57" s="108">
        <f t="shared" si="22"/>
        <v>0</v>
      </c>
      <c r="CO57" s="108">
        <f t="shared" si="23"/>
        <v>0</v>
      </c>
      <c r="CP57" s="108">
        <f t="shared" si="24"/>
        <v>0</v>
      </c>
      <c r="CQ57" s="148">
        <f t="shared" si="25"/>
        <v>0</v>
      </c>
      <c r="CR57" s="108">
        <f t="shared" si="26"/>
        <v>0</v>
      </c>
      <c r="CS57" s="108">
        <f t="shared" si="27"/>
        <v>0</v>
      </c>
      <c r="CT57" s="105">
        <f t="shared" si="28"/>
        <v>0</v>
      </c>
      <c r="CU57" s="108">
        <f t="shared" si="29"/>
        <v>0</v>
      </c>
      <c r="CV57" s="108">
        <f t="shared" si="30"/>
        <v>0</v>
      </c>
      <c r="CW57" s="108">
        <f t="shared" si="31"/>
        <v>0</v>
      </c>
      <c r="CX57" s="108">
        <f t="shared" si="32"/>
        <v>0</v>
      </c>
      <c r="CY57" s="108">
        <f t="shared" si="33"/>
        <v>0</v>
      </c>
      <c r="CZ57" s="149">
        <f t="shared" si="34"/>
        <v>0</v>
      </c>
      <c r="DA57" s="81"/>
      <c r="DB57" s="81"/>
      <c r="DC57" s="81"/>
      <c r="DD57" s="150">
        <f t="shared" si="35"/>
        <v>0</v>
      </c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</row>
    <row r="58" spans="1:126" ht="22.2" hidden="1" customHeight="1">
      <c r="A58" s="130" t="str">
        <f>'ПЛАН НАВЧАЛЬНОГО ПРОЦЕСУ ДЕННА'!A58</f>
        <v>1.1.30</v>
      </c>
      <c r="B58" s="318">
        <f>'ПЛАН НАВЧАЛЬНОГО ПРОЦЕСУ ДЕННА'!B58</f>
        <v>0</v>
      </c>
      <c r="C58" s="324">
        <f>'ПЛАН НАВЧАЛЬНОГО ПРОЦЕСУ ДЕННА'!C58</f>
        <v>0</v>
      </c>
      <c r="D58" s="222">
        <f>'ПЛАН НАВЧАЛЬНОГО ПРОЦЕСУ ДЕННА'!D58</f>
        <v>0</v>
      </c>
      <c r="E58" s="320">
        <f>'ПЛАН НАВЧАЛЬНОГО ПРОЦЕСУ ДЕННА'!E58</f>
        <v>0</v>
      </c>
      <c r="F58" s="320">
        <f>'ПЛАН НАВЧАЛЬНОГО ПРОЦЕСУ ДЕННА'!F58</f>
        <v>0</v>
      </c>
      <c r="G58" s="321">
        <f>'ПЛАН НАВЧАЛЬНОГО ПРОЦЕСУ ДЕННА'!G58</f>
        <v>0</v>
      </c>
      <c r="H58" s="222">
        <f>'ПЛАН НАВЧАЛЬНОГО ПРОЦЕСУ ДЕННА'!H58</f>
        <v>0</v>
      </c>
      <c r="I58" s="320">
        <f>'ПЛАН НАВЧАЛЬНОГО ПРОЦЕСУ ДЕННА'!I58</f>
        <v>0</v>
      </c>
      <c r="J58" s="320">
        <f>'ПЛАН НАВЧАЛЬНОГО ПРОЦЕСУ ДЕННА'!J58</f>
        <v>0</v>
      </c>
      <c r="K58" s="320">
        <f>'ПЛАН НАВЧАЛЬНОГО ПРОЦЕСУ ДЕННА'!K58</f>
        <v>0</v>
      </c>
      <c r="L58" s="320">
        <f>'ПЛАН НАВЧАЛЬНОГО ПРОЦЕСУ ДЕННА'!L58</f>
        <v>0</v>
      </c>
      <c r="M58" s="320">
        <f>'ПЛАН НАВЧАЛЬНОГО ПРОЦЕСУ ДЕННА'!M58</f>
        <v>0</v>
      </c>
      <c r="N58" s="320">
        <f>'ПЛАН НАВЧАЛЬНОГО ПРОЦЕСУ ДЕННА'!N58</f>
        <v>0</v>
      </c>
      <c r="O58" s="320">
        <f>'ПЛАН НАВЧАЛЬНОГО ПРОЦЕСУ ДЕННА'!O58</f>
        <v>0</v>
      </c>
      <c r="P58" s="203">
        <f>'ПЛАН НАВЧАЛЬНОГО ПРОЦЕСУ ДЕННА'!P58</f>
        <v>0</v>
      </c>
      <c r="Q58" s="203">
        <f>'ПЛАН НАВЧАЛЬНОГО ПРОЦЕСУ ДЕННА'!Q58</f>
        <v>0</v>
      </c>
      <c r="R58" s="222">
        <f>'ПЛАН НАВЧАЛЬНОГО ПРОЦЕСУ ДЕННА'!R58</f>
        <v>0</v>
      </c>
      <c r="S58" s="320">
        <f>'ПЛАН НАВЧАЛЬНОГО ПРОЦЕСУ ДЕННА'!S58</f>
        <v>0</v>
      </c>
      <c r="T58" s="320">
        <f>'ПЛАН НАВЧАЛЬНОГО ПРОЦЕСУ ДЕННА'!T58</f>
        <v>0</v>
      </c>
      <c r="U58" s="320">
        <f>'ПЛАН НАВЧАЛЬНОГО ПРОЦЕСУ ДЕННА'!U58</f>
        <v>0</v>
      </c>
      <c r="V58" s="320">
        <f>'ПЛАН НАВЧАЛЬНОГО ПРОЦЕСУ ДЕННА'!V58</f>
        <v>0</v>
      </c>
      <c r="W58" s="320">
        <f>'ПЛАН НАВЧАЛЬНОГО ПРОЦЕСУ ДЕННА'!W58</f>
        <v>0</v>
      </c>
      <c r="X58" s="320">
        <f>'ПЛАН НАВЧАЛЬНОГО ПРОЦЕСУ ДЕННА'!X58</f>
        <v>0</v>
      </c>
      <c r="Y58" s="322">
        <f>'ПЛАН НАВЧАЛЬНОГО ПРОЦЕСУ ДЕННА'!Y58</f>
        <v>0</v>
      </c>
      <c r="Z58" s="136">
        <f t="shared" si="0"/>
        <v>0</v>
      </c>
      <c r="AA58" s="138">
        <f t="shared" ref="AA58:AC58" si="120">AE58*$BM$5+AI58*$BN$5+AM58*$BO$5+AQ58*$BP$5+AU58*$BQ$5+AY58*$BR$5+BC58*$BS$5+BG58*$BT$5</f>
        <v>0</v>
      </c>
      <c r="AB58" s="138">
        <f t="shared" si="120"/>
        <v>0</v>
      </c>
      <c r="AC58" s="138">
        <f t="shared" si="120"/>
        <v>0</v>
      </c>
      <c r="AD58" s="138">
        <f t="shared" si="2"/>
        <v>0</v>
      </c>
      <c r="AE58" s="139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139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139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140">
        <f>'ПЛАН НАВЧАЛЬНОГО ПРОЦЕСУ ДЕННА'!AH58</f>
        <v>0</v>
      </c>
      <c r="AI58" s="139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139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139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140">
        <f>'ПЛАН НАВЧАЛЬНОГО ПРОЦЕСУ ДЕННА'!AL58</f>
        <v>0</v>
      </c>
      <c r="AM58" s="139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139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139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140">
        <f>'ПЛАН НАВЧАЛЬНОГО ПРОЦЕСУ ДЕННА'!AP58</f>
        <v>0</v>
      </c>
      <c r="AQ58" s="139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139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139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140">
        <f>'ПЛАН НАВЧАЛЬНОГО ПРОЦЕСУ ДЕННА'!AT58</f>
        <v>0</v>
      </c>
      <c r="AU58" s="139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139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139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140">
        <f>'ПЛАН НАВЧАЛЬНОГО ПРОЦЕСУ ДЕННА'!AX58</f>
        <v>0</v>
      </c>
      <c r="AY58" s="139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139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139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140">
        <f>'ПЛАН НАВЧАЛЬНОГО ПРОЦЕСУ ДЕННА'!BB58</f>
        <v>0</v>
      </c>
      <c r="BC58" s="139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139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139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140">
        <f>'ПЛАН НАВЧАЛЬНОГО ПРОЦЕСУ ДЕННА'!BF58</f>
        <v>0</v>
      </c>
      <c r="BG58" s="139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139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139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140">
        <f>'ПЛАН НАВЧАЛЬНОГО ПРОЦЕСУ ДЕННА'!BJ58</f>
        <v>0</v>
      </c>
      <c r="BK58" s="141">
        <f t="shared" si="3"/>
        <v>0</v>
      </c>
      <c r="BL58" s="142" t="str">
        <f t="shared" si="4"/>
        <v/>
      </c>
      <c r="BM58" s="145">
        <f t="shared" ref="BM58:BT58" si="121">IF(AND(BL58&lt;$CG58,$CF58&lt;&gt;$Z58,BX58=$CG58),BX58+$Z58-$CF58,BX58)</f>
        <v>0</v>
      </c>
      <c r="BN58" s="145">
        <f t="shared" si="121"/>
        <v>0</v>
      </c>
      <c r="BO58" s="145">
        <f t="shared" si="121"/>
        <v>0</v>
      </c>
      <c r="BP58" s="145">
        <f t="shared" si="121"/>
        <v>0</v>
      </c>
      <c r="BQ58" s="145">
        <f t="shared" si="121"/>
        <v>0</v>
      </c>
      <c r="BR58" s="145">
        <f t="shared" si="121"/>
        <v>0</v>
      </c>
      <c r="BS58" s="145">
        <f t="shared" si="121"/>
        <v>0</v>
      </c>
      <c r="BT58" s="145">
        <f t="shared" si="121"/>
        <v>0</v>
      </c>
      <c r="BU58" s="144">
        <f t="shared" si="6"/>
        <v>0</v>
      </c>
      <c r="BV58" s="81"/>
      <c r="BW58" s="81"/>
      <c r="BX58" s="145">
        <f t="shared" si="7"/>
        <v>0</v>
      </c>
      <c r="BY58" s="145">
        <f t="shared" si="8"/>
        <v>0</v>
      </c>
      <c r="BZ58" s="145">
        <f t="shared" si="9"/>
        <v>0</v>
      </c>
      <c r="CA58" s="145">
        <f t="shared" si="10"/>
        <v>0</v>
      </c>
      <c r="CB58" s="145">
        <f t="shared" si="11"/>
        <v>0</v>
      </c>
      <c r="CC58" s="145">
        <f t="shared" si="12"/>
        <v>0</v>
      </c>
      <c r="CD58" s="145">
        <f t="shared" si="13"/>
        <v>0</v>
      </c>
      <c r="CE58" s="145">
        <f t="shared" si="14"/>
        <v>0</v>
      </c>
      <c r="CF58" s="146">
        <f t="shared" si="15"/>
        <v>0</v>
      </c>
      <c r="CG58" s="147">
        <f t="shared" si="16"/>
        <v>0</v>
      </c>
      <c r="CH58" s="81"/>
      <c r="CI58" s="108">
        <f t="shared" si="17"/>
        <v>0</v>
      </c>
      <c r="CJ58" s="108">
        <f t="shared" si="18"/>
        <v>0</v>
      </c>
      <c r="CK58" s="108">
        <f t="shared" si="19"/>
        <v>0</v>
      </c>
      <c r="CL58" s="108">
        <f t="shared" si="20"/>
        <v>0</v>
      </c>
      <c r="CM58" s="108">
        <f t="shared" si="21"/>
        <v>0</v>
      </c>
      <c r="CN58" s="108">
        <f t="shared" si="22"/>
        <v>0</v>
      </c>
      <c r="CO58" s="108">
        <f t="shared" si="23"/>
        <v>0</v>
      </c>
      <c r="CP58" s="108">
        <f t="shared" si="24"/>
        <v>0</v>
      </c>
      <c r="CQ58" s="148">
        <f t="shared" si="25"/>
        <v>0</v>
      </c>
      <c r="CR58" s="108">
        <f t="shared" si="26"/>
        <v>0</v>
      </c>
      <c r="CS58" s="108">
        <f t="shared" si="27"/>
        <v>0</v>
      </c>
      <c r="CT58" s="105">
        <f t="shared" si="28"/>
        <v>0</v>
      </c>
      <c r="CU58" s="108">
        <f t="shared" si="29"/>
        <v>0</v>
      </c>
      <c r="CV58" s="108">
        <f t="shared" si="30"/>
        <v>0</v>
      </c>
      <c r="CW58" s="108">
        <f t="shared" si="31"/>
        <v>0</v>
      </c>
      <c r="CX58" s="108">
        <f t="shared" si="32"/>
        <v>0</v>
      </c>
      <c r="CY58" s="108">
        <f t="shared" si="33"/>
        <v>0</v>
      </c>
      <c r="CZ58" s="149">
        <f t="shared" si="34"/>
        <v>0</v>
      </c>
      <c r="DA58" s="81"/>
      <c r="DB58" s="81"/>
      <c r="DC58" s="81"/>
      <c r="DD58" s="150">
        <f t="shared" si="35"/>
        <v>0</v>
      </c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</row>
    <row r="59" spans="1:126" ht="22.2" hidden="1" customHeight="1">
      <c r="A59" s="130" t="str">
        <f>'ПЛАН НАВЧАЛЬНОГО ПРОЦЕСУ ДЕННА'!A59</f>
        <v>1.1.30</v>
      </c>
      <c r="B59" s="318">
        <f>'ПЛАН НАВЧАЛЬНОГО ПРОЦЕСУ ДЕННА'!B59</f>
        <v>0</v>
      </c>
      <c r="C59" s="324">
        <f>'ПЛАН НАВЧАЛЬНОГО ПРОЦЕСУ ДЕННА'!C59</f>
        <v>0</v>
      </c>
      <c r="D59" s="222">
        <f>'ПЛАН НАВЧАЛЬНОГО ПРОЦЕСУ ДЕННА'!D59</f>
        <v>0</v>
      </c>
      <c r="E59" s="320">
        <f>'ПЛАН НАВЧАЛЬНОГО ПРОЦЕСУ ДЕННА'!E59</f>
        <v>0</v>
      </c>
      <c r="F59" s="320">
        <f>'ПЛАН НАВЧАЛЬНОГО ПРОЦЕСУ ДЕННА'!F59</f>
        <v>0</v>
      </c>
      <c r="G59" s="321">
        <f>'ПЛАН НАВЧАЛЬНОГО ПРОЦЕСУ ДЕННА'!G59</f>
        <v>0</v>
      </c>
      <c r="H59" s="222">
        <f>'ПЛАН НАВЧАЛЬНОГО ПРОЦЕСУ ДЕННА'!H59</f>
        <v>0</v>
      </c>
      <c r="I59" s="320">
        <f>'ПЛАН НАВЧАЛЬНОГО ПРОЦЕСУ ДЕННА'!I59</f>
        <v>0</v>
      </c>
      <c r="J59" s="320">
        <f>'ПЛАН НАВЧАЛЬНОГО ПРОЦЕСУ ДЕННА'!J59</f>
        <v>0</v>
      </c>
      <c r="K59" s="320">
        <f>'ПЛАН НАВЧАЛЬНОГО ПРОЦЕСУ ДЕННА'!K59</f>
        <v>0</v>
      </c>
      <c r="L59" s="320">
        <f>'ПЛАН НАВЧАЛЬНОГО ПРОЦЕСУ ДЕННА'!L59</f>
        <v>0</v>
      </c>
      <c r="M59" s="320">
        <f>'ПЛАН НАВЧАЛЬНОГО ПРОЦЕСУ ДЕННА'!M59</f>
        <v>0</v>
      </c>
      <c r="N59" s="320">
        <f>'ПЛАН НАВЧАЛЬНОГО ПРОЦЕСУ ДЕННА'!N59</f>
        <v>0</v>
      </c>
      <c r="O59" s="320">
        <f>'ПЛАН НАВЧАЛЬНОГО ПРОЦЕСУ ДЕННА'!O59</f>
        <v>0</v>
      </c>
      <c r="P59" s="203">
        <f>'ПЛАН НАВЧАЛЬНОГО ПРОЦЕСУ ДЕННА'!P59</f>
        <v>0</v>
      </c>
      <c r="Q59" s="203">
        <f>'ПЛАН НАВЧАЛЬНОГО ПРОЦЕСУ ДЕННА'!Q59</f>
        <v>0</v>
      </c>
      <c r="R59" s="222">
        <f>'ПЛАН НАВЧАЛЬНОГО ПРОЦЕСУ ДЕННА'!R59</f>
        <v>0</v>
      </c>
      <c r="S59" s="320">
        <f>'ПЛАН НАВЧАЛЬНОГО ПРОЦЕСУ ДЕННА'!S59</f>
        <v>0</v>
      </c>
      <c r="T59" s="320">
        <f>'ПЛАН НАВЧАЛЬНОГО ПРОЦЕСУ ДЕННА'!T59</f>
        <v>0</v>
      </c>
      <c r="U59" s="320">
        <f>'ПЛАН НАВЧАЛЬНОГО ПРОЦЕСУ ДЕННА'!U59</f>
        <v>0</v>
      </c>
      <c r="V59" s="320">
        <f>'ПЛАН НАВЧАЛЬНОГО ПРОЦЕСУ ДЕННА'!V59</f>
        <v>0</v>
      </c>
      <c r="W59" s="320">
        <f>'ПЛАН НАВЧАЛЬНОГО ПРОЦЕСУ ДЕННА'!W59</f>
        <v>0</v>
      </c>
      <c r="X59" s="320">
        <f>'ПЛАН НАВЧАЛЬНОГО ПРОЦЕСУ ДЕННА'!X59</f>
        <v>0</v>
      </c>
      <c r="Y59" s="322">
        <f>'ПЛАН НАВЧАЛЬНОГО ПРОЦЕСУ ДЕННА'!Y59</f>
        <v>0</v>
      </c>
      <c r="Z59" s="136">
        <f t="shared" si="0"/>
        <v>0</v>
      </c>
      <c r="AA59" s="138">
        <f t="shared" ref="AA59:AC59" si="122">AE59*$BM$5+AI59*$BN$5+AM59*$BO$5+AQ59*$BP$5+AU59*$BQ$5+AY59*$BR$5+BC59*$BS$5+BG59*$BT$5</f>
        <v>0</v>
      </c>
      <c r="AB59" s="138">
        <f t="shared" si="122"/>
        <v>0</v>
      </c>
      <c r="AC59" s="138">
        <f t="shared" si="122"/>
        <v>0</v>
      </c>
      <c r="AD59" s="138">
        <f t="shared" si="2"/>
        <v>0</v>
      </c>
      <c r="AE59" s="139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139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139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140">
        <f>'ПЛАН НАВЧАЛЬНОГО ПРОЦЕСУ ДЕННА'!AH59</f>
        <v>0</v>
      </c>
      <c r="AI59" s="139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139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139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140">
        <f>'ПЛАН НАВЧАЛЬНОГО ПРОЦЕСУ ДЕННА'!AL59</f>
        <v>0</v>
      </c>
      <c r="AM59" s="139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139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139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140">
        <f>'ПЛАН НАВЧАЛЬНОГО ПРОЦЕСУ ДЕННА'!AP59</f>
        <v>0</v>
      </c>
      <c r="AQ59" s="139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139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139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140">
        <f>'ПЛАН НАВЧАЛЬНОГО ПРОЦЕСУ ДЕННА'!AT59</f>
        <v>0</v>
      </c>
      <c r="AU59" s="139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139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139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140">
        <f>'ПЛАН НАВЧАЛЬНОГО ПРОЦЕСУ ДЕННА'!AX59</f>
        <v>0</v>
      </c>
      <c r="AY59" s="139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139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139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140">
        <f>'ПЛАН НАВЧАЛЬНОГО ПРОЦЕСУ ДЕННА'!BB59</f>
        <v>0</v>
      </c>
      <c r="BC59" s="139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139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139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140">
        <f>'ПЛАН НАВЧАЛЬНОГО ПРОЦЕСУ ДЕННА'!BF59</f>
        <v>0</v>
      </c>
      <c r="BG59" s="139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139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139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140">
        <f>'ПЛАН НАВЧАЛЬНОГО ПРОЦЕСУ ДЕННА'!BJ59</f>
        <v>0</v>
      </c>
      <c r="BK59" s="141">
        <f t="shared" si="3"/>
        <v>0</v>
      </c>
      <c r="BL59" s="142" t="str">
        <f t="shared" si="4"/>
        <v/>
      </c>
      <c r="BM59" s="145">
        <f t="shared" ref="BM59:BT59" si="123">IF(AND(BL59&lt;$CG59,$CF59&lt;&gt;$Z59,BX59=$CG59),BX59+$Z59-$CF59,BX59)</f>
        <v>0</v>
      </c>
      <c r="BN59" s="145">
        <f t="shared" si="123"/>
        <v>0</v>
      </c>
      <c r="BO59" s="145">
        <f t="shared" si="123"/>
        <v>0</v>
      </c>
      <c r="BP59" s="145">
        <f t="shared" si="123"/>
        <v>0</v>
      </c>
      <c r="BQ59" s="145">
        <f t="shared" si="123"/>
        <v>0</v>
      </c>
      <c r="BR59" s="145">
        <f t="shared" si="123"/>
        <v>0</v>
      </c>
      <c r="BS59" s="145">
        <f t="shared" si="123"/>
        <v>0</v>
      </c>
      <c r="BT59" s="145">
        <f t="shared" si="123"/>
        <v>0</v>
      </c>
      <c r="BU59" s="144">
        <f t="shared" si="6"/>
        <v>0</v>
      </c>
      <c r="BV59" s="81"/>
      <c r="BW59" s="81"/>
      <c r="BX59" s="145">
        <f t="shared" si="7"/>
        <v>0</v>
      </c>
      <c r="BY59" s="145">
        <f t="shared" si="8"/>
        <v>0</v>
      </c>
      <c r="BZ59" s="145">
        <f t="shared" si="9"/>
        <v>0</v>
      </c>
      <c r="CA59" s="145">
        <f t="shared" si="10"/>
        <v>0</v>
      </c>
      <c r="CB59" s="145">
        <f t="shared" si="11"/>
        <v>0</v>
      </c>
      <c r="CC59" s="145">
        <f t="shared" si="12"/>
        <v>0</v>
      </c>
      <c r="CD59" s="145">
        <f t="shared" si="13"/>
        <v>0</v>
      </c>
      <c r="CE59" s="145">
        <f t="shared" si="14"/>
        <v>0</v>
      </c>
      <c r="CF59" s="146">
        <f t="shared" si="15"/>
        <v>0</v>
      </c>
      <c r="CG59" s="147">
        <f t="shared" si="16"/>
        <v>0</v>
      </c>
      <c r="CH59" s="81"/>
      <c r="CI59" s="108">
        <f t="shared" si="17"/>
        <v>0</v>
      </c>
      <c r="CJ59" s="108">
        <f t="shared" si="18"/>
        <v>0</v>
      </c>
      <c r="CK59" s="108">
        <f t="shared" si="19"/>
        <v>0</v>
      </c>
      <c r="CL59" s="108">
        <f t="shared" si="20"/>
        <v>0</v>
      </c>
      <c r="CM59" s="108">
        <f t="shared" si="21"/>
        <v>0</v>
      </c>
      <c r="CN59" s="108">
        <f t="shared" si="22"/>
        <v>0</v>
      </c>
      <c r="CO59" s="108">
        <f t="shared" si="23"/>
        <v>0</v>
      </c>
      <c r="CP59" s="108">
        <f t="shared" si="24"/>
        <v>0</v>
      </c>
      <c r="CQ59" s="148">
        <f t="shared" si="25"/>
        <v>0</v>
      </c>
      <c r="CR59" s="108">
        <f t="shared" si="26"/>
        <v>0</v>
      </c>
      <c r="CS59" s="108">
        <f t="shared" si="27"/>
        <v>0</v>
      </c>
      <c r="CT59" s="105">
        <f t="shared" si="28"/>
        <v>0</v>
      </c>
      <c r="CU59" s="108">
        <f t="shared" si="29"/>
        <v>0</v>
      </c>
      <c r="CV59" s="108">
        <f t="shared" si="30"/>
        <v>0</v>
      </c>
      <c r="CW59" s="108">
        <f t="shared" si="31"/>
        <v>0</v>
      </c>
      <c r="CX59" s="108">
        <f t="shared" si="32"/>
        <v>0</v>
      </c>
      <c r="CY59" s="108">
        <f t="shared" si="33"/>
        <v>0</v>
      </c>
      <c r="CZ59" s="149">
        <f t="shared" si="34"/>
        <v>0</v>
      </c>
      <c r="DA59" s="81"/>
      <c r="DB59" s="81"/>
      <c r="DC59" s="81"/>
      <c r="DD59" s="150">
        <f t="shared" si="35"/>
        <v>0</v>
      </c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</row>
    <row r="60" spans="1:126" ht="22.2" hidden="1" customHeight="1">
      <c r="A60" s="130" t="str">
        <f>'ПЛАН НАВЧАЛЬНОГО ПРОЦЕСУ ДЕННА'!A60</f>
        <v>1.1.30</v>
      </c>
      <c r="B60" s="318">
        <f>'ПЛАН НАВЧАЛЬНОГО ПРОЦЕСУ ДЕННА'!B60</f>
        <v>0</v>
      </c>
      <c r="C60" s="324">
        <f>'ПЛАН НАВЧАЛЬНОГО ПРОЦЕСУ ДЕННА'!C60</f>
        <v>0</v>
      </c>
      <c r="D60" s="222">
        <f>'ПЛАН НАВЧАЛЬНОГО ПРОЦЕСУ ДЕННА'!D60</f>
        <v>0</v>
      </c>
      <c r="E60" s="320">
        <f>'ПЛАН НАВЧАЛЬНОГО ПРОЦЕСУ ДЕННА'!E60</f>
        <v>0</v>
      </c>
      <c r="F60" s="320">
        <f>'ПЛАН НАВЧАЛЬНОГО ПРОЦЕСУ ДЕННА'!F60</f>
        <v>0</v>
      </c>
      <c r="G60" s="321">
        <f>'ПЛАН НАВЧАЛЬНОГО ПРОЦЕСУ ДЕННА'!G60</f>
        <v>0</v>
      </c>
      <c r="H60" s="222">
        <f>'ПЛАН НАВЧАЛЬНОГО ПРОЦЕСУ ДЕННА'!H60</f>
        <v>0</v>
      </c>
      <c r="I60" s="320">
        <f>'ПЛАН НАВЧАЛЬНОГО ПРОЦЕСУ ДЕННА'!I60</f>
        <v>0</v>
      </c>
      <c r="J60" s="320">
        <f>'ПЛАН НАВЧАЛЬНОГО ПРОЦЕСУ ДЕННА'!J60</f>
        <v>0</v>
      </c>
      <c r="K60" s="320">
        <f>'ПЛАН НАВЧАЛЬНОГО ПРОЦЕСУ ДЕННА'!K60</f>
        <v>0</v>
      </c>
      <c r="L60" s="320">
        <f>'ПЛАН НАВЧАЛЬНОГО ПРОЦЕСУ ДЕННА'!L60</f>
        <v>0</v>
      </c>
      <c r="M60" s="320">
        <f>'ПЛАН НАВЧАЛЬНОГО ПРОЦЕСУ ДЕННА'!M60</f>
        <v>0</v>
      </c>
      <c r="N60" s="320">
        <f>'ПЛАН НАВЧАЛЬНОГО ПРОЦЕСУ ДЕННА'!N60</f>
        <v>0</v>
      </c>
      <c r="O60" s="320">
        <f>'ПЛАН НАВЧАЛЬНОГО ПРОЦЕСУ ДЕННА'!O60</f>
        <v>0</v>
      </c>
      <c r="P60" s="203">
        <f>'ПЛАН НАВЧАЛЬНОГО ПРОЦЕСУ ДЕННА'!P60</f>
        <v>0</v>
      </c>
      <c r="Q60" s="203">
        <f>'ПЛАН НАВЧАЛЬНОГО ПРОЦЕСУ ДЕННА'!Q60</f>
        <v>0</v>
      </c>
      <c r="R60" s="222">
        <f>'ПЛАН НАВЧАЛЬНОГО ПРОЦЕСУ ДЕННА'!R60</f>
        <v>0</v>
      </c>
      <c r="S60" s="320">
        <f>'ПЛАН НАВЧАЛЬНОГО ПРОЦЕСУ ДЕННА'!S60</f>
        <v>0</v>
      </c>
      <c r="T60" s="320">
        <f>'ПЛАН НАВЧАЛЬНОГО ПРОЦЕСУ ДЕННА'!T60</f>
        <v>0</v>
      </c>
      <c r="U60" s="320">
        <f>'ПЛАН НАВЧАЛЬНОГО ПРОЦЕСУ ДЕННА'!U60</f>
        <v>0</v>
      </c>
      <c r="V60" s="320">
        <f>'ПЛАН НАВЧАЛЬНОГО ПРОЦЕСУ ДЕННА'!V60</f>
        <v>0</v>
      </c>
      <c r="W60" s="320">
        <f>'ПЛАН НАВЧАЛЬНОГО ПРОЦЕСУ ДЕННА'!W60</f>
        <v>0</v>
      </c>
      <c r="X60" s="320">
        <f>'ПЛАН НАВЧАЛЬНОГО ПРОЦЕСУ ДЕННА'!X60</f>
        <v>0</v>
      </c>
      <c r="Y60" s="322">
        <f>'ПЛАН НАВЧАЛЬНОГО ПРОЦЕСУ ДЕННА'!Y60</f>
        <v>0</v>
      </c>
      <c r="Z60" s="136">
        <f t="shared" si="0"/>
        <v>0</v>
      </c>
      <c r="AA60" s="138">
        <f t="shared" ref="AA60:AC60" si="124">AE60*$BM$5+AI60*$BN$5+AM60*$BO$5+AQ60*$BP$5+AU60*$BQ$5+AY60*$BR$5+BC60*$BS$5+BG60*$BT$5</f>
        <v>0</v>
      </c>
      <c r="AB60" s="138">
        <f t="shared" si="124"/>
        <v>0</v>
      </c>
      <c r="AC60" s="138">
        <f t="shared" si="124"/>
        <v>0</v>
      </c>
      <c r="AD60" s="138">
        <f t="shared" si="2"/>
        <v>0</v>
      </c>
      <c r="AE60" s="139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139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139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140">
        <f>'ПЛАН НАВЧАЛЬНОГО ПРОЦЕСУ ДЕННА'!AH60</f>
        <v>0</v>
      </c>
      <c r="AI60" s="139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139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139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140">
        <f>'ПЛАН НАВЧАЛЬНОГО ПРОЦЕСУ ДЕННА'!AL60</f>
        <v>0</v>
      </c>
      <c r="AM60" s="139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139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139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140">
        <f>'ПЛАН НАВЧАЛЬНОГО ПРОЦЕСУ ДЕННА'!AP60</f>
        <v>0</v>
      </c>
      <c r="AQ60" s="139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139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139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140">
        <f>'ПЛАН НАВЧАЛЬНОГО ПРОЦЕСУ ДЕННА'!AT60</f>
        <v>0</v>
      </c>
      <c r="AU60" s="139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139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139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140">
        <f>'ПЛАН НАВЧАЛЬНОГО ПРОЦЕСУ ДЕННА'!AX60</f>
        <v>0</v>
      </c>
      <c r="AY60" s="139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139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139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140">
        <f>'ПЛАН НАВЧАЛЬНОГО ПРОЦЕСУ ДЕННА'!BB60</f>
        <v>0</v>
      </c>
      <c r="BC60" s="139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139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139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140">
        <f>'ПЛАН НАВЧАЛЬНОГО ПРОЦЕСУ ДЕННА'!BF60</f>
        <v>0</v>
      </c>
      <c r="BG60" s="139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139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139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140">
        <f>'ПЛАН НАВЧАЛЬНОГО ПРОЦЕСУ ДЕННА'!BJ60</f>
        <v>0</v>
      </c>
      <c r="BK60" s="141">
        <f t="shared" si="3"/>
        <v>0</v>
      </c>
      <c r="BL60" s="142" t="str">
        <f t="shared" si="4"/>
        <v/>
      </c>
      <c r="BM60" s="145">
        <f t="shared" ref="BM60:BT60" si="125">IF(AND(BL60&lt;$CG60,$CF60&lt;&gt;$Z60,BX60=$CG60),BX60+$Z60-$CF60,BX60)</f>
        <v>0</v>
      </c>
      <c r="BN60" s="145">
        <f t="shared" si="125"/>
        <v>0</v>
      </c>
      <c r="BO60" s="145">
        <f t="shared" si="125"/>
        <v>0</v>
      </c>
      <c r="BP60" s="145">
        <f t="shared" si="125"/>
        <v>0</v>
      </c>
      <c r="BQ60" s="145">
        <f t="shared" si="125"/>
        <v>0</v>
      </c>
      <c r="BR60" s="145">
        <f t="shared" si="125"/>
        <v>0</v>
      </c>
      <c r="BS60" s="145">
        <f t="shared" si="125"/>
        <v>0</v>
      </c>
      <c r="BT60" s="145">
        <f t="shared" si="125"/>
        <v>0</v>
      </c>
      <c r="BU60" s="144">
        <f t="shared" si="6"/>
        <v>0</v>
      </c>
      <c r="BV60" s="81"/>
      <c r="BW60" s="81"/>
      <c r="BX60" s="145">
        <f t="shared" si="7"/>
        <v>0</v>
      </c>
      <c r="BY60" s="145">
        <f t="shared" si="8"/>
        <v>0</v>
      </c>
      <c r="BZ60" s="145">
        <f t="shared" si="9"/>
        <v>0</v>
      </c>
      <c r="CA60" s="145">
        <f t="shared" si="10"/>
        <v>0</v>
      </c>
      <c r="CB60" s="145">
        <f t="shared" si="11"/>
        <v>0</v>
      </c>
      <c r="CC60" s="145">
        <f t="shared" si="12"/>
        <v>0</v>
      </c>
      <c r="CD60" s="145">
        <f t="shared" si="13"/>
        <v>0</v>
      </c>
      <c r="CE60" s="145">
        <f t="shared" si="14"/>
        <v>0</v>
      </c>
      <c r="CF60" s="146">
        <f t="shared" si="15"/>
        <v>0</v>
      </c>
      <c r="CG60" s="147">
        <f t="shared" si="16"/>
        <v>0</v>
      </c>
      <c r="CH60" s="81"/>
      <c r="CI60" s="108">
        <f t="shared" si="17"/>
        <v>0</v>
      </c>
      <c r="CJ60" s="108">
        <f t="shared" si="18"/>
        <v>0</v>
      </c>
      <c r="CK60" s="108">
        <f t="shared" si="19"/>
        <v>0</v>
      </c>
      <c r="CL60" s="108">
        <f t="shared" si="20"/>
        <v>0</v>
      </c>
      <c r="CM60" s="108">
        <f t="shared" si="21"/>
        <v>0</v>
      </c>
      <c r="CN60" s="108">
        <f t="shared" si="22"/>
        <v>0</v>
      </c>
      <c r="CO60" s="108">
        <f t="shared" si="23"/>
        <v>0</v>
      </c>
      <c r="CP60" s="108">
        <f t="shared" si="24"/>
        <v>0</v>
      </c>
      <c r="CQ60" s="148">
        <f t="shared" si="25"/>
        <v>0</v>
      </c>
      <c r="CR60" s="108">
        <f t="shared" si="26"/>
        <v>0</v>
      </c>
      <c r="CS60" s="108">
        <f t="shared" si="27"/>
        <v>0</v>
      </c>
      <c r="CT60" s="105">
        <f t="shared" si="28"/>
        <v>0</v>
      </c>
      <c r="CU60" s="108">
        <f t="shared" si="29"/>
        <v>0</v>
      </c>
      <c r="CV60" s="108">
        <f t="shared" si="30"/>
        <v>0</v>
      </c>
      <c r="CW60" s="108">
        <f t="shared" si="31"/>
        <v>0</v>
      </c>
      <c r="CX60" s="108">
        <f t="shared" si="32"/>
        <v>0</v>
      </c>
      <c r="CY60" s="108">
        <f t="shared" si="33"/>
        <v>0</v>
      </c>
      <c r="CZ60" s="149">
        <f t="shared" si="34"/>
        <v>0</v>
      </c>
      <c r="DA60" s="81"/>
      <c r="DB60" s="81"/>
      <c r="DC60" s="81"/>
      <c r="DD60" s="150">
        <f t="shared" si="35"/>
        <v>0</v>
      </c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</row>
    <row r="61" spans="1:126" ht="22.2" hidden="1" customHeight="1">
      <c r="A61" s="130" t="str">
        <f>'ПЛАН НАВЧАЛЬНОГО ПРОЦЕСУ ДЕННА'!A61</f>
        <v>1.1.30</v>
      </c>
      <c r="B61" s="318">
        <f>'ПЛАН НАВЧАЛЬНОГО ПРОЦЕСУ ДЕННА'!B61</f>
        <v>0</v>
      </c>
      <c r="C61" s="324">
        <f>'ПЛАН НАВЧАЛЬНОГО ПРОЦЕСУ ДЕННА'!C61</f>
        <v>0</v>
      </c>
      <c r="D61" s="222">
        <f>'ПЛАН НАВЧАЛЬНОГО ПРОЦЕСУ ДЕННА'!D61</f>
        <v>0</v>
      </c>
      <c r="E61" s="320">
        <f>'ПЛАН НАВЧАЛЬНОГО ПРОЦЕСУ ДЕННА'!E61</f>
        <v>0</v>
      </c>
      <c r="F61" s="320">
        <f>'ПЛАН НАВЧАЛЬНОГО ПРОЦЕСУ ДЕННА'!F61</f>
        <v>0</v>
      </c>
      <c r="G61" s="321">
        <f>'ПЛАН НАВЧАЛЬНОГО ПРОЦЕСУ ДЕННА'!G61</f>
        <v>0</v>
      </c>
      <c r="H61" s="222">
        <f>'ПЛАН НАВЧАЛЬНОГО ПРОЦЕСУ ДЕННА'!H61</f>
        <v>0</v>
      </c>
      <c r="I61" s="320">
        <f>'ПЛАН НАВЧАЛЬНОГО ПРОЦЕСУ ДЕННА'!I61</f>
        <v>0</v>
      </c>
      <c r="J61" s="320">
        <f>'ПЛАН НАВЧАЛЬНОГО ПРОЦЕСУ ДЕННА'!J61</f>
        <v>0</v>
      </c>
      <c r="K61" s="320">
        <f>'ПЛАН НАВЧАЛЬНОГО ПРОЦЕСУ ДЕННА'!K61</f>
        <v>0</v>
      </c>
      <c r="L61" s="320">
        <f>'ПЛАН НАВЧАЛЬНОГО ПРОЦЕСУ ДЕННА'!L61</f>
        <v>0</v>
      </c>
      <c r="M61" s="320">
        <f>'ПЛАН НАВЧАЛЬНОГО ПРОЦЕСУ ДЕННА'!M61</f>
        <v>0</v>
      </c>
      <c r="N61" s="320">
        <f>'ПЛАН НАВЧАЛЬНОГО ПРОЦЕСУ ДЕННА'!N61</f>
        <v>0</v>
      </c>
      <c r="O61" s="320">
        <f>'ПЛАН НАВЧАЛЬНОГО ПРОЦЕСУ ДЕННА'!O61</f>
        <v>0</v>
      </c>
      <c r="P61" s="203">
        <f>'ПЛАН НАВЧАЛЬНОГО ПРОЦЕСУ ДЕННА'!P61</f>
        <v>0</v>
      </c>
      <c r="Q61" s="203">
        <f>'ПЛАН НАВЧАЛЬНОГО ПРОЦЕСУ ДЕННА'!Q61</f>
        <v>0</v>
      </c>
      <c r="R61" s="222">
        <f>'ПЛАН НАВЧАЛЬНОГО ПРОЦЕСУ ДЕННА'!R61</f>
        <v>0</v>
      </c>
      <c r="S61" s="320">
        <f>'ПЛАН НАВЧАЛЬНОГО ПРОЦЕСУ ДЕННА'!S61</f>
        <v>0</v>
      </c>
      <c r="T61" s="320">
        <f>'ПЛАН НАВЧАЛЬНОГО ПРОЦЕСУ ДЕННА'!T61</f>
        <v>0</v>
      </c>
      <c r="U61" s="320">
        <f>'ПЛАН НАВЧАЛЬНОГО ПРОЦЕСУ ДЕННА'!U61</f>
        <v>0</v>
      </c>
      <c r="V61" s="320">
        <f>'ПЛАН НАВЧАЛЬНОГО ПРОЦЕСУ ДЕННА'!V61</f>
        <v>0</v>
      </c>
      <c r="W61" s="320">
        <f>'ПЛАН НАВЧАЛЬНОГО ПРОЦЕСУ ДЕННА'!W61</f>
        <v>0</v>
      </c>
      <c r="X61" s="320">
        <f>'ПЛАН НАВЧАЛЬНОГО ПРОЦЕСУ ДЕННА'!X61</f>
        <v>0</v>
      </c>
      <c r="Y61" s="322">
        <f>'ПЛАН НАВЧАЛЬНОГО ПРОЦЕСУ ДЕННА'!Y61</f>
        <v>0</v>
      </c>
      <c r="Z61" s="136">
        <f t="shared" si="0"/>
        <v>0</v>
      </c>
      <c r="AA61" s="138">
        <f t="shared" ref="AA61:AC61" si="126">AE61*$BM$5+AI61*$BN$5+AM61*$BO$5+AQ61*$BP$5+AU61*$BQ$5+AY61*$BR$5+BC61*$BS$5+BG61*$BT$5</f>
        <v>0</v>
      </c>
      <c r="AB61" s="138">
        <f t="shared" si="126"/>
        <v>0</v>
      </c>
      <c r="AC61" s="138">
        <f t="shared" si="126"/>
        <v>0</v>
      </c>
      <c r="AD61" s="138">
        <f t="shared" si="2"/>
        <v>0</v>
      </c>
      <c r="AE61" s="139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139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139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140">
        <f>'ПЛАН НАВЧАЛЬНОГО ПРОЦЕСУ ДЕННА'!AH61</f>
        <v>0</v>
      </c>
      <c r="AI61" s="139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139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139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140">
        <f>'ПЛАН НАВЧАЛЬНОГО ПРОЦЕСУ ДЕННА'!AL61</f>
        <v>0</v>
      </c>
      <c r="AM61" s="139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139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139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140">
        <f>'ПЛАН НАВЧАЛЬНОГО ПРОЦЕСУ ДЕННА'!AP61</f>
        <v>0</v>
      </c>
      <c r="AQ61" s="139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139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139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140">
        <f>'ПЛАН НАВЧАЛЬНОГО ПРОЦЕСУ ДЕННА'!AT61</f>
        <v>0</v>
      </c>
      <c r="AU61" s="139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139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139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140">
        <f>'ПЛАН НАВЧАЛЬНОГО ПРОЦЕСУ ДЕННА'!AX61</f>
        <v>0</v>
      </c>
      <c r="AY61" s="139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139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139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140">
        <f>'ПЛАН НАВЧАЛЬНОГО ПРОЦЕСУ ДЕННА'!BB61</f>
        <v>0</v>
      </c>
      <c r="BC61" s="139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139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139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140">
        <f>'ПЛАН НАВЧАЛЬНОГО ПРОЦЕСУ ДЕННА'!BF61</f>
        <v>0</v>
      </c>
      <c r="BG61" s="139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139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139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140">
        <f>'ПЛАН НАВЧАЛЬНОГО ПРОЦЕСУ ДЕННА'!BJ61</f>
        <v>0</v>
      </c>
      <c r="BK61" s="141">
        <f t="shared" si="3"/>
        <v>0</v>
      </c>
      <c r="BL61" s="142" t="str">
        <f t="shared" si="4"/>
        <v/>
      </c>
      <c r="BM61" s="145">
        <f t="shared" ref="BM61:BT61" si="127">IF(AND(BL61&lt;$CG61,$CF61&lt;&gt;$Z61,BX61=$CG61),BX61+$Z61-$CF61,BX61)</f>
        <v>0</v>
      </c>
      <c r="BN61" s="145">
        <f t="shared" si="127"/>
        <v>0</v>
      </c>
      <c r="BO61" s="145">
        <f t="shared" si="127"/>
        <v>0</v>
      </c>
      <c r="BP61" s="145">
        <f t="shared" si="127"/>
        <v>0</v>
      </c>
      <c r="BQ61" s="145">
        <f t="shared" si="127"/>
        <v>0</v>
      </c>
      <c r="BR61" s="145">
        <f t="shared" si="127"/>
        <v>0</v>
      </c>
      <c r="BS61" s="145">
        <f t="shared" si="127"/>
        <v>0</v>
      </c>
      <c r="BT61" s="145">
        <f t="shared" si="127"/>
        <v>0</v>
      </c>
      <c r="BU61" s="144">
        <f t="shared" si="6"/>
        <v>0</v>
      </c>
      <c r="BV61" s="81"/>
      <c r="BW61" s="81"/>
      <c r="BX61" s="145">
        <f t="shared" si="7"/>
        <v>0</v>
      </c>
      <c r="BY61" s="145">
        <f t="shared" si="8"/>
        <v>0</v>
      </c>
      <c r="BZ61" s="145">
        <f t="shared" si="9"/>
        <v>0</v>
      </c>
      <c r="CA61" s="145">
        <f t="shared" si="10"/>
        <v>0</v>
      </c>
      <c r="CB61" s="145">
        <f t="shared" si="11"/>
        <v>0</v>
      </c>
      <c r="CC61" s="145">
        <f t="shared" si="12"/>
        <v>0</v>
      </c>
      <c r="CD61" s="145">
        <f t="shared" si="13"/>
        <v>0</v>
      </c>
      <c r="CE61" s="145">
        <f t="shared" si="14"/>
        <v>0</v>
      </c>
      <c r="CF61" s="146">
        <f t="shared" si="15"/>
        <v>0</v>
      </c>
      <c r="CG61" s="147">
        <f t="shared" si="16"/>
        <v>0</v>
      </c>
      <c r="CH61" s="81"/>
      <c r="CI61" s="108">
        <f t="shared" si="17"/>
        <v>0</v>
      </c>
      <c r="CJ61" s="108">
        <f t="shared" si="18"/>
        <v>0</v>
      </c>
      <c r="CK61" s="108">
        <f t="shared" si="19"/>
        <v>0</v>
      </c>
      <c r="CL61" s="108">
        <f t="shared" si="20"/>
        <v>0</v>
      </c>
      <c r="CM61" s="108">
        <f t="shared" si="21"/>
        <v>0</v>
      </c>
      <c r="CN61" s="108">
        <f t="shared" si="22"/>
        <v>0</v>
      </c>
      <c r="CO61" s="108">
        <f t="shared" si="23"/>
        <v>0</v>
      </c>
      <c r="CP61" s="108">
        <f t="shared" si="24"/>
        <v>0</v>
      </c>
      <c r="CQ61" s="148">
        <f t="shared" si="25"/>
        <v>0</v>
      </c>
      <c r="CR61" s="108">
        <f t="shared" si="26"/>
        <v>0</v>
      </c>
      <c r="CS61" s="108">
        <f t="shared" si="27"/>
        <v>0</v>
      </c>
      <c r="CT61" s="105">
        <f t="shared" si="28"/>
        <v>0</v>
      </c>
      <c r="CU61" s="108">
        <f t="shared" si="29"/>
        <v>0</v>
      </c>
      <c r="CV61" s="108">
        <f t="shared" si="30"/>
        <v>0</v>
      </c>
      <c r="CW61" s="108">
        <f t="shared" si="31"/>
        <v>0</v>
      </c>
      <c r="CX61" s="108">
        <f t="shared" si="32"/>
        <v>0</v>
      </c>
      <c r="CY61" s="108">
        <f t="shared" si="33"/>
        <v>0</v>
      </c>
      <c r="CZ61" s="149">
        <f t="shared" si="34"/>
        <v>0</v>
      </c>
      <c r="DA61" s="81"/>
      <c r="DB61" s="81"/>
      <c r="DC61" s="81"/>
      <c r="DD61" s="150">
        <f t="shared" si="35"/>
        <v>0</v>
      </c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</row>
    <row r="62" spans="1:126" ht="22.2" hidden="1" customHeight="1">
      <c r="A62" s="130" t="str">
        <f>'ПЛАН НАВЧАЛЬНОГО ПРОЦЕСУ ДЕННА'!A62</f>
        <v>1.1.30</v>
      </c>
      <c r="B62" s="318">
        <f>'ПЛАН НАВЧАЛЬНОГО ПРОЦЕСУ ДЕННА'!B62</f>
        <v>0</v>
      </c>
      <c r="C62" s="324">
        <f>'ПЛАН НАВЧАЛЬНОГО ПРОЦЕСУ ДЕННА'!C62</f>
        <v>0</v>
      </c>
      <c r="D62" s="222">
        <f>'ПЛАН НАВЧАЛЬНОГО ПРОЦЕСУ ДЕННА'!D62</f>
        <v>0</v>
      </c>
      <c r="E62" s="320">
        <f>'ПЛАН НАВЧАЛЬНОГО ПРОЦЕСУ ДЕННА'!E62</f>
        <v>0</v>
      </c>
      <c r="F62" s="320">
        <f>'ПЛАН НАВЧАЛЬНОГО ПРОЦЕСУ ДЕННА'!F62</f>
        <v>0</v>
      </c>
      <c r="G62" s="321">
        <f>'ПЛАН НАВЧАЛЬНОГО ПРОЦЕСУ ДЕННА'!G62</f>
        <v>0</v>
      </c>
      <c r="H62" s="222">
        <f>'ПЛАН НАВЧАЛЬНОГО ПРОЦЕСУ ДЕННА'!H62</f>
        <v>0</v>
      </c>
      <c r="I62" s="320">
        <f>'ПЛАН НАВЧАЛЬНОГО ПРОЦЕСУ ДЕННА'!I62</f>
        <v>0</v>
      </c>
      <c r="J62" s="320">
        <f>'ПЛАН НАВЧАЛЬНОГО ПРОЦЕСУ ДЕННА'!J62</f>
        <v>0</v>
      </c>
      <c r="K62" s="320">
        <f>'ПЛАН НАВЧАЛЬНОГО ПРОЦЕСУ ДЕННА'!K62</f>
        <v>0</v>
      </c>
      <c r="L62" s="320">
        <f>'ПЛАН НАВЧАЛЬНОГО ПРОЦЕСУ ДЕННА'!L62</f>
        <v>0</v>
      </c>
      <c r="M62" s="320">
        <f>'ПЛАН НАВЧАЛЬНОГО ПРОЦЕСУ ДЕННА'!M62</f>
        <v>0</v>
      </c>
      <c r="N62" s="320">
        <f>'ПЛАН НАВЧАЛЬНОГО ПРОЦЕСУ ДЕННА'!N62</f>
        <v>0</v>
      </c>
      <c r="O62" s="320">
        <f>'ПЛАН НАВЧАЛЬНОГО ПРОЦЕСУ ДЕННА'!O62</f>
        <v>0</v>
      </c>
      <c r="P62" s="203">
        <f>'ПЛАН НАВЧАЛЬНОГО ПРОЦЕСУ ДЕННА'!P62</f>
        <v>0</v>
      </c>
      <c r="Q62" s="203">
        <f>'ПЛАН НАВЧАЛЬНОГО ПРОЦЕСУ ДЕННА'!Q62</f>
        <v>0</v>
      </c>
      <c r="R62" s="222">
        <f>'ПЛАН НАВЧАЛЬНОГО ПРОЦЕСУ ДЕННА'!R62</f>
        <v>0</v>
      </c>
      <c r="S62" s="320">
        <f>'ПЛАН НАВЧАЛЬНОГО ПРОЦЕСУ ДЕННА'!S62</f>
        <v>0</v>
      </c>
      <c r="T62" s="320">
        <f>'ПЛАН НАВЧАЛЬНОГО ПРОЦЕСУ ДЕННА'!T62</f>
        <v>0</v>
      </c>
      <c r="U62" s="320">
        <f>'ПЛАН НАВЧАЛЬНОГО ПРОЦЕСУ ДЕННА'!U62</f>
        <v>0</v>
      </c>
      <c r="V62" s="320">
        <f>'ПЛАН НАВЧАЛЬНОГО ПРОЦЕСУ ДЕННА'!V62</f>
        <v>0</v>
      </c>
      <c r="W62" s="320">
        <f>'ПЛАН НАВЧАЛЬНОГО ПРОЦЕСУ ДЕННА'!W62</f>
        <v>0</v>
      </c>
      <c r="X62" s="320">
        <f>'ПЛАН НАВЧАЛЬНОГО ПРОЦЕСУ ДЕННА'!X62</f>
        <v>0</v>
      </c>
      <c r="Y62" s="322">
        <f>'ПЛАН НАВЧАЛЬНОГО ПРОЦЕСУ ДЕННА'!Y62</f>
        <v>0</v>
      </c>
      <c r="Z62" s="136">
        <f t="shared" si="0"/>
        <v>0</v>
      </c>
      <c r="AA62" s="138">
        <f t="shared" ref="AA62:AC62" si="128">AE62*$BM$5+AI62*$BN$5+AM62*$BO$5+AQ62*$BP$5+AU62*$BQ$5+AY62*$BR$5+BC62*$BS$5+BG62*$BT$5</f>
        <v>0</v>
      </c>
      <c r="AB62" s="138">
        <f t="shared" si="128"/>
        <v>0</v>
      </c>
      <c r="AC62" s="138">
        <f t="shared" si="128"/>
        <v>0</v>
      </c>
      <c r="AD62" s="138">
        <f t="shared" si="2"/>
        <v>0</v>
      </c>
      <c r="AE62" s="139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139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139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140">
        <f>'ПЛАН НАВЧАЛЬНОГО ПРОЦЕСУ ДЕННА'!AH62</f>
        <v>0</v>
      </c>
      <c r="AI62" s="139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139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139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140">
        <f>'ПЛАН НАВЧАЛЬНОГО ПРОЦЕСУ ДЕННА'!AL62</f>
        <v>0</v>
      </c>
      <c r="AM62" s="139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139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139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140">
        <f>'ПЛАН НАВЧАЛЬНОГО ПРОЦЕСУ ДЕННА'!AP62</f>
        <v>0</v>
      </c>
      <c r="AQ62" s="139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139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139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140">
        <f>'ПЛАН НАВЧАЛЬНОГО ПРОЦЕСУ ДЕННА'!AT62</f>
        <v>0</v>
      </c>
      <c r="AU62" s="139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139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139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140">
        <f>'ПЛАН НАВЧАЛЬНОГО ПРОЦЕСУ ДЕННА'!AX62</f>
        <v>0</v>
      </c>
      <c r="AY62" s="139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139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139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140">
        <f>'ПЛАН НАВЧАЛЬНОГО ПРОЦЕСУ ДЕННА'!BB62</f>
        <v>0</v>
      </c>
      <c r="BC62" s="139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139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139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140">
        <f>'ПЛАН НАВЧАЛЬНОГО ПРОЦЕСУ ДЕННА'!BF62</f>
        <v>0</v>
      </c>
      <c r="BG62" s="139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139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139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140">
        <f>'ПЛАН НАВЧАЛЬНОГО ПРОЦЕСУ ДЕННА'!BJ62</f>
        <v>0</v>
      </c>
      <c r="BK62" s="141">
        <f t="shared" si="3"/>
        <v>0</v>
      </c>
      <c r="BL62" s="142" t="str">
        <f t="shared" si="4"/>
        <v/>
      </c>
      <c r="BM62" s="145">
        <f t="shared" ref="BM62:BT62" si="129">IF(AND(BL62&lt;$CG62,$CF62&lt;&gt;$Z62,BX62=$CG62),BX62+$Z62-$CF62,BX62)</f>
        <v>0</v>
      </c>
      <c r="BN62" s="145">
        <f t="shared" si="129"/>
        <v>0</v>
      </c>
      <c r="BO62" s="145">
        <f t="shared" si="129"/>
        <v>0</v>
      </c>
      <c r="BP62" s="145">
        <f t="shared" si="129"/>
        <v>0</v>
      </c>
      <c r="BQ62" s="145">
        <f t="shared" si="129"/>
        <v>0</v>
      </c>
      <c r="BR62" s="145">
        <f t="shared" si="129"/>
        <v>0</v>
      </c>
      <c r="BS62" s="145">
        <f t="shared" si="129"/>
        <v>0</v>
      </c>
      <c r="BT62" s="145">
        <f t="shared" si="129"/>
        <v>0</v>
      </c>
      <c r="BU62" s="144">
        <f t="shared" si="6"/>
        <v>0</v>
      </c>
      <c r="BV62" s="81"/>
      <c r="BW62" s="81"/>
      <c r="BX62" s="145">
        <f t="shared" si="7"/>
        <v>0</v>
      </c>
      <c r="BY62" s="145">
        <f t="shared" si="8"/>
        <v>0</v>
      </c>
      <c r="BZ62" s="145">
        <f t="shared" si="9"/>
        <v>0</v>
      </c>
      <c r="CA62" s="145">
        <f t="shared" si="10"/>
        <v>0</v>
      </c>
      <c r="CB62" s="145">
        <f t="shared" si="11"/>
        <v>0</v>
      </c>
      <c r="CC62" s="145">
        <f t="shared" si="12"/>
        <v>0</v>
      </c>
      <c r="CD62" s="145">
        <f t="shared" si="13"/>
        <v>0</v>
      </c>
      <c r="CE62" s="145">
        <f t="shared" si="14"/>
        <v>0</v>
      </c>
      <c r="CF62" s="146">
        <f t="shared" si="15"/>
        <v>0</v>
      </c>
      <c r="CG62" s="147">
        <f t="shared" si="16"/>
        <v>0</v>
      </c>
      <c r="CH62" s="81"/>
      <c r="CI62" s="108">
        <f t="shared" si="17"/>
        <v>0</v>
      </c>
      <c r="CJ62" s="108">
        <f t="shared" si="18"/>
        <v>0</v>
      </c>
      <c r="CK62" s="108">
        <f t="shared" si="19"/>
        <v>0</v>
      </c>
      <c r="CL62" s="108">
        <f t="shared" si="20"/>
        <v>0</v>
      </c>
      <c r="CM62" s="108">
        <f t="shared" si="21"/>
        <v>0</v>
      </c>
      <c r="CN62" s="108">
        <f t="shared" si="22"/>
        <v>0</v>
      </c>
      <c r="CO62" s="108">
        <f t="shared" si="23"/>
        <v>0</v>
      </c>
      <c r="CP62" s="108">
        <f t="shared" si="24"/>
        <v>0</v>
      </c>
      <c r="CQ62" s="148">
        <f t="shared" si="25"/>
        <v>0</v>
      </c>
      <c r="CR62" s="108">
        <f t="shared" si="26"/>
        <v>0</v>
      </c>
      <c r="CS62" s="108">
        <f t="shared" si="27"/>
        <v>0</v>
      </c>
      <c r="CT62" s="105">
        <f t="shared" si="28"/>
        <v>0</v>
      </c>
      <c r="CU62" s="108">
        <f t="shared" si="29"/>
        <v>0</v>
      </c>
      <c r="CV62" s="108">
        <f t="shared" si="30"/>
        <v>0</v>
      </c>
      <c r="CW62" s="108">
        <f t="shared" si="31"/>
        <v>0</v>
      </c>
      <c r="CX62" s="108">
        <f t="shared" si="32"/>
        <v>0</v>
      </c>
      <c r="CY62" s="108">
        <f t="shared" si="33"/>
        <v>0</v>
      </c>
      <c r="CZ62" s="149">
        <f t="shared" si="34"/>
        <v>0</v>
      </c>
      <c r="DA62" s="81"/>
      <c r="DB62" s="81"/>
      <c r="DC62" s="81"/>
      <c r="DD62" s="150">
        <f t="shared" si="35"/>
        <v>0</v>
      </c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</row>
    <row r="63" spans="1:126" ht="22.2" hidden="1" customHeight="1">
      <c r="A63" s="130" t="str">
        <f>'ПЛАН НАВЧАЛЬНОГО ПРОЦЕСУ ДЕННА'!A63</f>
        <v>1.1.30</v>
      </c>
      <c r="B63" s="318">
        <f>'ПЛАН НАВЧАЛЬНОГО ПРОЦЕСУ ДЕННА'!B63</f>
        <v>0</v>
      </c>
      <c r="C63" s="324">
        <f>'ПЛАН НАВЧАЛЬНОГО ПРОЦЕСУ ДЕННА'!C63</f>
        <v>0</v>
      </c>
      <c r="D63" s="222">
        <f>'ПЛАН НАВЧАЛЬНОГО ПРОЦЕСУ ДЕННА'!D63</f>
        <v>0</v>
      </c>
      <c r="E63" s="320">
        <f>'ПЛАН НАВЧАЛЬНОГО ПРОЦЕСУ ДЕННА'!E63</f>
        <v>0</v>
      </c>
      <c r="F63" s="320">
        <f>'ПЛАН НАВЧАЛЬНОГО ПРОЦЕСУ ДЕННА'!F63</f>
        <v>0</v>
      </c>
      <c r="G63" s="321">
        <f>'ПЛАН НАВЧАЛЬНОГО ПРОЦЕСУ ДЕННА'!G63</f>
        <v>0</v>
      </c>
      <c r="H63" s="222">
        <f>'ПЛАН НАВЧАЛЬНОГО ПРОЦЕСУ ДЕННА'!H63</f>
        <v>0</v>
      </c>
      <c r="I63" s="320">
        <f>'ПЛАН НАВЧАЛЬНОГО ПРОЦЕСУ ДЕННА'!I63</f>
        <v>0</v>
      </c>
      <c r="J63" s="320">
        <f>'ПЛАН НАВЧАЛЬНОГО ПРОЦЕСУ ДЕННА'!J63</f>
        <v>0</v>
      </c>
      <c r="K63" s="320">
        <f>'ПЛАН НАВЧАЛЬНОГО ПРОЦЕСУ ДЕННА'!K63</f>
        <v>0</v>
      </c>
      <c r="L63" s="320">
        <f>'ПЛАН НАВЧАЛЬНОГО ПРОЦЕСУ ДЕННА'!L63</f>
        <v>0</v>
      </c>
      <c r="M63" s="320">
        <f>'ПЛАН НАВЧАЛЬНОГО ПРОЦЕСУ ДЕННА'!M63</f>
        <v>0</v>
      </c>
      <c r="N63" s="320">
        <f>'ПЛАН НАВЧАЛЬНОГО ПРОЦЕСУ ДЕННА'!N63</f>
        <v>0</v>
      </c>
      <c r="O63" s="320">
        <f>'ПЛАН НАВЧАЛЬНОГО ПРОЦЕСУ ДЕННА'!O63</f>
        <v>0</v>
      </c>
      <c r="P63" s="203">
        <f>'ПЛАН НАВЧАЛЬНОГО ПРОЦЕСУ ДЕННА'!P63</f>
        <v>0</v>
      </c>
      <c r="Q63" s="203">
        <f>'ПЛАН НАВЧАЛЬНОГО ПРОЦЕСУ ДЕННА'!Q63</f>
        <v>0</v>
      </c>
      <c r="R63" s="222">
        <f>'ПЛАН НАВЧАЛЬНОГО ПРОЦЕСУ ДЕННА'!R63</f>
        <v>0</v>
      </c>
      <c r="S63" s="320">
        <f>'ПЛАН НАВЧАЛЬНОГО ПРОЦЕСУ ДЕННА'!S63</f>
        <v>0</v>
      </c>
      <c r="T63" s="320">
        <f>'ПЛАН НАВЧАЛЬНОГО ПРОЦЕСУ ДЕННА'!T63</f>
        <v>0</v>
      </c>
      <c r="U63" s="320">
        <f>'ПЛАН НАВЧАЛЬНОГО ПРОЦЕСУ ДЕННА'!U63</f>
        <v>0</v>
      </c>
      <c r="V63" s="320">
        <f>'ПЛАН НАВЧАЛЬНОГО ПРОЦЕСУ ДЕННА'!V63</f>
        <v>0</v>
      </c>
      <c r="W63" s="320">
        <f>'ПЛАН НАВЧАЛЬНОГО ПРОЦЕСУ ДЕННА'!W63</f>
        <v>0</v>
      </c>
      <c r="X63" s="320">
        <f>'ПЛАН НАВЧАЛЬНОГО ПРОЦЕСУ ДЕННА'!X63</f>
        <v>0</v>
      </c>
      <c r="Y63" s="322">
        <f>'ПЛАН НАВЧАЛЬНОГО ПРОЦЕСУ ДЕННА'!Y63</f>
        <v>0</v>
      </c>
      <c r="Z63" s="136">
        <f t="shared" si="0"/>
        <v>0</v>
      </c>
      <c r="AA63" s="138">
        <f t="shared" ref="AA63:AC63" si="130">AE63*$BM$5+AI63*$BN$5+AM63*$BO$5+AQ63*$BP$5+AU63*$BQ$5+AY63*$BR$5+BC63*$BS$5+BG63*$BT$5</f>
        <v>0</v>
      </c>
      <c r="AB63" s="138">
        <f t="shared" si="130"/>
        <v>0</v>
      </c>
      <c r="AC63" s="138">
        <f t="shared" si="130"/>
        <v>0</v>
      </c>
      <c r="AD63" s="138">
        <f t="shared" si="2"/>
        <v>0</v>
      </c>
      <c r="AE63" s="139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139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139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140">
        <f>'ПЛАН НАВЧАЛЬНОГО ПРОЦЕСУ ДЕННА'!AH63</f>
        <v>0</v>
      </c>
      <c r="AI63" s="139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139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139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140">
        <f>'ПЛАН НАВЧАЛЬНОГО ПРОЦЕСУ ДЕННА'!AL63</f>
        <v>0</v>
      </c>
      <c r="AM63" s="139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139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139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140">
        <f>'ПЛАН НАВЧАЛЬНОГО ПРОЦЕСУ ДЕННА'!AP63</f>
        <v>0</v>
      </c>
      <c r="AQ63" s="139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139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139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140">
        <f>'ПЛАН НАВЧАЛЬНОГО ПРОЦЕСУ ДЕННА'!AT63</f>
        <v>0</v>
      </c>
      <c r="AU63" s="139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139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139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140">
        <f>'ПЛАН НАВЧАЛЬНОГО ПРОЦЕСУ ДЕННА'!AX63</f>
        <v>0</v>
      </c>
      <c r="AY63" s="139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139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139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140">
        <f>'ПЛАН НАВЧАЛЬНОГО ПРОЦЕСУ ДЕННА'!BB63</f>
        <v>0</v>
      </c>
      <c r="BC63" s="139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139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139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140">
        <f>'ПЛАН НАВЧАЛЬНОГО ПРОЦЕСУ ДЕННА'!BF63</f>
        <v>0</v>
      </c>
      <c r="BG63" s="139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139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139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140">
        <f>'ПЛАН НАВЧАЛЬНОГО ПРОЦЕСУ ДЕННА'!BJ63</f>
        <v>0</v>
      </c>
      <c r="BK63" s="141">
        <f t="shared" si="3"/>
        <v>0</v>
      </c>
      <c r="BL63" s="142" t="str">
        <f t="shared" si="4"/>
        <v/>
      </c>
      <c r="BM63" s="145">
        <f t="shared" ref="BM63:BT63" si="131">IF(AND(BL63&lt;$CG63,$CF63&lt;&gt;$Z63,BX63=$CG63),BX63+$Z63-$CF63,BX63)</f>
        <v>0</v>
      </c>
      <c r="BN63" s="145">
        <f t="shared" si="131"/>
        <v>0</v>
      </c>
      <c r="BO63" s="145">
        <f t="shared" si="131"/>
        <v>0</v>
      </c>
      <c r="BP63" s="145">
        <f t="shared" si="131"/>
        <v>0</v>
      </c>
      <c r="BQ63" s="145">
        <f t="shared" si="131"/>
        <v>0</v>
      </c>
      <c r="BR63" s="145">
        <f t="shared" si="131"/>
        <v>0</v>
      </c>
      <c r="BS63" s="145">
        <f t="shared" si="131"/>
        <v>0</v>
      </c>
      <c r="BT63" s="145">
        <f t="shared" si="131"/>
        <v>0</v>
      </c>
      <c r="BU63" s="144">
        <f t="shared" si="6"/>
        <v>0</v>
      </c>
      <c r="BV63" s="81"/>
      <c r="BW63" s="81"/>
      <c r="BX63" s="145">
        <f t="shared" si="7"/>
        <v>0</v>
      </c>
      <c r="BY63" s="145">
        <f t="shared" si="8"/>
        <v>0</v>
      </c>
      <c r="BZ63" s="145">
        <f t="shared" si="9"/>
        <v>0</v>
      </c>
      <c r="CA63" s="145">
        <f t="shared" si="10"/>
        <v>0</v>
      </c>
      <c r="CB63" s="145">
        <f t="shared" si="11"/>
        <v>0</v>
      </c>
      <c r="CC63" s="145">
        <f t="shared" si="12"/>
        <v>0</v>
      </c>
      <c r="CD63" s="145">
        <f t="shared" si="13"/>
        <v>0</v>
      </c>
      <c r="CE63" s="145">
        <f t="shared" si="14"/>
        <v>0</v>
      </c>
      <c r="CF63" s="146">
        <f t="shared" si="15"/>
        <v>0</v>
      </c>
      <c r="CG63" s="147">
        <f t="shared" si="16"/>
        <v>0</v>
      </c>
      <c r="CH63" s="81"/>
      <c r="CI63" s="108">
        <f t="shared" si="17"/>
        <v>0</v>
      </c>
      <c r="CJ63" s="108">
        <f t="shared" si="18"/>
        <v>0</v>
      </c>
      <c r="CK63" s="108">
        <f t="shared" si="19"/>
        <v>0</v>
      </c>
      <c r="CL63" s="108">
        <f t="shared" si="20"/>
        <v>0</v>
      </c>
      <c r="CM63" s="108">
        <f t="shared" si="21"/>
        <v>0</v>
      </c>
      <c r="CN63" s="108">
        <f t="shared" si="22"/>
        <v>0</v>
      </c>
      <c r="CO63" s="108">
        <f t="shared" si="23"/>
        <v>0</v>
      </c>
      <c r="CP63" s="108">
        <f t="shared" si="24"/>
        <v>0</v>
      </c>
      <c r="CQ63" s="148">
        <f t="shared" si="25"/>
        <v>0</v>
      </c>
      <c r="CR63" s="108">
        <f t="shared" si="26"/>
        <v>0</v>
      </c>
      <c r="CS63" s="108">
        <f t="shared" si="27"/>
        <v>0</v>
      </c>
      <c r="CT63" s="105">
        <f t="shared" si="28"/>
        <v>0</v>
      </c>
      <c r="CU63" s="108">
        <f t="shared" si="29"/>
        <v>0</v>
      </c>
      <c r="CV63" s="108">
        <f t="shared" si="30"/>
        <v>0</v>
      </c>
      <c r="CW63" s="108">
        <f t="shared" si="31"/>
        <v>0</v>
      </c>
      <c r="CX63" s="108">
        <f t="shared" si="32"/>
        <v>0</v>
      </c>
      <c r="CY63" s="108">
        <f t="shared" si="33"/>
        <v>0</v>
      </c>
      <c r="CZ63" s="149">
        <f t="shared" si="34"/>
        <v>0</v>
      </c>
      <c r="DA63" s="81"/>
      <c r="DB63" s="81"/>
      <c r="DC63" s="81"/>
      <c r="DD63" s="150">
        <f t="shared" si="35"/>
        <v>0</v>
      </c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</row>
    <row r="64" spans="1:126" ht="22.2" customHeight="1">
      <c r="A64" s="130" t="str">
        <f>'ПЛАН НАВЧАЛЬНОГО ПРОЦЕСУ ДЕННА'!A64</f>
        <v>1.1.31</v>
      </c>
      <c r="B64" s="318" t="str">
        <f>'ПЛАН НАВЧАЛЬНОГО ПРОЦЕСУ ДЕННА'!B64</f>
        <v>Фізичне виховання</v>
      </c>
      <c r="C64" s="324" t="str">
        <f>'ПЛАН НАВЧАЛЬНОГО ПРОЦЕСУ ДЕННА'!C64</f>
        <v>ЗЛФВ</v>
      </c>
      <c r="D64" s="222">
        <f>'ПЛАН НАВЧАЛЬНОГО ПРОЦЕСУ ДЕННА'!D64</f>
        <v>0</v>
      </c>
      <c r="E64" s="320">
        <f>'ПЛАН НАВЧАЛЬНОГО ПРОЦЕСУ ДЕННА'!E64</f>
        <v>0</v>
      </c>
      <c r="F64" s="320">
        <f>'ПЛАН НАВЧАЛЬНОГО ПРОЦЕСУ ДЕННА'!F64</f>
        <v>0</v>
      </c>
      <c r="G64" s="321">
        <f>'ПЛАН НАВЧАЛЬНОГО ПРОЦЕСУ ДЕННА'!G64</f>
        <v>0</v>
      </c>
      <c r="H64" s="222">
        <f>'ПЛАН НАВЧАЛЬНОГО ПРОЦЕСУ ДЕННА'!H64</f>
        <v>2</v>
      </c>
      <c r="I64" s="320">
        <f>'ПЛАН НАВЧАЛЬНОГО ПРОЦЕСУ ДЕННА'!I64</f>
        <v>4</v>
      </c>
      <c r="J64" s="320">
        <f>'ПЛАН НАВЧАЛЬНОГО ПРОЦЕСУ ДЕННА'!J64</f>
        <v>0</v>
      </c>
      <c r="K64" s="320">
        <f>'ПЛАН НАВЧАЛЬНОГО ПРОЦЕСУ ДЕННА'!K64</f>
        <v>0</v>
      </c>
      <c r="L64" s="320">
        <f>'ПЛАН НАВЧАЛЬНОГО ПРОЦЕСУ ДЕННА'!L64</f>
        <v>0</v>
      </c>
      <c r="M64" s="320">
        <f>'ПЛАН НАВЧАЛЬНОГО ПРОЦЕСУ ДЕННА'!M64</f>
        <v>0</v>
      </c>
      <c r="N64" s="320">
        <f>'ПЛАН НАВЧАЛЬНОГО ПРОЦЕСУ ДЕННА'!N64</f>
        <v>0</v>
      </c>
      <c r="O64" s="320">
        <f>'ПЛАН НАВЧАЛЬНОГО ПРОЦЕСУ ДЕННА'!O64</f>
        <v>0</v>
      </c>
      <c r="P64" s="203">
        <f>'ПЛАН НАВЧАЛЬНОГО ПРОЦЕСУ ДЕННА'!P64</f>
        <v>0</v>
      </c>
      <c r="Q64" s="203">
        <f>'ПЛАН НАВЧАЛЬНОГО ПРОЦЕСУ ДЕННА'!Q64</f>
        <v>0</v>
      </c>
      <c r="R64" s="222">
        <f>'ПЛАН НАВЧАЛЬНОГО ПРОЦЕСУ ДЕННА'!R64</f>
        <v>0</v>
      </c>
      <c r="S64" s="320">
        <f>'ПЛАН НАВЧАЛЬНОГО ПРОЦЕСУ ДЕННА'!S64</f>
        <v>0</v>
      </c>
      <c r="T64" s="320">
        <f>'ПЛАН НАВЧАЛЬНОГО ПРОЦЕСУ ДЕННА'!T64</f>
        <v>0</v>
      </c>
      <c r="U64" s="320">
        <f>'ПЛАН НАВЧАЛЬНОГО ПРОЦЕСУ ДЕННА'!U64</f>
        <v>0</v>
      </c>
      <c r="V64" s="320">
        <f>'ПЛАН НАВЧАЛЬНОГО ПРОЦЕСУ ДЕННА'!V64</f>
        <v>0</v>
      </c>
      <c r="W64" s="320">
        <f>'ПЛАН НАВЧАЛЬНОГО ПРОЦЕСУ ДЕННА'!W64</f>
        <v>0</v>
      </c>
      <c r="X64" s="320">
        <f>'ПЛАН НАВЧАЛЬНОГО ПРОЦЕСУ ДЕННА'!X64</f>
        <v>0</v>
      </c>
      <c r="Y64" s="322">
        <f>'ПЛАН НАВЧАЛЬНОГО ПРОЦЕСУ ДЕННА'!Y64</f>
        <v>120</v>
      </c>
      <c r="Z64" s="136">
        <f t="shared" si="0"/>
        <v>4</v>
      </c>
      <c r="AA64" s="138">
        <f t="shared" ref="AA64:AC64" si="132">AE64*$BM$5+AI64*$BN$5+AM64*$BO$5+AQ64*$BP$5+AU64*$BQ$5+AY64*$BR$5+BC64*$BS$5+BG64*$BT$5</f>
        <v>0</v>
      </c>
      <c r="AB64" s="138">
        <f t="shared" si="132"/>
        <v>0</v>
      </c>
      <c r="AC64" s="138">
        <f t="shared" si="132"/>
        <v>16</v>
      </c>
      <c r="AD64" s="138">
        <f t="shared" si="2"/>
        <v>104</v>
      </c>
      <c r="AE64" s="139"/>
      <c r="AF64" s="139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139">
        <f>IF('ПЛАН НАВЧАЛЬНОГО ПРОЦЕСУ ДЕННА'!AG64&gt;0,IF(ROUND('ПЛАН НАВЧАЛЬНОГО ПРОЦЕСУ ДЕННА'!AG64*$BX$4,0)&gt;0,ROUND('ПЛАН НАВЧАЛЬНОГО ПРОЦЕСУ ДЕННА'!AG64*$BX$4,0)*2,2),0)</f>
        <v>0</v>
      </c>
      <c r="AH64" s="140">
        <f>'ПЛАН НАВЧАЛЬНОГО ПРОЦЕСУ ДЕННА'!AH64</f>
        <v>0</v>
      </c>
      <c r="AI64" s="139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139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139">
        <f>IF('ПЛАН НАВЧАЛЬНОГО ПРОЦЕСУ ДЕННА'!AK64&gt;0,IF(ROUND('ПЛАН НАВЧАЛЬНОГО ПРОЦЕСУ ДЕННА'!AK64*$BX$4,0)&gt;0,ROUND('ПЛАН НАВЧАЛЬНОГО ПРОЦЕСУ ДЕННА'!AK64*$BX$4,0)*2,2),0)</f>
        <v>8</v>
      </c>
      <c r="AL64" s="140">
        <f>'ПЛАН НАВЧАЛЬНОГО ПРОЦЕСУ ДЕННА'!AL64</f>
        <v>2</v>
      </c>
      <c r="AM64" s="139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139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139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140">
        <f>'ПЛАН НАВЧАЛЬНОГО ПРОЦЕСУ ДЕННА'!AP64</f>
        <v>1</v>
      </c>
      <c r="AQ64" s="139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139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139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140">
        <f>'ПЛАН НАВЧАЛЬНОГО ПРОЦЕСУ ДЕННА'!AT64</f>
        <v>1</v>
      </c>
      <c r="AU64" s="139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139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139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140">
        <f>'ПЛАН НАВЧАЛЬНОГО ПРОЦЕСУ ДЕННА'!AX64</f>
        <v>0</v>
      </c>
      <c r="AY64" s="139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139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139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140">
        <f>'ПЛАН НАВЧАЛЬНОГО ПРОЦЕСУ ДЕННА'!BB64</f>
        <v>0</v>
      </c>
      <c r="BC64" s="139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139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139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140">
        <f>'ПЛАН НАВЧАЛЬНОГО ПРОЦЕСУ ДЕННА'!BF64</f>
        <v>0</v>
      </c>
      <c r="BG64" s="139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139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139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140">
        <f>'ПЛАН НАВЧАЛЬНОГО ПРОЦЕСУ ДЕННА'!BJ64</f>
        <v>0</v>
      </c>
      <c r="BK64" s="141">
        <f t="shared" si="3"/>
        <v>0.8666666666666667</v>
      </c>
      <c r="BL64" s="142" t="str">
        <f t="shared" si="4"/>
        <v/>
      </c>
      <c r="BM64" s="145">
        <f t="shared" ref="BM64:BT64" si="133">IF(AND(BL64&lt;$CG64,$CF64&lt;&gt;$Z64,BX64=$CG64),BX64+$Z64-$CF64,BX64)</f>
        <v>0</v>
      </c>
      <c r="BN64" s="145">
        <f t="shared" si="133"/>
        <v>2</v>
      </c>
      <c r="BO64" s="145">
        <f t="shared" si="133"/>
        <v>1</v>
      </c>
      <c r="BP64" s="145">
        <f t="shared" si="133"/>
        <v>1</v>
      </c>
      <c r="BQ64" s="145">
        <f t="shared" si="133"/>
        <v>0</v>
      </c>
      <c r="BR64" s="145">
        <f t="shared" si="133"/>
        <v>0</v>
      </c>
      <c r="BS64" s="145">
        <f t="shared" si="133"/>
        <v>0</v>
      </c>
      <c r="BT64" s="145">
        <f t="shared" si="133"/>
        <v>0</v>
      </c>
      <c r="BU64" s="144">
        <f t="shared" si="6"/>
        <v>4</v>
      </c>
      <c r="BV64" s="81"/>
      <c r="BW64" s="81"/>
      <c r="BX64" s="145">
        <f t="shared" si="7"/>
        <v>0</v>
      </c>
      <c r="BY64" s="145">
        <f t="shared" si="8"/>
        <v>2</v>
      </c>
      <c r="BZ64" s="145">
        <f t="shared" si="9"/>
        <v>1</v>
      </c>
      <c r="CA64" s="145">
        <f t="shared" si="10"/>
        <v>1</v>
      </c>
      <c r="CB64" s="145">
        <f t="shared" si="11"/>
        <v>0</v>
      </c>
      <c r="CC64" s="145">
        <f t="shared" si="12"/>
        <v>0</v>
      </c>
      <c r="CD64" s="145">
        <f t="shared" si="13"/>
        <v>0</v>
      </c>
      <c r="CE64" s="145">
        <f t="shared" si="14"/>
        <v>0</v>
      </c>
      <c r="CF64" s="146">
        <f t="shared" si="15"/>
        <v>4</v>
      </c>
      <c r="CG64" s="147">
        <f t="shared" si="16"/>
        <v>2</v>
      </c>
      <c r="CH64" s="81"/>
      <c r="CI64" s="108">
        <f t="shared" si="17"/>
        <v>0</v>
      </c>
      <c r="CJ64" s="108">
        <f t="shared" si="18"/>
        <v>0</v>
      </c>
      <c r="CK64" s="108">
        <f t="shared" si="19"/>
        <v>0</v>
      </c>
      <c r="CL64" s="108">
        <f t="shared" si="20"/>
        <v>0</v>
      </c>
      <c r="CM64" s="108">
        <f t="shared" si="21"/>
        <v>0</v>
      </c>
      <c r="CN64" s="108">
        <f t="shared" si="22"/>
        <v>0</v>
      </c>
      <c r="CO64" s="108">
        <f t="shared" si="23"/>
        <v>0</v>
      </c>
      <c r="CP64" s="108">
        <f t="shared" si="24"/>
        <v>0</v>
      </c>
      <c r="CQ64" s="148">
        <f t="shared" si="25"/>
        <v>0</v>
      </c>
      <c r="CR64" s="108">
        <f t="shared" si="26"/>
        <v>0</v>
      </c>
      <c r="CS64" s="108">
        <f t="shared" si="27"/>
        <v>1</v>
      </c>
      <c r="CT64" s="105">
        <f t="shared" si="28"/>
        <v>0</v>
      </c>
      <c r="CU64" s="108">
        <f t="shared" si="29"/>
        <v>1</v>
      </c>
      <c r="CV64" s="108">
        <f t="shared" si="30"/>
        <v>0</v>
      </c>
      <c r="CW64" s="108">
        <f t="shared" si="31"/>
        <v>0</v>
      </c>
      <c r="CX64" s="108">
        <f t="shared" si="32"/>
        <v>0</v>
      </c>
      <c r="CY64" s="108">
        <f t="shared" si="33"/>
        <v>0</v>
      </c>
      <c r="CZ64" s="149">
        <f t="shared" si="34"/>
        <v>2</v>
      </c>
      <c r="DA64" s="81"/>
      <c r="DB64" s="81"/>
      <c r="DC64" s="81"/>
      <c r="DD64" s="150">
        <f t="shared" si="35"/>
        <v>16</v>
      </c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</row>
    <row r="65" spans="1:126" ht="12.75" hidden="1" customHeight="1">
      <c r="A65" s="153" t="s">
        <v>221</v>
      </c>
      <c r="B65" s="131"/>
      <c r="C65" s="132"/>
      <c r="D65" s="133"/>
      <c r="E65" s="134"/>
      <c r="F65" s="134"/>
      <c r="G65" s="135"/>
      <c r="H65" s="133"/>
      <c r="I65" s="134"/>
      <c r="J65" s="134"/>
      <c r="K65" s="134"/>
      <c r="L65" s="320">
        <f>'ПЛАН НАВЧАЛЬНОГО ПРОЦЕСУ ДЕННА'!L65</f>
        <v>0</v>
      </c>
      <c r="M65" s="134"/>
      <c r="N65" s="134"/>
      <c r="O65" s="135"/>
      <c r="P65" s="136"/>
      <c r="Q65" s="136"/>
      <c r="R65" s="133"/>
      <c r="S65" s="134"/>
      <c r="T65" s="134"/>
      <c r="U65" s="134"/>
      <c r="V65" s="134"/>
      <c r="W65" s="134"/>
      <c r="X65" s="135"/>
      <c r="Y65" s="137"/>
      <c r="Z65" s="137"/>
      <c r="AA65" s="137"/>
      <c r="AB65" s="137"/>
      <c r="AC65" s="137"/>
      <c r="AD65" s="137"/>
      <c r="AE65" s="224"/>
      <c r="AF65" s="224"/>
      <c r="AG65" s="224"/>
      <c r="AH65" s="224"/>
      <c r="AI65" s="224"/>
      <c r="AJ65" s="224"/>
      <c r="AK65" s="224"/>
      <c r="AL65" s="154"/>
      <c r="AM65" s="224"/>
      <c r="AN65" s="224"/>
      <c r="AO65" s="224"/>
      <c r="AP65" s="154"/>
      <c r="AQ65" s="224"/>
      <c r="AR65" s="224"/>
      <c r="AS65" s="224"/>
      <c r="AT65" s="154"/>
      <c r="AU65" s="224"/>
      <c r="AV65" s="224"/>
      <c r="AW65" s="224"/>
      <c r="AX65" s="154"/>
      <c r="AY65" s="224"/>
      <c r="AZ65" s="224"/>
      <c r="BA65" s="224"/>
      <c r="BB65" s="154"/>
      <c r="BC65" s="224"/>
      <c r="BD65" s="224"/>
      <c r="BE65" s="224"/>
      <c r="BF65" s="154"/>
      <c r="BG65" s="224"/>
      <c r="BH65" s="224"/>
      <c r="BI65" s="224"/>
      <c r="BJ65" s="154"/>
      <c r="BK65" s="141">
        <f t="shared" si="3"/>
        <v>0</v>
      </c>
      <c r="BL65" s="142" t="str">
        <f t="shared" si="4"/>
        <v/>
      </c>
      <c r="BM65" s="155"/>
      <c r="BN65" s="155"/>
      <c r="BO65" s="155"/>
      <c r="BP65" s="155"/>
      <c r="BQ65" s="155"/>
      <c r="BR65" s="155"/>
      <c r="BS65" s="155"/>
      <c r="BT65" s="155"/>
      <c r="BU65" s="156"/>
      <c r="BV65" s="81"/>
      <c r="BW65" s="81"/>
      <c r="BX65" s="155"/>
      <c r="BY65" s="155"/>
      <c r="BZ65" s="155"/>
      <c r="CA65" s="155"/>
      <c r="CB65" s="155"/>
      <c r="CC65" s="155"/>
      <c r="CD65" s="155"/>
      <c r="CE65" s="155"/>
      <c r="CF65" s="146"/>
      <c r="CG65" s="147">
        <f t="shared" si="16"/>
        <v>0</v>
      </c>
      <c r="CH65" s="81"/>
      <c r="CI65" s="108"/>
      <c r="CJ65" s="108"/>
      <c r="CK65" s="108"/>
      <c r="CL65" s="108"/>
      <c r="CM65" s="108"/>
      <c r="CN65" s="108"/>
      <c r="CO65" s="108"/>
      <c r="CP65" s="108"/>
      <c r="CQ65" s="81"/>
      <c r="CR65" s="108"/>
      <c r="CS65" s="108"/>
      <c r="CT65" s="105"/>
      <c r="CU65" s="108"/>
      <c r="CV65" s="108"/>
      <c r="CW65" s="108"/>
      <c r="CX65" s="108"/>
      <c r="CY65" s="108"/>
      <c r="CZ65" s="81"/>
      <c r="DA65" s="81"/>
      <c r="DB65" s="81"/>
      <c r="DC65" s="81"/>
      <c r="DD65" s="325">
        <f t="shared" si="35"/>
        <v>0</v>
      </c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</row>
    <row r="66" spans="1:126" ht="12.75" hidden="1" customHeight="1">
      <c r="A66" s="153" t="s">
        <v>221</v>
      </c>
      <c r="B66" s="131"/>
      <c r="C66" s="132"/>
      <c r="D66" s="133"/>
      <c r="E66" s="134"/>
      <c r="F66" s="134"/>
      <c r="G66" s="135"/>
      <c r="H66" s="133"/>
      <c r="I66" s="134"/>
      <c r="J66" s="134"/>
      <c r="K66" s="134"/>
      <c r="L66" s="320">
        <f>'ПЛАН НАВЧАЛЬНОГО ПРОЦЕСУ ДЕННА'!L66</f>
        <v>0</v>
      </c>
      <c r="M66" s="134"/>
      <c r="N66" s="134"/>
      <c r="O66" s="135"/>
      <c r="P66" s="136"/>
      <c r="Q66" s="136"/>
      <c r="R66" s="133"/>
      <c r="S66" s="134"/>
      <c r="T66" s="134"/>
      <c r="U66" s="134"/>
      <c r="V66" s="134"/>
      <c r="W66" s="134"/>
      <c r="X66" s="135"/>
      <c r="Y66" s="137"/>
      <c r="Z66" s="137"/>
      <c r="AA66" s="137"/>
      <c r="AB66" s="137"/>
      <c r="AC66" s="137"/>
      <c r="AD66" s="137"/>
      <c r="AE66" s="224"/>
      <c r="AF66" s="224"/>
      <c r="AG66" s="224"/>
      <c r="AH66" s="224"/>
      <c r="AI66" s="224"/>
      <c r="AJ66" s="224"/>
      <c r="AK66" s="224"/>
      <c r="AL66" s="154"/>
      <c r="AM66" s="224"/>
      <c r="AN66" s="224"/>
      <c r="AO66" s="224"/>
      <c r="AP66" s="154"/>
      <c r="AQ66" s="224"/>
      <c r="AR66" s="224"/>
      <c r="AS66" s="224"/>
      <c r="AT66" s="154"/>
      <c r="AU66" s="224"/>
      <c r="AV66" s="224"/>
      <c r="AW66" s="224"/>
      <c r="AX66" s="154"/>
      <c r="AY66" s="224"/>
      <c r="AZ66" s="224"/>
      <c r="BA66" s="224"/>
      <c r="BB66" s="154"/>
      <c r="BC66" s="224"/>
      <c r="BD66" s="224"/>
      <c r="BE66" s="224"/>
      <c r="BF66" s="154"/>
      <c r="BG66" s="224"/>
      <c r="BH66" s="224"/>
      <c r="BI66" s="224"/>
      <c r="BJ66" s="154"/>
      <c r="BK66" s="141">
        <f t="shared" si="3"/>
        <v>0</v>
      </c>
      <c r="BL66" s="142" t="str">
        <f t="shared" si="4"/>
        <v/>
      </c>
      <c r="BM66" s="155"/>
      <c r="BN66" s="155"/>
      <c r="BO66" s="155"/>
      <c r="BP66" s="155"/>
      <c r="BQ66" s="155"/>
      <c r="BR66" s="155"/>
      <c r="BS66" s="155"/>
      <c r="BT66" s="155"/>
      <c r="BU66" s="156"/>
      <c r="BV66" s="81"/>
      <c r="BW66" s="81"/>
      <c r="BX66" s="155"/>
      <c r="BY66" s="155"/>
      <c r="BZ66" s="155"/>
      <c r="CA66" s="155"/>
      <c r="CB66" s="155"/>
      <c r="CC66" s="155"/>
      <c r="CD66" s="155"/>
      <c r="CE66" s="155"/>
      <c r="CF66" s="146"/>
      <c r="CG66" s="147">
        <f t="shared" si="16"/>
        <v>0</v>
      </c>
      <c r="CH66" s="81"/>
      <c r="CI66" s="108"/>
      <c r="CJ66" s="108"/>
      <c r="CK66" s="108"/>
      <c r="CL66" s="108"/>
      <c r="CM66" s="108"/>
      <c r="CN66" s="108"/>
      <c r="CO66" s="108"/>
      <c r="CP66" s="108"/>
      <c r="CQ66" s="81"/>
      <c r="CR66" s="108"/>
      <c r="CS66" s="108"/>
      <c r="CT66" s="105"/>
      <c r="CU66" s="108"/>
      <c r="CV66" s="108"/>
      <c r="CW66" s="108"/>
      <c r="CX66" s="108"/>
      <c r="CY66" s="108"/>
      <c r="CZ66" s="81"/>
      <c r="DA66" s="81"/>
      <c r="DB66" s="81"/>
      <c r="DC66" s="81"/>
      <c r="DD66" s="325">
        <f t="shared" si="35"/>
        <v>0</v>
      </c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</row>
    <row r="67" spans="1:126" ht="12.75" hidden="1" customHeight="1">
      <c r="A67" s="153" t="s">
        <v>221</v>
      </c>
      <c r="B67" s="131"/>
      <c r="C67" s="132"/>
      <c r="D67" s="133"/>
      <c r="E67" s="134"/>
      <c r="F67" s="134"/>
      <c r="G67" s="135"/>
      <c r="H67" s="133"/>
      <c r="I67" s="134"/>
      <c r="J67" s="134"/>
      <c r="K67" s="134"/>
      <c r="L67" s="320">
        <f>'ПЛАН НАВЧАЛЬНОГО ПРОЦЕСУ ДЕННА'!L67</f>
        <v>0</v>
      </c>
      <c r="M67" s="134"/>
      <c r="N67" s="134"/>
      <c r="O67" s="135"/>
      <c r="P67" s="136"/>
      <c r="Q67" s="136"/>
      <c r="R67" s="133"/>
      <c r="S67" s="134"/>
      <c r="T67" s="134"/>
      <c r="U67" s="134"/>
      <c r="V67" s="134"/>
      <c r="W67" s="134"/>
      <c r="X67" s="135"/>
      <c r="Y67" s="137"/>
      <c r="Z67" s="137"/>
      <c r="AA67" s="137"/>
      <c r="AB67" s="137"/>
      <c r="AC67" s="137"/>
      <c r="AD67" s="137"/>
      <c r="AE67" s="224"/>
      <c r="AF67" s="224"/>
      <c r="AG67" s="224"/>
      <c r="AH67" s="224"/>
      <c r="AI67" s="224"/>
      <c r="AJ67" s="224"/>
      <c r="AK67" s="224"/>
      <c r="AL67" s="154"/>
      <c r="AM67" s="224"/>
      <c r="AN67" s="224"/>
      <c r="AO67" s="224"/>
      <c r="AP67" s="154"/>
      <c r="AQ67" s="224"/>
      <c r="AR67" s="224"/>
      <c r="AS67" s="224"/>
      <c r="AT67" s="154"/>
      <c r="AU67" s="224"/>
      <c r="AV67" s="224"/>
      <c r="AW67" s="224"/>
      <c r="AX67" s="154"/>
      <c r="AY67" s="224"/>
      <c r="AZ67" s="224"/>
      <c r="BA67" s="224"/>
      <c r="BB67" s="154"/>
      <c r="BC67" s="224"/>
      <c r="BD67" s="224"/>
      <c r="BE67" s="224"/>
      <c r="BF67" s="154"/>
      <c r="BG67" s="224"/>
      <c r="BH67" s="224"/>
      <c r="BI67" s="224"/>
      <c r="BJ67" s="154"/>
      <c r="BK67" s="141">
        <f t="shared" si="3"/>
        <v>0</v>
      </c>
      <c r="BL67" s="142" t="str">
        <f t="shared" si="4"/>
        <v/>
      </c>
      <c r="BM67" s="155"/>
      <c r="BN67" s="155"/>
      <c r="BO67" s="155"/>
      <c r="BP67" s="155"/>
      <c r="BQ67" s="155"/>
      <c r="BR67" s="155"/>
      <c r="BS67" s="155"/>
      <c r="BT67" s="155"/>
      <c r="BU67" s="156"/>
      <c r="BV67" s="81"/>
      <c r="BW67" s="81"/>
      <c r="BX67" s="155"/>
      <c r="BY67" s="155"/>
      <c r="BZ67" s="155"/>
      <c r="CA67" s="155"/>
      <c r="CB67" s="155"/>
      <c r="CC67" s="155"/>
      <c r="CD67" s="155"/>
      <c r="CE67" s="155"/>
      <c r="CF67" s="146"/>
      <c r="CG67" s="147">
        <f t="shared" si="16"/>
        <v>0</v>
      </c>
      <c r="CH67" s="81"/>
      <c r="CI67" s="108"/>
      <c r="CJ67" s="108"/>
      <c r="CK67" s="108"/>
      <c r="CL67" s="108"/>
      <c r="CM67" s="108"/>
      <c r="CN67" s="108"/>
      <c r="CO67" s="108"/>
      <c r="CP67" s="108"/>
      <c r="CQ67" s="81"/>
      <c r="CR67" s="108"/>
      <c r="CS67" s="108"/>
      <c r="CT67" s="105"/>
      <c r="CU67" s="108"/>
      <c r="CV67" s="108"/>
      <c r="CW67" s="108"/>
      <c r="CX67" s="108"/>
      <c r="CY67" s="108"/>
      <c r="CZ67" s="81"/>
      <c r="DA67" s="81"/>
      <c r="DB67" s="81"/>
      <c r="DC67" s="81"/>
      <c r="DD67" s="325">
        <f t="shared" ref="DD67:DD68" si="134">SUM($AE67)+SUM($AI67)+SUM($AM67)+SUM($AQ67)+SUM($AU67)+SUM($AY67)+SUM($BC67)+SUM($BG67)</f>
        <v>0</v>
      </c>
      <c r="DE67" s="157"/>
      <c r="DF67" s="157"/>
      <c r="DG67" s="157"/>
      <c r="DH67" s="157"/>
      <c r="DI67" s="157"/>
      <c r="DJ67" s="157"/>
      <c r="DK67" s="157"/>
      <c r="DL67" s="157"/>
      <c r="DM67" s="158"/>
      <c r="DN67" s="81"/>
      <c r="DO67" s="81"/>
      <c r="DP67" s="81"/>
      <c r="DQ67" s="81"/>
      <c r="DR67" s="81"/>
      <c r="DS67" s="81"/>
      <c r="DT67" s="81"/>
      <c r="DU67" s="81"/>
      <c r="DV67" s="81"/>
    </row>
    <row r="68" spans="1:126" ht="12.75" hidden="1" customHeight="1">
      <c r="A68" s="153" t="s">
        <v>221</v>
      </c>
      <c r="B68" s="131"/>
      <c r="C68" s="132"/>
      <c r="D68" s="133"/>
      <c r="E68" s="134"/>
      <c r="F68" s="134"/>
      <c r="G68" s="135"/>
      <c r="H68" s="133"/>
      <c r="I68" s="134"/>
      <c r="J68" s="134"/>
      <c r="K68" s="134"/>
      <c r="L68" s="134"/>
      <c r="M68" s="134"/>
      <c r="N68" s="134"/>
      <c r="O68" s="135"/>
      <c r="P68" s="136"/>
      <c r="Q68" s="136"/>
      <c r="R68" s="133"/>
      <c r="S68" s="134"/>
      <c r="T68" s="134"/>
      <c r="U68" s="134"/>
      <c r="V68" s="134"/>
      <c r="W68" s="134"/>
      <c r="X68" s="135"/>
      <c r="Y68" s="137"/>
      <c r="Z68" s="137"/>
      <c r="AA68" s="137"/>
      <c r="AB68" s="137"/>
      <c r="AC68" s="137"/>
      <c r="AD68" s="137"/>
      <c r="AE68" s="224"/>
      <c r="AF68" s="224"/>
      <c r="AG68" s="224"/>
      <c r="AH68" s="224"/>
      <c r="AI68" s="224"/>
      <c r="AJ68" s="224"/>
      <c r="AK68" s="224"/>
      <c r="AL68" s="154"/>
      <c r="AM68" s="224"/>
      <c r="AN68" s="224"/>
      <c r="AO68" s="224"/>
      <c r="AP68" s="154"/>
      <c r="AQ68" s="224"/>
      <c r="AR68" s="224"/>
      <c r="AS68" s="224"/>
      <c r="AT68" s="154"/>
      <c r="AU68" s="224"/>
      <c r="AV68" s="224"/>
      <c r="AW68" s="224"/>
      <c r="AX68" s="154"/>
      <c r="AY68" s="224"/>
      <c r="AZ68" s="224"/>
      <c r="BA68" s="224"/>
      <c r="BB68" s="154"/>
      <c r="BC68" s="224"/>
      <c r="BD68" s="224"/>
      <c r="BE68" s="224"/>
      <c r="BF68" s="154"/>
      <c r="BG68" s="224"/>
      <c r="BH68" s="224"/>
      <c r="BI68" s="224"/>
      <c r="BJ68" s="154"/>
      <c r="BK68" s="141">
        <f t="shared" si="3"/>
        <v>0</v>
      </c>
      <c r="BL68" s="142" t="str">
        <f t="shared" si="4"/>
        <v/>
      </c>
      <c r="BM68" s="155"/>
      <c r="BN68" s="155"/>
      <c r="BO68" s="155"/>
      <c r="BP68" s="155"/>
      <c r="BQ68" s="155"/>
      <c r="BR68" s="155"/>
      <c r="BS68" s="155"/>
      <c r="BT68" s="155"/>
      <c r="BU68" s="156"/>
      <c r="BV68" s="81"/>
      <c r="BW68" s="81"/>
      <c r="BX68" s="155"/>
      <c r="BY68" s="155"/>
      <c r="BZ68" s="155"/>
      <c r="CA68" s="155"/>
      <c r="CB68" s="155"/>
      <c r="CC68" s="155"/>
      <c r="CD68" s="155"/>
      <c r="CE68" s="155"/>
      <c r="CF68" s="146"/>
      <c r="CG68" s="147">
        <f t="shared" si="16"/>
        <v>0</v>
      </c>
      <c r="CH68" s="81"/>
      <c r="CI68" s="108"/>
      <c r="CJ68" s="108"/>
      <c r="CK68" s="108"/>
      <c r="CL68" s="108"/>
      <c r="CM68" s="108"/>
      <c r="CN68" s="108"/>
      <c r="CO68" s="108"/>
      <c r="CP68" s="108"/>
      <c r="CQ68" s="81"/>
      <c r="CR68" s="108"/>
      <c r="CS68" s="108"/>
      <c r="CT68" s="105"/>
      <c r="CU68" s="108"/>
      <c r="CV68" s="108"/>
      <c r="CW68" s="108"/>
      <c r="CX68" s="108"/>
      <c r="CY68" s="108"/>
      <c r="CZ68" s="81"/>
      <c r="DA68" s="81"/>
      <c r="DB68" s="81"/>
      <c r="DC68" s="81"/>
      <c r="DD68" s="325">
        <f t="shared" si="134"/>
        <v>0</v>
      </c>
      <c r="DE68" s="157"/>
      <c r="DF68" s="157"/>
      <c r="DG68" s="157"/>
      <c r="DH68" s="157"/>
      <c r="DI68" s="157"/>
      <c r="DJ68" s="157"/>
      <c r="DK68" s="157"/>
      <c r="DL68" s="157"/>
      <c r="DM68" s="158"/>
      <c r="DN68" s="81"/>
      <c r="DO68" s="81"/>
      <c r="DP68" s="81"/>
      <c r="DQ68" s="81"/>
      <c r="DR68" s="81"/>
      <c r="DS68" s="81"/>
      <c r="DT68" s="81"/>
      <c r="DU68" s="81"/>
      <c r="DV68" s="81"/>
    </row>
    <row r="69" spans="1:126" ht="12.75" customHeight="1">
      <c r="A69" s="153" t="s">
        <v>221</v>
      </c>
      <c r="B69" s="159" t="s">
        <v>313</v>
      </c>
      <c r="C69" s="160"/>
      <c r="D69" s="161"/>
      <c r="E69" s="161"/>
      <c r="F69" s="161"/>
      <c r="G69" s="161"/>
      <c r="H69" s="161"/>
      <c r="I69" s="162"/>
      <c r="J69" s="162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2"/>
      <c r="V69" s="162"/>
      <c r="W69" s="162"/>
      <c r="X69" s="163"/>
      <c r="Y69" s="164">
        <f t="shared" ref="Y69:AD69" si="135">SUMIF($A15:$A64,"&gt;'#'",Y15:Y64)</f>
        <v>4410</v>
      </c>
      <c r="Z69" s="164">
        <f t="shared" si="135"/>
        <v>147</v>
      </c>
      <c r="AA69" s="165">
        <f t="shared" si="135"/>
        <v>82</v>
      </c>
      <c r="AB69" s="165">
        <f t="shared" si="135"/>
        <v>0</v>
      </c>
      <c r="AC69" s="165">
        <f t="shared" si="135"/>
        <v>132</v>
      </c>
      <c r="AD69" s="165">
        <f t="shared" si="135"/>
        <v>4196</v>
      </c>
      <c r="AE69" s="166">
        <f t="shared" ref="AE69:BJ69" si="136">SUM(AE15:AE64)</f>
        <v>18</v>
      </c>
      <c r="AF69" s="166">
        <f t="shared" si="136"/>
        <v>0</v>
      </c>
      <c r="AG69" s="166">
        <f t="shared" si="136"/>
        <v>18</v>
      </c>
      <c r="AH69" s="167">
        <f t="shared" si="136"/>
        <v>25</v>
      </c>
      <c r="AI69" s="166">
        <f t="shared" si="136"/>
        <v>14</v>
      </c>
      <c r="AJ69" s="166">
        <f t="shared" si="136"/>
        <v>0</v>
      </c>
      <c r="AK69" s="166">
        <f t="shared" si="136"/>
        <v>30</v>
      </c>
      <c r="AL69" s="167">
        <f t="shared" si="136"/>
        <v>29</v>
      </c>
      <c r="AM69" s="166">
        <f t="shared" si="136"/>
        <v>10</v>
      </c>
      <c r="AN69" s="166">
        <f t="shared" si="136"/>
        <v>0</v>
      </c>
      <c r="AO69" s="166">
        <f t="shared" si="136"/>
        <v>18</v>
      </c>
      <c r="AP69" s="167">
        <f t="shared" si="136"/>
        <v>20</v>
      </c>
      <c r="AQ69" s="166">
        <f t="shared" si="136"/>
        <v>6</v>
      </c>
      <c r="AR69" s="166">
        <f t="shared" si="136"/>
        <v>0</v>
      </c>
      <c r="AS69" s="166">
        <f t="shared" si="136"/>
        <v>16</v>
      </c>
      <c r="AT69" s="167">
        <f t="shared" si="136"/>
        <v>13</v>
      </c>
      <c r="AU69" s="166">
        <f t="shared" si="136"/>
        <v>12</v>
      </c>
      <c r="AV69" s="166">
        <f t="shared" si="136"/>
        <v>0</v>
      </c>
      <c r="AW69" s="166">
        <f t="shared" si="136"/>
        <v>18</v>
      </c>
      <c r="AX69" s="167">
        <f t="shared" si="136"/>
        <v>20</v>
      </c>
      <c r="AY69" s="166">
        <f t="shared" si="136"/>
        <v>8</v>
      </c>
      <c r="AZ69" s="166">
        <f t="shared" si="136"/>
        <v>0</v>
      </c>
      <c r="BA69" s="166">
        <f t="shared" si="136"/>
        <v>12</v>
      </c>
      <c r="BB69" s="167">
        <f t="shared" si="136"/>
        <v>13</v>
      </c>
      <c r="BC69" s="166">
        <f t="shared" si="136"/>
        <v>4</v>
      </c>
      <c r="BD69" s="166">
        <f t="shared" si="136"/>
        <v>0</v>
      </c>
      <c r="BE69" s="166">
        <f t="shared" si="136"/>
        <v>8</v>
      </c>
      <c r="BF69" s="167">
        <f t="shared" si="136"/>
        <v>9</v>
      </c>
      <c r="BG69" s="166">
        <f t="shared" si="136"/>
        <v>10</v>
      </c>
      <c r="BH69" s="166">
        <f t="shared" si="136"/>
        <v>0</v>
      </c>
      <c r="BI69" s="166">
        <f t="shared" si="136"/>
        <v>12</v>
      </c>
      <c r="BJ69" s="167">
        <f t="shared" si="136"/>
        <v>18</v>
      </c>
      <c r="BK69" s="168">
        <f t="shared" si="3"/>
        <v>0.95147392290249433</v>
      </c>
      <c r="BL69" s="169"/>
      <c r="BM69" s="170">
        <f t="shared" ref="BM69:BU69" si="137">SUM(BM15:BM68)</f>
        <v>25</v>
      </c>
      <c r="BN69" s="170">
        <f t="shared" si="137"/>
        <v>29</v>
      </c>
      <c r="BO69" s="170">
        <f t="shared" si="137"/>
        <v>20</v>
      </c>
      <c r="BP69" s="170">
        <f t="shared" si="137"/>
        <v>13</v>
      </c>
      <c r="BQ69" s="170">
        <f t="shared" si="137"/>
        <v>20</v>
      </c>
      <c r="BR69" s="170">
        <f t="shared" si="137"/>
        <v>13</v>
      </c>
      <c r="BS69" s="170">
        <f t="shared" si="137"/>
        <v>9</v>
      </c>
      <c r="BT69" s="170">
        <f t="shared" si="137"/>
        <v>18</v>
      </c>
      <c r="BU69" s="144">
        <f t="shared" si="137"/>
        <v>147</v>
      </c>
      <c r="BV69" s="171"/>
      <c r="BW69" s="171"/>
      <c r="BX69" s="172">
        <f t="shared" ref="BX69:CF69" si="138">SUM(BX15:BX68)</f>
        <v>25</v>
      </c>
      <c r="BY69" s="172">
        <f t="shared" si="138"/>
        <v>29</v>
      </c>
      <c r="BZ69" s="172">
        <f t="shared" si="138"/>
        <v>20</v>
      </c>
      <c r="CA69" s="172">
        <f t="shared" si="138"/>
        <v>13</v>
      </c>
      <c r="CB69" s="172">
        <f t="shared" si="138"/>
        <v>20</v>
      </c>
      <c r="CC69" s="172">
        <f t="shared" si="138"/>
        <v>13</v>
      </c>
      <c r="CD69" s="172">
        <f t="shared" si="138"/>
        <v>9</v>
      </c>
      <c r="CE69" s="172">
        <f t="shared" si="138"/>
        <v>18</v>
      </c>
      <c r="CF69" s="173">
        <f t="shared" si="138"/>
        <v>147</v>
      </c>
      <c r="CG69" s="174"/>
      <c r="CH69" s="175" t="s">
        <v>170</v>
      </c>
      <c r="CI69" s="176">
        <f t="shared" ref="CI69:CP69" si="139">SUM(CI15:CI68)</f>
        <v>3</v>
      </c>
      <c r="CJ69" s="176">
        <f t="shared" si="139"/>
        <v>4</v>
      </c>
      <c r="CK69" s="176">
        <f t="shared" si="139"/>
        <v>3</v>
      </c>
      <c r="CL69" s="176">
        <f t="shared" si="139"/>
        <v>2</v>
      </c>
      <c r="CM69" s="176">
        <f t="shared" si="139"/>
        <v>4</v>
      </c>
      <c r="CN69" s="176">
        <f t="shared" si="139"/>
        <v>2</v>
      </c>
      <c r="CO69" s="176">
        <f t="shared" si="139"/>
        <v>1</v>
      </c>
      <c r="CP69" s="176">
        <f t="shared" si="139"/>
        <v>2</v>
      </c>
      <c r="CQ69" s="177">
        <f>SUM(CQ15:CQ38)</f>
        <v>15</v>
      </c>
      <c r="CR69" s="176">
        <f t="shared" ref="CR69:CY69" si="140">SUM(CR15:CR68)</f>
        <v>3</v>
      </c>
      <c r="CS69" s="176">
        <f t="shared" si="140"/>
        <v>3</v>
      </c>
      <c r="CT69" s="176">
        <f t="shared" si="140"/>
        <v>3</v>
      </c>
      <c r="CU69" s="176">
        <f t="shared" si="140"/>
        <v>3</v>
      </c>
      <c r="CV69" s="176">
        <f t="shared" si="140"/>
        <v>1</v>
      </c>
      <c r="CW69" s="176">
        <f t="shared" si="140"/>
        <v>1</v>
      </c>
      <c r="CX69" s="176">
        <f t="shared" si="140"/>
        <v>1</v>
      </c>
      <c r="CY69" s="176">
        <f t="shared" si="140"/>
        <v>3</v>
      </c>
      <c r="CZ69" s="178">
        <f>SUM(CZ15:CZ38)</f>
        <v>16</v>
      </c>
      <c r="DA69" s="171"/>
      <c r="DB69" s="171"/>
      <c r="DC69" s="171"/>
      <c r="DD69" s="171"/>
      <c r="DE69" s="171">
        <f t="shared" ref="DE69:DV69" si="141">COUNTIF(DE15:DE38,"&gt;0")</f>
        <v>0</v>
      </c>
      <c r="DF69" s="171">
        <f t="shared" si="141"/>
        <v>0</v>
      </c>
      <c r="DG69" s="171">
        <f t="shared" si="141"/>
        <v>0</v>
      </c>
      <c r="DH69" s="171">
        <f t="shared" si="141"/>
        <v>0</v>
      </c>
      <c r="DI69" s="171">
        <f t="shared" si="141"/>
        <v>0</v>
      </c>
      <c r="DJ69" s="171">
        <f t="shared" si="141"/>
        <v>0</v>
      </c>
      <c r="DK69" s="171">
        <f t="shared" si="141"/>
        <v>0</v>
      </c>
      <c r="DL69" s="171">
        <f t="shared" si="141"/>
        <v>0</v>
      </c>
      <c r="DM69" s="179">
        <f t="shared" si="141"/>
        <v>0</v>
      </c>
      <c r="DN69" s="171">
        <f t="shared" si="141"/>
        <v>0</v>
      </c>
      <c r="DO69" s="171">
        <f t="shared" si="141"/>
        <v>0</v>
      </c>
      <c r="DP69" s="171">
        <f t="shared" si="141"/>
        <v>0</v>
      </c>
      <c r="DQ69" s="171">
        <f t="shared" si="141"/>
        <v>0</v>
      </c>
      <c r="DR69" s="171">
        <f t="shared" si="141"/>
        <v>0</v>
      </c>
      <c r="DS69" s="171">
        <f t="shared" si="141"/>
        <v>0</v>
      </c>
      <c r="DT69" s="171">
        <f t="shared" si="141"/>
        <v>0</v>
      </c>
      <c r="DU69" s="171">
        <f t="shared" si="141"/>
        <v>0</v>
      </c>
      <c r="DV69" s="179">
        <f t="shared" si="141"/>
        <v>0</v>
      </c>
    </row>
    <row r="70" spans="1:126" ht="12.75" customHeight="1">
      <c r="A70" s="105"/>
      <c r="B70" s="180" t="s">
        <v>346</v>
      </c>
      <c r="C70" s="181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82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83"/>
      <c r="AE70" s="184"/>
      <c r="AF70" s="184"/>
      <c r="AG70" s="184"/>
      <c r="AH70" s="183"/>
      <c r="AI70" s="184"/>
      <c r="AJ70" s="184"/>
      <c r="AK70" s="184"/>
      <c r="AL70" s="183"/>
      <c r="AM70" s="184"/>
      <c r="AN70" s="184"/>
      <c r="AO70" s="184"/>
      <c r="AP70" s="183"/>
      <c r="AQ70" s="184"/>
      <c r="AR70" s="184"/>
      <c r="AS70" s="184"/>
      <c r="AT70" s="183"/>
      <c r="AU70" s="184"/>
      <c r="AV70" s="184"/>
      <c r="AW70" s="184"/>
      <c r="AX70" s="183"/>
      <c r="AY70" s="184"/>
      <c r="AZ70" s="184"/>
      <c r="BA70" s="184"/>
      <c r="BB70" s="183"/>
      <c r="BC70" s="184"/>
      <c r="BD70" s="184"/>
      <c r="BE70" s="184"/>
      <c r="BF70" s="183"/>
      <c r="BG70" s="184"/>
      <c r="BH70" s="184"/>
      <c r="BI70" s="184"/>
      <c r="BJ70" s="185"/>
      <c r="BK70" s="186"/>
      <c r="BL70" s="187"/>
      <c r="BM70" s="188"/>
      <c r="BN70" s="188"/>
      <c r="BO70" s="188"/>
      <c r="BP70" s="188"/>
      <c r="BQ70" s="188"/>
      <c r="BR70" s="188"/>
      <c r="BS70" s="188"/>
      <c r="BT70" s="188"/>
      <c r="BU70" s="188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5"/>
      <c r="CG70" s="86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424" t="s">
        <v>171</v>
      </c>
      <c r="DF70" s="364"/>
      <c r="DG70" s="364"/>
      <c r="DH70" s="364"/>
      <c r="DI70" s="364"/>
      <c r="DJ70" s="364"/>
      <c r="DK70" s="364"/>
      <c r="DL70" s="365"/>
      <c r="DM70" s="107" t="s">
        <v>170</v>
      </c>
      <c r="DN70" s="424" t="s">
        <v>172</v>
      </c>
      <c r="DO70" s="364"/>
      <c r="DP70" s="364"/>
      <c r="DQ70" s="364"/>
      <c r="DR70" s="364"/>
      <c r="DS70" s="364"/>
      <c r="DT70" s="364"/>
      <c r="DU70" s="365"/>
      <c r="DV70" s="107" t="s">
        <v>170</v>
      </c>
    </row>
    <row r="71" spans="1:126" ht="12.75" customHeight="1">
      <c r="A71" s="127" t="s">
        <v>223</v>
      </c>
      <c r="B71" s="189" t="s">
        <v>224</v>
      </c>
      <c r="C71" s="190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4"/>
      <c r="AF71" s="184"/>
      <c r="AG71" s="184"/>
      <c r="AH71" s="183"/>
      <c r="AI71" s="184"/>
      <c r="AJ71" s="184"/>
      <c r="AK71" s="184"/>
      <c r="AL71" s="183"/>
      <c r="AM71" s="184"/>
      <c r="AN71" s="184"/>
      <c r="AO71" s="184"/>
      <c r="AP71" s="183"/>
      <c r="AQ71" s="184"/>
      <c r="AR71" s="184"/>
      <c r="AS71" s="184"/>
      <c r="AT71" s="183"/>
      <c r="AU71" s="184"/>
      <c r="AV71" s="184"/>
      <c r="AW71" s="184"/>
      <c r="AX71" s="183"/>
      <c r="AY71" s="184"/>
      <c r="AZ71" s="184"/>
      <c r="BA71" s="184"/>
      <c r="BB71" s="183"/>
      <c r="BC71" s="184"/>
      <c r="BD71" s="184"/>
      <c r="BE71" s="184"/>
      <c r="BF71" s="183"/>
      <c r="BG71" s="184"/>
      <c r="BH71" s="184"/>
      <c r="BI71" s="184"/>
      <c r="BJ71" s="191"/>
      <c r="BK71" s="186"/>
      <c r="BL71" s="187"/>
      <c r="BM71" s="188"/>
      <c r="BN71" s="188"/>
      <c r="BO71" s="188"/>
      <c r="BP71" s="188"/>
      <c r="BQ71" s="188"/>
      <c r="BR71" s="188"/>
      <c r="BS71" s="188"/>
      <c r="BT71" s="188"/>
      <c r="BU71" s="188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5"/>
      <c r="CG71" s="86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113">
        <v>1</v>
      </c>
      <c r="DF71" s="113">
        <v>2</v>
      </c>
      <c r="DG71" s="113">
        <v>3</v>
      </c>
      <c r="DH71" s="113">
        <v>4</v>
      </c>
      <c r="DI71" s="113">
        <v>5</v>
      </c>
      <c r="DJ71" s="113">
        <v>6</v>
      </c>
      <c r="DK71" s="113">
        <v>7</v>
      </c>
      <c r="DL71" s="113">
        <v>8</v>
      </c>
      <c r="DM71" s="117" t="s">
        <v>127</v>
      </c>
      <c r="DN71" s="113">
        <v>1</v>
      </c>
      <c r="DO71" s="113">
        <v>2</v>
      </c>
      <c r="DP71" s="113">
        <v>3</v>
      </c>
      <c r="DQ71" s="113">
        <v>4</v>
      </c>
      <c r="DR71" s="113">
        <v>5</v>
      </c>
      <c r="DS71" s="113">
        <v>6</v>
      </c>
      <c r="DT71" s="113">
        <v>7</v>
      </c>
      <c r="DU71" s="113">
        <v>8</v>
      </c>
      <c r="DV71" s="117" t="s">
        <v>152</v>
      </c>
    </row>
    <row r="72" spans="1:126" ht="12.75" customHeight="1">
      <c r="A72" s="108" t="str">
        <f>'ПЛАН НАВЧАЛЬНОГО ПРОЦЕСУ ДЕННА'!A72</f>
        <v>1.2.01</v>
      </c>
      <c r="B72" s="318" t="str">
        <f>'ПЛАН НАВЧАЛЬНОГО ПРОЦЕСУ ДЕННА'!B72</f>
        <v>Географія туризму</v>
      </c>
      <c r="C72" s="324" t="str">
        <f>'ПЛАН НАВЧАЛЬНОГО ПРОЦЕСУ ДЕННА'!C72</f>
        <v>МЕіТ</v>
      </c>
      <c r="D72" s="203">
        <f>'ПЛАН НАВЧАЛЬНОГО ПРОЦЕСУ ДЕННА'!D72</f>
        <v>0</v>
      </c>
      <c r="E72" s="203">
        <f>'ПЛАН НАВЧАЛЬНОГО ПРОЦЕСУ ДЕННА'!E72</f>
        <v>0</v>
      </c>
      <c r="F72" s="203">
        <f>'ПЛАН НАВЧАЛЬНОГО ПРОЦЕСУ ДЕННА'!F72</f>
        <v>0</v>
      </c>
      <c r="G72" s="203">
        <f>'ПЛАН НАВЧАЛЬНОГО ПРОЦЕСУ ДЕННА'!G72</f>
        <v>0</v>
      </c>
      <c r="H72" s="203">
        <f>'ПЛАН НАВЧАЛЬНОГО ПРОЦЕСУ ДЕННА'!H72</f>
        <v>0</v>
      </c>
      <c r="I72" s="203">
        <f>'ПЛАН НАВЧАЛЬНОГО ПРОЦЕСУ ДЕННА'!I72</f>
        <v>0</v>
      </c>
      <c r="J72" s="203">
        <f>'ПЛАН НАВЧАЛЬНОГО ПРОЦЕСУ ДЕННА'!J72</f>
        <v>0</v>
      </c>
      <c r="K72" s="203">
        <f>'ПЛАН НАВЧАЛЬНОГО ПРОЦЕСУ ДЕННА'!K72</f>
        <v>0</v>
      </c>
      <c r="L72" s="203">
        <f>'ПЛАН НАВЧАЛЬНОГО ПРОЦЕСУ ДЕННА'!L72</f>
        <v>0</v>
      </c>
      <c r="M72" s="203">
        <f>'ПЛАН НАВЧАЛЬНОГО ПРОЦЕСУ ДЕННА'!M72</f>
        <v>0</v>
      </c>
      <c r="N72" s="203">
        <f>'ПЛАН НАВЧАЛЬНОГО ПРОЦЕСУ ДЕННА'!N72</f>
        <v>0</v>
      </c>
      <c r="O72" s="203">
        <f>'ПЛАН НАВЧАЛЬНОГО ПРОЦЕСУ ДЕННА'!O72</f>
        <v>0</v>
      </c>
      <c r="P72" s="322">
        <f>'ПЛАН НАВЧАЛЬНОГО ПРОЦЕСУ ДЕННА'!P72</f>
        <v>0</v>
      </c>
      <c r="Q72" s="322">
        <f>'ПЛАН НАВЧАЛЬНОГО ПРОЦЕСУ ДЕННА'!Q72</f>
        <v>4</v>
      </c>
      <c r="R72" s="203">
        <f>'ПЛАН НАВЧАЛЬНОГО ПРОЦЕСУ ДЕННА'!R72</f>
        <v>0</v>
      </c>
      <c r="S72" s="203">
        <f>'ПЛАН НАВЧАЛЬНОГО ПРОЦЕСУ ДЕННА'!S72</f>
        <v>0</v>
      </c>
      <c r="T72" s="203">
        <f>'ПЛАН НАВЧАЛЬНОГО ПРОЦЕСУ ДЕННА'!T72</f>
        <v>0</v>
      </c>
      <c r="U72" s="203">
        <f>'ПЛАН НАВЧАЛЬНОГО ПРОЦЕСУ ДЕННА'!U72</f>
        <v>0</v>
      </c>
      <c r="V72" s="203">
        <f>'ПЛАН НАВЧАЛЬНОГО ПРОЦЕСУ ДЕННА'!V72</f>
        <v>0</v>
      </c>
      <c r="W72" s="203">
        <f>'ПЛАН НАВЧАЛЬНОГО ПРОЦЕСУ ДЕННА'!W72</f>
        <v>0</v>
      </c>
      <c r="X72" s="203">
        <f>'ПЛАН НАВЧАЛЬНОГО ПРОЦЕСУ ДЕННА'!X72</f>
        <v>0</v>
      </c>
      <c r="Y72" s="136">
        <f t="shared" ref="Y72:Y79" si="142">Z72*$BS$7</f>
        <v>30</v>
      </c>
      <c r="Z72" s="136">
        <f t="shared" ref="Z72:Z79" si="143">AH72+AL72+AP72+AT72+AX72+BB72+BF72+BJ72</f>
        <v>1</v>
      </c>
      <c r="AA72" s="138">
        <f t="shared" ref="AA72:AC72" si="144">AE72*$BM$5+AI72*$BN$5+AM72*$BO$5+AQ72*$BP$5+AU72*$BQ$5+AY72*$BR$5+BC72*$BS$5+BG72*$BT$5</f>
        <v>0</v>
      </c>
      <c r="AB72" s="138">
        <f t="shared" si="144"/>
        <v>0</v>
      </c>
      <c r="AC72" s="138">
        <f t="shared" si="144"/>
        <v>0</v>
      </c>
      <c r="AD72" s="138">
        <f t="shared" ref="AD72:AD79" si="145">Y72-AA72</f>
        <v>30</v>
      </c>
      <c r="AE72" s="139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139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139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140">
        <f>'ПЛАН НАВЧАЛЬНОГО ПРОЦЕСУ ДЕННА'!AH72</f>
        <v>0</v>
      </c>
      <c r="AI72" s="139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139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139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140">
        <f>'ПЛАН НАВЧАЛЬНОГО ПРОЦЕСУ ДЕННА'!AL72</f>
        <v>0</v>
      </c>
      <c r="AM72" s="139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139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139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140">
        <f>'ПЛАН НАВЧАЛЬНОГО ПРОЦЕСУ ДЕННА'!AP72</f>
        <v>0</v>
      </c>
      <c r="AQ72" s="139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139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139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140">
        <f>'ПЛАН НАВЧАЛЬНОГО ПРОЦЕСУ ДЕННА'!AT72</f>
        <v>1</v>
      </c>
      <c r="AU72" s="139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139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139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140">
        <f>'ПЛАН НАВЧАЛЬНОГО ПРОЦЕСУ ДЕННА'!AX72</f>
        <v>0</v>
      </c>
      <c r="AY72" s="139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139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139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140">
        <f>'ПЛАН НАВЧАЛЬНОГО ПРОЦЕСУ ДЕННА'!BB72</f>
        <v>0</v>
      </c>
      <c r="BC72" s="139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139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139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140">
        <f>'ПЛАН НАВЧАЛЬНОГО ПРОЦЕСУ ДЕННА'!BF72</f>
        <v>0</v>
      </c>
      <c r="BG72" s="139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139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139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140">
        <f>'ПЛАН НАВЧАЛЬНОГО ПРОЦЕСУ ДЕННА'!BJ72</f>
        <v>0</v>
      </c>
      <c r="BK72" s="141">
        <f t="shared" ref="BK72:BK79" si="146">IF(ISERROR(AD72/Y72),0,AD72/Y72)</f>
        <v>1</v>
      </c>
      <c r="BL72" s="142" t="str">
        <f t="shared" ref="BL72:BL79" si="147">IF(ISERROR(SEARCH("в",A72)),"",1)</f>
        <v/>
      </c>
      <c r="BM72" s="145">
        <f t="shared" ref="BM72:BM79" si="148">IF(OR(MID($D72,1,1)="1",MID($E72,1,1)="1",MID($F72,1,1)="1",MID($G72,1,1)="1",MID($H72,1,1)="1",MID($I72,1,1)="1",MID($J72,1,1)="1",MID($K72,1,1)="1",MID($M72,1,1)="1",MID($N72,1,1)="1",MID($O72,1,1)=1),$Z72/$DA72,0)</f>
        <v>0</v>
      </c>
      <c r="BN72" s="145">
        <f t="shared" ref="BN72:BN79" si="149">IF(OR(MID($D72,1,1)="2",MID($E72,1,1)="2",MID($F72,1,1)="2",MID($G72,1,1)="2",MID($H72,1,1)="2",MID($I72,1,1)="2",MID($J72,1,1)="2",MID($K72,1,1)="2",MID($M72,1,1)="2",MID($N72,1,1)="2",MID($O72,1,1)=1),$Z72/$DA72,0)</f>
        <v>0</v>
      </c>
      <c r="BO72" s="145">
        <f t="shared" ref="BO72:BO79" si="150">IF(OR(MID($D72,1,1)="3",MID($E72,1,1)="3",MID($F72,1,1)="3",MID($G72,1,1)="3",MID($H72,1,1)="3",MID($I72,1,1)="3",MID($J72,1,1)="3",MID($K72,1,1)="3",MID($M72,1,1)="3",MID($N72,1,1)="3",MID($O72,1,1)=1),$Z72/$DA72,0)</f>
        <v>0</v>
      </c>
      <c r="BP72" s="145">
        <f t="shared" ref="BP72:BP79" si="151">IF(OR(MID($D72,1,1)="4",MID($E72,1,1)="4",MID($F72,1,1)="4",MID($G72,1,1)="4",MID($H72,1,1)="4",MID($I72,1,1)="4",MID($J72,1,1)="4",MID($K72,1,1)="4",MID($M72,1,1)="4",MID($N72,1,1)="4",MID($O72,1,1)=1),$Z72/$DA72,0)</f>
        <v>0</v>
      </c>
      <c r="BQ72" s="145">
        <f t="shared" ref="BQ72:BQ79" si="152">IF(OR(MID($D72,1,1)="5",MID($E72,1,1)="5",MID($F72,1,1)="5",MID($G72,1,1)="5",MID($H72,1,1)="5",MID($I72,1,1)="5",MID($J72,1,1)="5",MID($K72,1,1)="5",MID($M72,1,1)="5",MID($N72,1,1)="5",MID($O72,1,1)=1),$Z72/$DA72,0)</f>
        <v>0</v>
      </c>
      <c r="BR72" s="145">
        <f t="shared" ref="BR72:BR79" si="153">IF(OR(MID($D72,1,1)="6",MID($E72,1,1)="6",MID($F72,1,1)="6",MID($G72,1,1)="6",MID($H72,1,1)="6",MID($I72,1,1)="6",MID($J72,1,1)="6",MID($K72,1,1)="6",MID($M72,1,1)="6",MID($N72,1,1)="6",MID($O72,1,1)=1),$Z72/$DA72,0)</f>
        <v>0</v>
      </c>
      <c r="BS72" s="145">
        <f t="shared" ref="BS72:BS79" si="154">IF(OR(MID($D72,1,1)="7",MID($E72,1,1)="7",MID($F72,1,1)="7",MID($G72,1,1)="7",MID($H72,1,1)="7",MID($I72,1,1)="7",MID($J72,1,1)="7",MID($K72,1,1)="7",MID($M72,1,1)="7",MID($N72,1,1)="7",MID($O72,1,1)=1),$Z72/$DA72,0)</f>
        <v>0</v>
      </c>
      <c r="BT72" s="145">
        <f t="shared" ref="BT72:BT79" si="155">IF(OR(MID($D72,1,1)="8",MID($E72,1,1)="8",MID($F72,1,1)="8",MID($G72,1,1)="8",MID($H72,1,1)="8",MID($I72,1,1)="8",MID($J72,1,1)="8",MID($K72,1,1)="8",MID($M72,1,1)="8",MID($N72,1,1)="8",MID($O72,1,1)=1),$Z72/$DA72,0)</f>
        <v>0</v>
      </c>
      <c r="BU72" s="144">
        <f t="shared" ref="BU72:BU79" si="156">SUM(BM72:BT72)</f>
        <v>0</v>
      </c>
      <c r="BV72" s="81"/>
      <c r="BW72" s="81"/>
      <c r="BX72" s="17"/>
      <c r="BY72" s="17"/>
      <c r="BZ72" s="17"/>
      <c r="CA72" s="17"/>
      <c r="CB72" s="17"/>
      <c r="CC72" s="17"/>
      <c r="CD72" s="17"/>
      <c r="CE72" s="17"/>
      <c r="CF72" s="193"/>
      <c r="CG72" s="194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81"/>
      <c r="DC72" s="81"/>
      <c r="DD72" s="150">
        <f t="shared" ref="DD72:DD79" si="157">SUM($AE72)+SUM($AI72)+SUM($AM72)+SUM($AQ72)+SUM($AU72)+SUM($AY72)+SUM($BC72)+SUM($BG72)</f>
        <v>0</v>
      </c>
      <c r="DE72" s="157">
        <f t="shared" ref="DE72:DE79" si="158">IF(VALUE($P72)=1,BQ$6,0)</f>
        <v>0</v>
      </c>
      <c r="DF72" s="157">
        <f t="shared" ref="DF72:DF79" si="159">IF(VALUE($P72)=2,BQ$6,0)</f>
        <v>0</v>
      </c>
      <c r="DG72" s="157">
        <f t="shared" ref="DG72:DG79" si="160">IF(VALUE($P72)=3,BQ$6,0)</f>
        <v>0</v>
      </c>
      <c r="DH72" s="157">
        <f t="shared" ref="DH72:DH79" si="161">IF(VALUE($P72)=4,BQ$6,0)</f>
        <v>0</v>
      </c>
      <c r="DI72" s="157">
        <f t="shared" ref="DI72:DI79" si="162">IF(VALUE($P72)=5,BQ$6,0)</f>
        <v>0</v>
      </c>
      <c r="DJ72" s="157">
        <f t="shared" ref="DJ72:DJ79" si="163">IF(VALUE($P72)=6,BQ$6,0)</f>
        <v>0</v>
      </c>
      <c r="DK72" s="157">
        <f t="shared" ref="DK72:DK79" si="164">IF(VALUE($P72)=7,BQ$6,0)</f>
        <v>0</v>
      </c>
      <c r="DL72" s="157">
        <f t="shared" ref="DL72:DL79" si="165">IF(VALUE($P72)=8,BQ$6,0)</f>
        <v>0</v>
      </c>
      <c r="DM72" s="158">
        <f t="shared" ref="DM72:DM79" si="166">SUM(DE72:DL72)+DV72</f>
        <v>1</v>
      </c>
      <c r="DN72" s="157">
        <f t="shared" ref="DN72:DN79" si="167">IF(VALUE($Q72)=1,$BM$6,0)</f>
        <v>0</v>
      </c>
      <c r="DO72" s="157">
        <f t="shared" ref="DO72:DO79" si="168">IF(VALUE($Q72)=2,$BM$6,0)</f>
        <v>0</v>
      </c>
      <c r="DP72" s="157">
        <f t="shared" ref="DP72:DP79" si="169">IF(VALUE($Q72)=3,$BM$6,0)</f>
        <v>0</v>
      </c>
      <c r="DQ72" s="157">
        <f t="shared" ref="DQ72:DQ79" si="170">IF(VALUE($Q72)=4,$BM$6,0)</f>
        <v>1</v>
      </c>
      <c r="DR72" s="157">
        <f t="shared" ref="DR72:DR79" si="171">IF(VALUE($Q72)=5,$BM$6,0)</f>
        <v>0</v>
      </c>
      <c r="DS72" s="157">
        <f t="shared" ref="DS72:DS79" si="172">IF(VALUE($Q72)=6,$BM$6,0)</f>
        <v>0</v>
      </c>
      <c r="DT72" s="157">
        <f t="shared" ref="DT72:DT79" si="173">IF(VALUE($Q72)=7,$BM$6,0)</f>
        <v>0</v>
      </c>
      <c r="DU72" s="157">
        <f t="shared" ref="DU72:DU79" si="174">IF(VALUE($Q72)=8,$BM$6,0)</f>
        <v>0</v>
      </c>
      <c r="DV72" s="158">
        <f t="shared" ref="DV72:DV79" si="175">SUM(DN72:DU72)</f>
        <v>1</v>
      </c>
    </row>
    <row r="73" spans="1:126" ht="12.75" customHeight="1">
      <c r="A73" s="108" t="str">
        <f>'ПЛАН НАВЧАЛЬНОГО ПРОЦЕСУ ДЕННА'!A73</f>
        <v>1.2.02</v>
      </c>
      <c r="B73" s="318" t="str">
        <f>'ПЛАН НАВЧАЛЬНОГО ПРОЦЕСУ ДЕННА'!B73</f>
        <v>Організацій екскурсійної діяльності</v>
      </c>
      <c r="C73" s="324" t="str">
        <f>'ПЛАН НАВЧАЛЬНОГО ПРОЦЕСУ ДЕННА'!C73</f>
        <v>МЕіТ</v>
      </c>
      <c r="D73" s="203">
        <f>'ПЛАН НАВЧАЛЬНОГО ПРОЦЕСУ ДЕННА'!D73</f>
        <v>0</v>
      </c>
      <c r="E73" s="203">
        <f>'ПЛАН НАВЧАЛЬНОГО ПРОЦЕСУ ДЕННА'!E73</f>
        <v>0</v>
      </c>
      <c r="F73" s="203">
        <f>'ПЛАН НАВЧАЛЬНОГО ПРОЦЕСУ ДЕННА'!F73</f>
        <v>0</v>
      </c>
      <c r="G73" s="203">
        <f>'ПЛАН НАВЧАЛЬНОГО ПРОЦЕСУ ДЕННА'!G73</f>
        <v>0</v>
      </c>
      <c r="H73" s="203">
        <f>'ПЛАН НАВЧАЛЬНОГО ПРОЦЕСУ ДЕННА'!H73</f>
        <v>0</v>
      </c>
      <c r="I73" s="203">
        <f>'ПЛАН НАВЧАЛЬНОГО ПРОЦЕСУ ДЕННА'!I73</f>
        <v>0</v>
      </c>
      <c r="J73" s="203">
        <f>'ПЛАН НАВЧАЛЬНОГО ПРОЦЕСУ ДЕННА'!J73</f>
        <v>0</v>
      </c>
      <c r="K73" s="203">
        <f>'ПЛАН НАВЧАЛЬНОГО ПРОЦЕСУ ДЕННА'!K73</f>
        <v>0</v>
      </c>
      <c r="L73" s="203">
        <f>'ПЛАН НАВЧАЛЬНОГО ПРОЦЕСУ ДЕННА'!L73</f>
        <v>0</v>
      </c>
      <c r="M73" s="203">
        <f>'ПЛАН НАВЧАЛЬНОГО ПРОЦЕСУ ДЕННА'!M73</f>
        <v>0</v>
      </c>
      <c r="N73" s="203">
        <f>'ПЛАН НАВЧАЛЬНОГО ПРОЦЕСУ ДЕННА'!N73</f>
        <v>0</v>
      </c>
      <c r="O73" s="203">
        <f>'ПЛАН НАВЧАЛЬНОГО ПРОЦЕСУ ДЕННА'!O73</f>
        <v>0</v>
      </c>
      <c r="P73" s="322">
        <f>'ПЛАН НАВЧАЛЬНОГО ПРОЦЕСУ ДЕННА'!P73</f>
        <v>0</v>
      </c>
      <c r="Q73" s="322">
        <f>'ПЛАН НАВЧАЛЬНОГО ПРОЦЕСУ ДЕННА'!Q73</f>
        <v>6</v>
      </c>
      <c r="R73" s="203">
        <f>'ПЛАН НАВЧАЛЬНОГО ПРОЦЕСУ ДЕННА'!R73</f>
        <v>0</v>
      </c>
      <c r="S73" s="203">
        <f>'ПЛАН НАВЧАЛЬНОГО ПРОЦЕСУ ДЕННА'!S73</f>
        <v>0</v>
      </c>
      <c r="T73" s="203">
        <f>'ПЛАН НАВЧАЛЬНОГО ПРОЦЕСУ ДЕННА'!T73</f>
        <v>0</v>
      </c>
      <c r="U73" s="203">
        <f>'ПЛАН НАВЧАЛЬНОГО ПРОЦЕСУ ДЕННА'!U73</f>
        <v>0</v>
      </c>
      <c r="V73" s="203">
        <f>'ПЛАН НАВЧАЛЬНОГО ПРОЦЕСУ ДЕННА'!V73</f>
        <v>0</v>
      </c>
      <c r="W73" s="203">
        <f>'ПЛАН НАВЧАЛЬНОГО ПРОЦЕСУ ДЕННА'!W73</f>
        <v>0</v>
      </c>
      <c r="X73" s="203">
        <f>'ПЛАН НАВЧАЛЬНОГО ПРОЦЕСУ ДЕННА'!X73</f>
        <v>0</v>
      </c>
      <c r="Y73" s="136">
        <f t="shared" si="142"/>
        <v>30</v>
      </c>
      <c r="Z73" s="136">
        <f t="shared" si="143"/>
        <v>1</v>
      </c>
      <c r="AA73" s="138">
        <f t="shared" ref="AA73:AC73" si="176">AE73*$BM$5+AI73*$BN$5+AM73*$BO$5+AQ73*$BP$5+AU73*$BQ$5+AY73*$BR$5+BC73*$BS$5+BG73*$BT$5</f>
        <v>0</v>
      </c>
      <c r="AB73" s="138">
        <f t="shared" si="176"/>
        <v>0</v>
      </c>
      <c r="AC73" s="138">
        <f t="shared" si="176"/>
        <v>0</v>
      </c>
      <c r="AD73" s="138">
        <f t="shared" si="145"/>
        <v>30</v>
      </c>
      <c r="AE73" s="139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139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139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140">
        <f>'ПЛАН НАВЧАЛЬНОГО ПРОЦЕСУ ДЕННА'!AH73</f>
        <v>0</v>
      </c>
      <c r="AI73" s="139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139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139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140">
        <f>'ПЛАН НАВЧАЛЬНОГО ПРОЦЕСУ ДЕННА'!AL73</f>
        <v>0</v>
      </c>
      <c r="AM73" s="139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139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139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140">
        <f>'ПЛАН НАВЧАЛЬНОГО ПРОЦЕСУ ДЕННА'!AP73</f>
        <v>0</v>
      </c>
      <c r="AQ73" s="139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139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139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140">
        <f>'ПЛАН НАВЧАЛЬНОГО ПРОЦЕСУ ДЕННА'!AT73</f>
        <v>0</v>
      </c>
      <c r="AU73" s="139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139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139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140">
        <f>'ПЛАН НАВЧАЛЬНОГО ПРОЦЕСУ ДЕННА'!AX73</f>
        <v>0</v>
      </c>
      <c r="AY73" s="139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139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139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140">
        <f>'ПЛАН НАВЧАЛЬНОГО ПРОЦЕСУ ДЕННА'!BB73</f>
        <v>1</v>
      </c>
      <c r="BC73" s="139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139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139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140">
        <f>'ПЛАН НАВЧАЛЬНОГО ПРОЦЕСУ ДЕННА'!BF73</f>
        <v>0</v>
      </c>
      <c r="BG73" s="139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139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139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140">
        <f>'ПЛАН НАВЧАЛЬНОГО ПРОЦЕСУ ДЕННА'!BJ73</f>
        <v>0</v>
      </c>
      <c r="BK73" s="141">
        <f t="shared" si="146"/>
        <v>1</v>
      </c>
      <c r="BL73" s="142" t="str">
        <f t="shared" si="147"/>
        <v/>
      </c>
      <c r="BM73" s="145">
        <f t="shared" si="148"/>
        <v>0</v>
      </c>
      <c r="BN73" s="145">
        <f t="shared" si="149"/>
        <v>0</v>
      </c>
      <c r="BO73" s="145">
        <f t="shared" si="150"/>
        <v>0</v>
      </c>
      <c r="BP73" s="145">
        <f t="shared" si="151"/>
        <v>0</v>
      </c>
      <c r="BQ73" s="145">
        <f t="shared" si="152"/>
        <v>0</v>
      </c>
      <c r="BR73" s="145">
        <f t="shared" si="153"/>
        <v>0</v>
      </c>
      <c r="BS73" s="145">
        <f t="shared" si="154"/>
        <v>0</v>
      </c>
      <c r="BT73" s="145">
        <f t="shared" si="155"/>
        <v>0</v>
      </c>
      <c r="BU73" s="144">
        <f t="shared" si="156"/>
        <v>0</v>
      </c>
      <c r="BV73" s="81"/>
      <c r="BW73" s="81"/>
      <c r="BX73" s="17"/>
      <c r="BY73" s="17"/>
      <c r="BZ73" s="17"/>
      <c r="CA73" s="17"/>
      <c r="CB73" s="17"/>
      <c r="CC73" s="17"/>
      <c r="CD73" s="17"/>
      <c r="CE73" s="17"/>
      <c r="CF73" s="193"/>
      <c r="CG73" s="194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81"/>
      <c r="DC73" s="81"/>
      <c r="DD73" s="150">
        <f t="shared" si="157"/>
        <v>0</v>
      </c>
      <c r="DE73" s="157">
        <f t="shared" si="158"/>
        <v>0</v>
      </c>
      <c r="DF73" s="157">
        <f t="shared" si="159"/>
        <v>0</v>
      </c>
      <c r="DG73" s="157">
        <f t="shared" si="160"/>
        <v>0</v>
      </c>
      <c r="DH73" s="157">
        <f t="shared" si="161"/>
        <v>0</v>
      </c>
      <c r="DI73" s="157">
        <f t="shared" si="162"/>
        <v>0</v>
      </c>
      <c r="DJ73" s="157">
        <f t="shared" si="163"/>
        <v>0</v>
      </c>
      <c r="DK73" s="157">
        <f t="shared" si="164"/>
        <v>0</v>
      </c>
      <c r="DL73" s="157">
        <f t="shared" si="165"/>
        <v>0</v>
      </c>
      <c r="DM73" s="158">
        <f t="shared" si="166"/>
        <v>1</v>
      </c>
      <c r="DN73" s="157">
        <f t="shared" si="167"/>
        <v>0</v>
      </c>
      <c r="DO73" s="157">
        <f t="shared" si="168"/>
        <v>0</v>
      </c>
      <c r="DP73" s="157">
        <f t="shared" si="169"/>
        <v>0</v>
      </c>
      <c r="DQ73" s="157">
        <f t="shared" si="170"/>
        <v>0</v>
      </c>
      <c r="DR73" s="157">
        <f t="shared" si="171"/>
        <v>0</v>
      </c>
      <c r="DS73" s="157">
        <f t="shared" si="172"/>
        <v>1</v>
      </c>
      <c r="DT73" s="157">
        <f t="shared" si="173"/>
        <v>0</v>
      </c>
      <c r="DU73" s="157">
        <f t="shared" si="174"/>
        <v>0</v>
      </c>
      <c r="DV73" s="158">
        <f t="shared" si="175"/>
        <v>1</v>
      </c>
    </row>
    <row r="74" spans="1:126" ht="12.75" customHeight="1">
      <c r="A74" s="108" t="str">
        <f>'ПЛАН НАВЧАЛЬНОГО ПРОЦЕСУ ДЕННА'!A74</f>
        <v>1.2.03</v>
      </c>
      <c r="B74" s="318" t="str">
        <f>'ПЛАН НАВЧАЛЬНОГО ПРОЦЕСУ ДЕННА'!B74</f>
        <v>Туроперейтинг</v>
      </c>
      <c r="C74" s="324" t="str">
        <f>'ПЛАН НАВЧАЛЬНОГО ПРОЦЕСУ ДЕННА'!C74</f>
        <v>МЕіТ</v>
      </c>
      <c r="D74" s="203">
        <f>'ПЛАН НАВЧАЛЬНОГО ПРОЦЕСУ ДЕННА'!D74</f>
        <v>0</v>
      </c>
      <c r="E74" s="203">
        <f>'ПЛАН НАВЧАЛЬНОГО ПРОЦЕСУ ДЕННА'!E74</f>
        <v>0</v>
      </c>
      <c r="F74" s="203">
        <f>'ПЛАН НАВЧАЛЬНОГО ПРОЦЕСУ ДЕННА'!F74</f>
        <v>0</v>
      </c>
      <c r="G74" s="203">
        <f>'ПЛАН НАВЧАЛЬНОГО ПРОЦЕСУ ДЕННА'!G74</f>
        <v>0</v>
      </c>
      <c r="H74" s="203">
        <f>'ПЛАН НАВЧАЛЬНОГО ПРОЦЕСУ ДЕННА'!H74</f>
        <v>0</v>
      </c>
      <c r="I74" s="203">
        <f>'ПЛАН НАВЧАЛЬНОГО ПРОЦЕСУ ДЕННА'!I74</f>
        <v>0</v>
      </c>
      <c r="J74" s="203">
        <f>'ПЛАН НАВЧАЛЬНОГО ПРОЦЕСУ ДЕННА'!J74</f>
        <v>0</v>
      </c>
      <c r="K74" s="203">
        <f>'ПЛАН НАВЧАЛЬНОГО ПРОЦЕСУ ДЕННА'!K74</f>
        <v>0</v>
      </c>
      <c r="L74" s="203">
        <f>'ПЛАН НАВЧАЛЬНОГО ПРОЦЕСУ ДЕННА'!L74</f>
        <v>0</v>
      </c>
      <c r="M74" s="203">
        <f>'ПЛАН НАВЧАЛЬНОГО ПРОЦЕСУ ДЕННА'!M74</f>
        <v>0</v>
      </c>
      <c r="N74" s="203">
        <f>'ПЛАН НАВЧАЛЬНОГО ПРОЦЕСУ ДЕННА'!N74</f>
        <v>0</v>
      </c>
      <c r="O74" s="203">
        <f>'ПЛАН НАВЧАЛЬНОГО ПРОЦЕСУ ДЕННА'!O74</f>
        <v>0</v>
      </c>
      <c r="P74" s="322">
        <f>'ПЛАН НАВЧАЛЬНОГО ПРОЦЕСУ ДЕННА'!P74</f>
        <v>0</v>
      </c>
      <c r="Q74" s="322">
        <f>'ПЛАН НАВЧАЛЬНОГО ПРОЦЕСУ ДЕННА'!Q74</f>
        <v>7</v>
      </c>
      <c r="R74" s="203">
        <f>'ПЛАН НАВЧАЛЬНОГО ПРОЦЕСУ ДЕННА'!R74</f>
        <v>0</v>
      </c>
      <c r="S74" s="203">
        <f>'ПЛАН НАВЧАЛЬНОГО ПРОЦЕСУ ДЕННА'!S74</f>
        <v>0</v>
      </c>
      <c r="T74" s="203">
        <f>'ПЛАН НАВЧАЛЬНОГО ПРОЦЕСУ ДЕННА'!T74</f>
        <v>0</v>
      </c>
      <c r="U74" s="203">
        <f>'ПЛАН НАВЧАЛЬНОГО ПРОЦЕСУ ДЕННА'!U74</f>
        <v>0</v>
      </c>
      <c r="V74" s="203">
        <f>'ПЛАН НАВЧАЛЬНОГО ПРОЦЕСУ ДЕННА'!V74</f>
        <v>0</v>
      </c>
      <c r="W74" s="203">
        <f>'ПЛАН НАВЧАЛЬНОГО ПРОЦЕСУ ДЕННА'!W74</f>
        <v>0</v>
      </c>
      <c r="X74" s="203">
        <f>'ПЛАН НАВЧАЛЬНОГО ПРОЦЕСУ ДЕННА'!X74</f>
        <v>0</v>
      </c>
      <c r="Y74" s="136">
        <f t="shared" si="142"/>
        <v>30</v>
      </c>
      <c r="Z74" s="136">
        <f t="shared" si="143"/>
        <v>1</v>
      </c>
      <c r="AA74" s="138">
        <f t="shared" ref="AA74:AC74" si="177">AE74*$BM$5+AI74*$BN$5+AM74*$BO$5+AQ74*$BP$5+AU74*$BQ$5+AY74*$BR$5+BC74*$BS$5+BG74*$BT$5</f>
        <v>0</v>
      </c>
      <c r="AB74" s="138">
        <f t="shared" si="177"/>
        <v>0</v>
      </c>
      <c r="AC74" s="138">
        <f t="shared" si="177"/>
        <v>0</v>
      </c>
      <c r="AD74" s="138">
        <f t="shared" si="145"/>
        <v>30</v>
      </c>
      <c r="AE74" s="139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139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139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140">
        <f>'ПЛАН НАВЧАЛЬНОГО ПРОЦЕСУ ДЕННА'!AH74</f>
        <v>0</v>
      </c>
      <c r="AI74" s="139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139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139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140">
        <f>'ПЛАН НАВЧАЛЬНОГО ПРОЦЕСУ ДЕННА'!AL74</f>
        <v>0</v>
      </c>
      <c r="AM74" s="139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139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139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140">
        <f>'ПЛАН НАВЧАЛЬНОГО ПРОЦЕСУ ДЕННА'!AP74</f>
        <v>0</v>
      </c>
      <c r="AQ74" s="139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139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139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140">
        <f>'ПЛАН НАВЧАЛЬНОГО ПРОЦЕСУ ДЕННА'!AT74</f>
        <v>0</v>
      </c>
      <c r="AU74" s="139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139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139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140">
        <f>'ПЛАН НАВЧАЛЬНОГО ПРОЦЕСУ ДЕННА'!AX74</f>
        <v>0</v>
      </c>
      <c r="AY74" s="139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139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139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140">
        <f>'ПЛАН НАВЧАЛЬНОГО ПРОЦЕСУ ДЕННА'!BB74</f>
        <v>0</v>
      </c>
      <c r="BC74" s="139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139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139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140">
        <f>'ПЛАН НАВЧАЛЬНОГО ПРОЦЕСУ ДЕННА'!BF74</f>
        <v>1</v>
      </c>
      <c r="BG74" s="139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139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139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140">
        <f>'ПЛАН НАВЧАЛЬНОГО ПРОЦЕСУ ДЕННА'!BJ74</f>
        <v>0</v>
      </c>
      <c r="BK74" s="141">
        <f t="shared" si="146"/>
        <v>1</v>
      </c>
      <c r="BL74" s="142" t="str">
        <f t="shared" si="147"/>
        <v/>
      </c>
      <c r="BM74" s="145">
        <f t="shared" si="148"/>
        <v>0</v>
      </c>
      <c r="BN74" s="145">
        <f t="shared" si="149"/>
        <v>0</v>
      </c>
      <c r="BO74" s="145">
        <f t="shared" si="150"/>
        <v>0</v>
      </c>
      <c r="BP74" s="145">
        <f t="shared" si="151"/>
        <v>0</v>
      </c>
      <c r="BQ74" s="145">
        <f t="shared" si="152"/>
        <v>0</v>
      </c>
      <c r="BR74" s="145">
        <f t="shared" si="153"/>
        <v>0</v>
      </c>
      <c r="BS74" s="145">
        <f t="shared" si="154"/>
        <v>0</v>
      </c>
      <c r="BT74" s="145">
        <f t="shared" si="155"/>
        <v>0</v>
      </c>
      <c r="BU74" s="144">
        <f t="shared" si="156"/>
        <v>0</v>
      </c>
      <c r="BV74" s="81"/>
      <c r="BW74" s="81"/>
      <c r="BX74" s="17"/>
      <c r="BY74" s="17"/>
      <c r="BZ74" s="17"/>
      <c r="CA74" s="17"/>
      <c r="CB74" s="17"/>
      <c r="CC74" s="17"/>
      <c r="CD74" s="17"/>
      <c r="CE74" s="17"/>
      <c r="CF74" s="193"/>
      <c r="CG74" s="194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81"/>
      <c r="DC74" s="81"/>
      <c r="DD74" s="150">
        <f t="shared" si="157"/>
        <v>0</v>
      </c>
      <c r="DE74" s="157">
        <f t="shared" si="158"/>
        <v>0</v>
      </c>
      <c r="DF74" s="157">
        <f t="shared" si="159"/>
        <v>0</v>
      </c>
      <c r="DG74" s="157">
        <f t="shared" si="160"/>
        <v>0</v>
      </c>
      <c r="DH74" s="157">
        <f t="shared" si="161"/>
        <v>0</v>
      </c>
      <c r="DI74" s="157">
        <f t="shared" si="162"/>
        <v>0</v>
      </c>
      <c r="DJ74" s="157">
        <f t="shared" si="163"/>
        <v>0</v>
      </c>
      <c r="DK74" s="157">
        <f t="shared" si="164"/>
        <v>0</v>
      </c>
      <c r="DL74" s="157">
        <f t="shared" si="165"/>
        <v>0</v>
      </c>
      <c r="DM74" s="158">
        <f t="shared" si="166"/>
        <v>1</v>
      </c>
      <c r="DN74" s="157">
        <f t="shared" si="167"/>
        <v>0</v>
      </c>
      <c r="DO74" s="157">
        <f t="shared" si="168"/>
        <v>0</v>
      </c>
      <c r="DP74" s="157">
        <f t="shared" si="169"/>
        <v>0</v>
      </c>
      <c r="DQ74" s="157">
        <f t="shared" si="170"/>
        <v>0</v>
      </c>
      <c r="DR74" s="157">
        <f t="shared" si="171"/>
        <v>0</v>
      </c>
      <c r="DS74" s="157">
        <f t="shared" si="172"/>
        <v>0</v>
      </c>
      <c r="DT74" s="157">
        <f t="shared" si="173"/>
        <v>1</v>
      </c>
      <c r="DU74" s="157">
        <f t="shared" si="174"/>
        <v>0</v>
      </c>
      <c r="DV74" s="158">
        <f t="shared" si="175"/>
        <v>1</v>
      </c>
    </row>
    <row r="75" spans="1:126" ht="12.75" hidden="1" customHeight="1">
      <c r="A75" s="108" t="str">
        <f>'ПЛАН НАВЧАЛЬНОГО ПРОЦЕСУ ДЕННА'!A75</f>
        <v>1.2.04</v>
      </c>
      <c r="B75" s="318">
        <f>'ПЛАН НАВЧАЛЬНОГО ПРОЦЕСУ ДЕННА'!B75</f>
        <v>0</v>
      </c>
      <c r="C75" s="324">
        <f>'ПЛАН НАВЧАЛЬНОГО ПРОЦЕСУ ДЕННА'!C75</f>
        <v>0</v>
      </c>
      <c r="D75" s="203">
        <f>'ПЛАН НАВЧАЛЬНОГО ПРОЦЕСУ ДЕННА'!D75</f>
        <v>0</v>
      </c>
      <c r="E75" s="203">
        <f>'ПЛАН НАВЧАЛЬНОГО ПРОЦЕСУ ДЕННА'!E75</f>
        <v>0</v>
      </c>
      <c r="F75" s="203">
        <f>'ПЛАН НАВЧАЛЬНОГО ПРОЦЕСУ ДЕННА'!F75</f>
        <v>0</v>
      </c>
      <c r="G75" s="203">
        <f>'ПЛАН НАВЧАЛЬНОГО ПРОЦЕСУ ДЕННА'!G75</f>
        <v>0</v>
      </c>
      <c r="H75" s="203">
        <f>'ПЛАН НАВЧАЛЬНОГО ПРОЦЕСУ ДЕННА'!H75</f>
        <v>0</v>
      </c>
      <c r="I75" s="203">
        <f>'ПЛАН НАВЧАЛЬНОГО ПРОЦЕСУ ДЕННА'!I75</f>
        <v>0</v>
      </c>
      <c r="J75" s="203">
        <f>'ПЛАН НАВЧАЛЬНОГО ПРОЦЕСУ ДЕННА'!J75</f>
        <v>0</v>
      </c>
      <c r="K75" s="203">
        <f>'ПЛАН НАВЧАЛЬНОГО ПРОЦЕСУ ДЕННА'!K75</f>
        <v>0</v>
      </c>
      <c r="L75" s="203">
        <f>'ПЛАН НАВЧАЛЬНОГО ПРОЦЕСУ ДЕННА'!L75</f>
        <v>0</v>
      </c>
      <c r="M75" s="203">
        <f>'ПЛАН НАВЧАЛЬНОГО ПРОЦЕСУ ДЕННА'!M75</f>
        <v>0</v>
      </c>
      <c r="N75" s="203">
        <f>'ПЛАН НАВЧАЛЬНОГО ПРОЦЕСУ ДЕННА'!N75</f>
        <v>0</v>
      </c>
      <c r="O75" s="203">
        <f>'ПЛАН НАВЧАЛЬНОГО ПРОЦЕСУ ДЕННА'!O75</f>
        <v>0</v>
      </c>
      <c r="P75" s="322">
        <f>'ПЛАН НАВЧАЛЬНОГО ПРОЦЕСУ ДЕННА'!P75</f>
        <v>0</v>
      </c>
      <c r="Q75" s="322">
        <f>'ПЛАН НАВЧАЛЬНОГО ПРОЦЕСУ ДЕННА'!Q75</f>
        <v>0</v>
      </c>
      <c r="R75" s="203">
        <f>'ПЛАН НАВЧАЛЬНОГО ПРОЦЕСУ ДЕННА'!R75</f>
        <v>0</v>
      </c>
      <c r="S75" s="203">
        <f>'ПЛАН НАВЧАЛЬНОГО ПРОЦЕСУ ДЕННА'!S75</f>
        <v>0</v>
      </c>
      <c r="T75" s="203">
        <f>'ПЛАН НАВЧАЛЬНОГО ПРОЦЕСУ ДЕННА'!T75</f>
        <v>0</v>
      </c>
      <c r="U75" s="203">
        <f>'ПЛАН НАВЧАЛЬНОГО ПРОЦЕСУ ДЕННА'!U75</f>
        <v>0</v>
      </c>
      <c r="V75" s="203">
        <f>'ПЛАН НАВЧАЛЬНОГО ПРОЦЕСУ ДЕННА'!V75</f>
        <v>0</v>
      </c>
      <c r="W75" s="203">
        <f>'ПЛАН НАВЧАЛЬНОГО ПРОЦЕСУ ДЕННА'!W75</f>
        <v>0</v>
      </c>
      <c r="X75" s="203">
        <f>'ПЛАН НАВЧАЛЬНОГО ПРОЦЕСУ ДЕННА'!X75</f>
        <v>0</v>
      </c>
      <c r="Y75" s="136">
        <f t="shared" si="142"/>
        <v>0</v>
      </c>
      <c r="Z75" s="136">
        <f t="shared" si="143"/>
        <v>0</v>
      </c>
      <c r="AA75" s="138">
        <f t="shared" ref="AA75:AC75" si="178">AE75*$BM$5+AI75*$BN$5+AM75*$BO$5+AQ75*$BP$5+AU75*$BQ$5+AY75*$BR$5+BC75*$BS$5+BG75*$BT$5</f>
        <v>0</v>
      </c>
      <c r="AB75" s="138">
        <f t="shared" si="178"/>
        <v>0</v>
      </c>
      <c r="AC75" s="138">
        <f t="shared" si="178"/>
        <v>0</v>
      </c>
      <c r="AD75" s="138">
        <f t="shared" si="145"/>
        <v>0</v>
      </c>
      <c r="AE75" s="139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139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139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140">
        <f>'ПЛАН НАВЧАЛЬНОГО ПРОЦЕСУ ДЕННА'!AH75</f>
        <v>0</v>
      </c>
      <c r="AI75" s="139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139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139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140">
        <f>'ПЛАН НАВЧАЛЬНОГО ПРОЦЕСУ ДЕННА'!AL75</f>
        <v>0</v>
      </c>
      <c r="AM75" s="139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139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139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140">
        <f>'ПЛАН НАВЧАЛЬНОГО ПРОЦЕСУ ДЕННА'!AP75</f>
        <v>0</v>
      </c>
      <c r="AQ75" s="139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139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139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140">
        <f>'ПЛАН НАВЧАЛЬНОГО ПРОЦЕСУ ДЕННА'!AT75</f>
        <v>0</v>
      </c>
      <c r="AU75" s="139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139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139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140">
        <f>'ПЛАН НАВЧАЛЬНОГО ПРОЦЕСУ ДЕННА'!AX75</f>
        <v>0</v>
      </c>
      <c r="AY75" s="139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139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139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140">
        <f>'ПЛАН НАВЧАЛЬНОГО ПРОЦЕСУ ДЕННА'!BB75</f>
        <v>0</v>
      </c>
      <c r="BC75" s="139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139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139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140">
        <f>'ПЛАН НАВЧАЛЬНОГО ПРОЦЕСУ ДЕННА'!BF75</f>
        <v>0</v>
      </c>
      <c r="BG75" s="139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139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139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140">
        <f>'ПЛАН НАВЧАЛЬНОГО ПРОЦЕСУ ДЕННА'!BJ75</f>
        <v>0</v>
      </c>
      <c r="BK75" s="141">
        <f t="shared" si="146"/>
        <v>0</v>
      </c>
      <c r="BL75" s="142" t="str">
        <f t="shared" si="147"/>
        <v/>
      </c>
      <c r="BM75" s="145">
        <f t="shared" si="148"/>
        <v>0</v>
      </c>
      <c r="BN75" s="145">
        <f t="shared" si="149"/>
        <v>0</v>
      </c>
      <c r="BO75" s="145">
        <f t="shared" si="150"/>
        <v>0</v>
      </c>
      <c r="BP75" s="145">
        <f t="shared" si="151"/>
        <v>0</v>
      </c>
      <c r="BQ75" s="145">
        <f t="shared" si="152"/>
        <v>0</v>
      </c>
      <c r="BR75" s="145">
        <f t="shared" si="153"/>
        <v>0</v>
      </c>
      <c r="BS75" s="145">
        <f t="shared" si="154"/>
        <v>0</v>
      </c>
      <c r="BT75" s="145">
        <f t="shared" si="155"/>
        <v>0</v>
      </c>
      <c r="BU75" s="144">
        <f t="shared" si="156"/>
        <v>0</v>
      </c>
      <c r="BV75" s="81"/>
      <c r="BW75" s="81"/>
      <c r="BX75" s="17"/>
      <c r="BY75" s="17"/>
      <c r="BZ75" s="17"/>
      <c r="CA75" s="17"/>
      <c r="CB75" s="17"/>
      <c r="CC75" s="17"/>
      <c r="CD75" s="17"/>
      <c r="CE75" s="17"/>
      <c r="CF75" s="193"/>
      <c r="CG75" s="194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81"/>
      <c r="DC75" s="81"/>
      <c r="DD75" s="150">
        <f t="shared" si="157"/>
        <v>0</v>
      </c>
      <c r="DE75" s="157">
        <f t="shared" si="158"/>
        <v>0</v>
      </c>
      <c r="DF75" s="157">
        <f t="shared" si="159"/>
        <v>0</v>
      </c>
      <c r="DG75" s="157">
        <f t="shared" si="160"/>
        <v>0</v>
      </c>
      <c r="DH75" s="157">
        <f t="shared" si="161"/>
        <v>0</v>
      </c>
      <c r="DI75" s="157">
        <f t="shared" si="162"/>
        <v>0</v>
      </c>
      <c r="DJ75" s="157">
        <f t="shared" si="163"/>
        <v>0</v>
      </c>
      <c r="DK75" s="157">
        <f t="shared" si="164"/>
        <v>0</v>
      </c>
      <c r="DL75" s="157">
        <f t="shared" si="165"/>
        <v>0</v>
      </c>
      <c r="DM75" s="158">
        <f t="shared" si="166"/>
        <v>0</v>
      </c>
      <c r="DN75" s="157">
        <f t="shared" si="167"/>
        <v>0</v>
      </c>
      <c r="DO75" s="157">
        <f t="shared" si="168"/>
        <v>0</v>
      </c>
      <c r="DP75" s="157">
        <f t="shared" si="169"/>
        <v>0</v>
      </c>
      <c r="DQ75" s="157">
        <f t="shared" si="170"/>
        <v>0</v>
      </c>
      <c r="DR75" s="157">
        <f t="shared" si="171"/>
        <v>0</v>
      </c>
      <c r="DS75" s="157">
        <f t="shared" si="172"/>
        <v>0</v>
      </c>
      <c r="DT75" s="157">
        <f t="shared" si="173"/>
        <v>0</v>
      </c>
      <c r="DU75" s="157">
        <f t="shared" si="174"/>
        <v>0</v>
      </c>
      <c r="DV75" s="158">
        <f t="shared" si="175"/>
        <v>0</v>
      </c>
    </row>
    <row r="76" spans="1:126" ht="12.75" hidden="1" customHeight="1">
      <c r="A76" s="108" t="str">
        <f>'ПЛАН НАВЧАЛЬНОГО ПРОЦЕСУ ДЕННА'!A76</f>
        <v>1.2.05</v>
      </c>
      <c r="B76" s="318">
        <f>'ПЛАН НАВЧАЛЬНОГО ПРОЦЕСУ ДЕННА'!B76</f>
        <v>0</v>
      </c>
      <c r="C76" s="324">
        <f>'ПЛАН НАВЧАЛЬНОГО ПРОЦЕСУ ДЕННА'!C76</f>
        <v>0</v>
      </c>
      <c r="D76" s="203">
        <f>'ПЛАН НАВЧАЛЬНОГО ПРОЦЕСУ ДЕННА'!D76</f>
        <v>0</v>
      </c>
      <c r="E76" s="203">
        <f>'ПЛАН НАВЧАЛЬНОГО ПРОЦЕСУ ДЕННА'!E76</f>
        <v>0</v>
      </c>
      <c r="F76" s="203">
        <f>'ПЛАН НАВЧАЛЬНОГО ПРОЦЕСУ ДЕННА'!F76</f>
        <v>0</v>
      </c>
      <c r="G76" s="203">
        <f>'ПЛАН НАВЧАЛЬНОГО ПРОЦЕСУ ДЕННА'!G76</f>
        <v>0</v>
      </c>
      <c r="H76" s="203">
        <f>'ПЛАН НАВЧАЛЬНОГО ПРОЦЕСУ ДЕННА'!H76</f>
        <v>0</v>
      </c>
      <c r="I76" s="203">
        <f>'ПЛАН НАВЧАЛЬНОГО ПРОЦЕСУ ДЕННА'!I76</f>
        <v>0</v>
      </c>
      <c r="J76" s="203">
        <f>'ПЛАН НАВЧАЛЬНОГО ПРОЦЕСУ ДЕННА'!J76</f>
        <v>0</v>
      </c>
      <c r="K76" s="203">
        <f>'ПЛАН НАВЧАЛЬНОГО ПРОЦЕСУ ДЕННА'!K76</f>
        <v>0</v>
      </c>
      <c r="L76" s="203">
        <f>'ПЛАН НАВЧАЛЬНОГО ПРОЦЕСУ ДЕННА'!L76</f>
        <v>0</v>
      </c>
      <c r="M76" s="203">
        <f>'ПЛАН НАВЧАЛЬНОГО ПРОЦЕСУ ДЕННА'!M76</f>
        <v>0</v>
      </c>
      <c r="N76" s="203">
        <f>'ПЛАН НАВЧАЛЬНОГО ПРОЦЕСУ ДЕННА'!N76</f>
        <v>0</v>
      </c>
      <c r="O76" s="203">
        <f>'ПЛАН НАВЧАЛЬНОГО ПРОЦЕСУ ДЕННА'!O76</f>
        <v>0</v>
      </c>
      <c r="P76" s="322">
        <f>'ПЛАН НАВЧАЛЬНОГО ПРОЦЕСУ ДЕННА'!P76</f>
        <v>0</v>
      </c>
      <c r="Q76" s="322">
        <f>'ПЛАН НАВЧАЛЬНОГО ПРОЦЕСУ ДЕННА'!Q76</f>
        <v>0</v>
      </c>
      <c r="R76" s="203">
        <f>'ПЛАН НАВЧАЛЬНОГО ПРОЦЕСУ ДЕННА'!R76</f>
        <v>0</v>
      </c>
      <c r="S76" s="203">
        <f>'ПЛАН НАВЧАЛЬНОГО ПРОЦЕСУ ДЕННА'!S76</f>
        <v>0</v>
      </c>
      <c r="T76" s="203">
        <f>'ПЛАН НАВЧАЛЬНОГО ПРОЦЕСУ ДЕННА'!T76</f>
        <v>0</v>
      </c>
      <c r="U76" s="203">
        <f>'ПЛАН НАВЧАЛЬНОГО ПРОЦЕСУ ДЕННА'!U76</f>
        <v>0</v>
      </c>
      <c r="V76" s="203">
        <f>'ПЛАН НАВЧАЛЬНОГО ПРОЦЕСУ ДЕННА'!V76</f>
        <v>0</v>
      </c>
      <c r="W76" s="203">
        <f>'ПЛАН НАВЧАЛЬНОГО ПРОЦЕСУ ДЕННА'!W76</f>
        <v>0</v>
      </c>
      <c r="X76" s="203">
        <f>'ПЛАН НАВЧАЛЬНОГО ПРОЦЕСУ ДЕННА'!X76</f>
        <v>0</v>
      </c>
      <c r="Y76" s="136">
        <f t="shared" si="142"/>
        <v>0</v>
      </c>
      <c r="Z76" s="136">
        <f t="shared" si="143"/>
        <v>0</v>
      </c>
      <c r="AA76" s="138">
        <f t="shared" ref="AA76:AC76" si="179">AE76*$BM$5+AI76*$BN$5+AM76*$BO$5+AQ76*$BP$5+AU76*$BQ$5+AY76*$BR$5+BC76*$BS$5+BG76*$BT$5</f>
        <v>0</v>
      </c>
      <c r="AB76" s="138">
        <f t="shared" si="179"/>
        <v>0</v>
      </c>
      <c r="AC76" s="138">
        <f t="shared" si="179"/>
        <v>0</v>
      </c>
      <c r="AD76" s="138">
        <f t="shared" si="145"/>
        <v>0</v>
      </c>
      <c r="AE76" s="139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139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139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140">
        <f>'ПЛАН НАВЧАЛЬНОГО ПРОЦЕСУ ДЕННА'!AH76</f>
        <v>0</v>
      </c>
      <c r="AI76" s="139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139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139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140">
        <f>'ПЛАН НАВЧАЛЬНОГО ПРОЦЕСУ ДЕННА'!AL76</f>
        <v>0</v>
      </c>
      <c r="AM76" s="139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139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139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140">
        <f>'ПЛАН НАВЧАЛЬНОГО ПРОЦЕСУ ДЕННА'!AP76</f>
        <v>0</v>
      </c>
      <c r="AQ76" s="139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139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139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140">
        <f>'ПЛАН НАВЧАЛЬНОГО ПРОЦЕСУ ДЕННА'!AT76</f>
        <v>0</v>
      </c>
      <c r="AU76" s="139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139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139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140">
        <f>'ПЛАН НАВЧАЛЬНОГО ПРОЦЕСУ ДЕННА'!AX76</f>
        <v>0</v>
      </c>
      <c r="AY76" s="139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139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139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140">
        <f>'ПЛАН НАВЧАЛЬНОГО ПРОЦЕСУ ДЕННА'!BB76</f>
        <v>0</v>
      </c>
      <c r="BC76" s="139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139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139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140">
        <f>'ПЛАН НАВЧАЛЬНОГО ПРОЦЕСУ ДЕННА'!BF76</f>
        <v>0</v>
      </c>
      <c r="BG76" s="139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139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139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140">
        <f>'ПЛАН НАВЧАЛЬНОГО ПРОЦЕСУ ДЕННА'!BJ76</f>
        <v>0</v>
      </c>
      <c r="BK76" s="141">
        <f t="shared" si="146"/>
        <v>0</v>
      </c>
      <c r="BL76" s="142" t="str">
        <f t="shared" si="147"/>
        <v/>
      </c>
      <c r="BM76" s="145">
        <f t="shared" si="148"/>
        <v>0</v>
      </c>
      <c r="BN76" s="145">
        <f t="shared" si="149"/>
        <v>0</v>
      </c>
      <c r="BO76" s="145">
        <f t="shared" si="150"/>
        <v>0</v>
      </c>
      <c r="BP76" s="145">
        <f t="shared" si="151"/>
        <v>0</v>
      </c>
      <c r="BQ76" s="145">
        <f t="shared" si="152"/>
        <v>0</v>
      </c>
      <c r="BR76" s="145">
        <f t="shared" si="153"/>
        <v>0</v>
      </c>
      <c r="BS76" s="145">
        <f t="shared" si="154"/>
        <v>0</v>
      </c>
      <c r="BT76" s="145">
        <f t="shared" si="155"/>
        <v>0</v>
      </c>
      <c r="BU76" s="144">
        <f t="shared" si="156"/>
        <v>0</v>
      </c>
      <c r="BV76" s="81"/>
      <c r="BW76" s="81"/>
      <c r="BX76" s="17"/>
      <c r="BY76" s="17"/>
      <c r="BZ76" s="17"/>
      <c r="CA76" s="17"/>
      <c r="CB76" s="17"/>
      <c r="CC76" s="17"/>
      <c r="CD76" s="17"/>
      <c r="CE76" s="17"/>
      <c r="CF76" s="193"/>
      <c r="CG76" s="194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81"/>
      <c r="DC76" s="81"/>
      <c r="DD76" s="150">
        <f t="shared" si="157"/>
        <v>0</v>
      </c>
      <c r="DE76" s="157">
        <f t="shared" si="158"/>
        <v>0</v>
      </c>
      <c r="DF76" s="157">
        <f t="shared" si="159"/>
        <v>0</v>
      </c>
      <c r="DG76" s="157">
        <f t="shared" si="160"/>
        <v>0</v>
      </c>
      <c r="DH76" s="157">
        <f t="shared" si="161"/>
        <v>0</v>
      </c>
      <c r="DI76" s="157">
        <f t="shared" si="162"/>
        <v>0</v>
      </c>
      <c r="DJ76" s="157">
        <f t="shared" si="163"/>
        <v>0</v>
      </c>
      <c r="DK76" s="157">
        <f t="shared" si="164"/>
        <v>0</v>
      </c>
      <c r="DL76" s="157">
        <f t="shared" si="165"/>
        <v>0</v>
      </c>
      <c r="DM76" s="158">
        <f t="shared" si="166"/>
        <v>0</v>
      </c>
      <c r="DN76" s="157">
        <f t="shared" si="167"/>
        <v>0</v>
      </c>
      <c r="DO76" s="157">
        <f t="shared" si="168"/>
        <v>0</v>
      </c>
      <c r="DP76" s="157">
        <f t="shared" si="169"/>
        <v>0</v>
      </c>
      <c r="DQ76" s="157">
        <f t="shared" si="170"/>
        <v>0</v>
      </c>
      <c r="DR76" s="157">
        <f t="shared" si="171"/>
        <v>0</v>
      </c>
      <c r="DS76" s="157">
        <f t="shared" si="172"/>
        <v>0</v>
      </c>
      <c r="DT76" s="157">
        <f t="shared" si="173"/>
        <v>0</v>
      </c>
      <c r="DU76" s="157">
        <f t="shared" si="174"/>
        <v>0</v>
      </c>
      <c r="DV76" s="158">
        <f t="shared" si="175"/>
        <v>0</v>
      </c>
    </row>
    <row r="77" spans="1:126" ht="12.75" hidden="1" customHeight="1">
      <c r="A77" s="108" t="str">
        <f>'ПЛАН НАВЧАЛЬНОГО ПРОЦЕСУ ДЕННА'!A77</f>
        <v>1.2.06</v>
      </c>
      <c r="B77" s="318">
        <f>'ПЛАН НАВЧАЛЬНОГО ПРОЦЕСУ ДЕННА'!B77</f>
        <v>0</v>
      </c>
      <c r="C77" s="324">
        <f>'ПЛАН НАВЧАЛЬНОГО ПРОЦЕСУ ДЕННА'!C77</f>
        <v>0</v>
      </c>
      <c r="D77" s="203">
        <f>'ПЛАН НАВЧАЛЬНОГО ПРОЦЕСУ ДЕННА'!D77</f>
        <v>0</v>
      </c>
      <c r="E77" s="203">
        <f>'ПЛАН НАВЧАЛЬНОГО ПРОЦЕСУ ДЕННА'!E77</f>
        <v>0</v>
      </c>
      <c r="F77" s="203">
        <f>'ПЛАН НАВЧАЛЬНОГО ПРОЦЕСУ ДЕННА'!F77</f>
        <v>0</v>
      </c>
      <c r="G77" s="203">
        <f>'ПЛАН НАВЧАЛЬНОГО ПРОЦЕСУ ДЕННА'!G77</f>
        <v>0</v>
      </c>
      <c r="H77" s="203">
        <f>'ПЛАН НАВЧАЛЬНОГО ПРОЦЕСУ ДЕННА'!H77</f>
        <v>0</v>
      </c>
      <c r="I77" s="203">
        <f>'ПЛАН НАВЧАЛЬНОГО ПРОЦЕСУ ДЕННА'!I77</f>
        <v>0</v>
      </c>
      <c r="J77" s="203">
        <f>'ПЛАН НАВЧАЛЬНОГО ПРОЦЕСУ ДЕННА'!J77</f>
        <v>0</v>
      </c>
      <c r="K77" s="203">
        <f>'ПЛАН НАВЧАЛЬНОГО ПРОЦЕСУ ДЕННА'!K77</f>
        <v>0</v>
      </c>
      <c r="L77" s="203">
        <f>'ПЛАН НАВЧАЛЬНОГО ПРОЦЕСУ ДЕННА'!L77</f>
        <v>0</v>
      </c>
      <c r="M77" s="203">
        <f>'ПЛАН НАВЧАЛЬНОГО ПРОЦЕСУ ДЕННА'!M77</f>
        <v>0</v>
      </c>
      <c r="N77" s="203">
        <f>'ПЛАН НАВЧАЛЬНОГО ПРОЦЕСУ ДЕННА'!N77</f>
        <v>0</v>
      </c>
      <c r="O77" s="203">
        <f>'ПЛАН НАВЧАЛЬНОГО ПРОЦЕСУ ДЕННА'!O77</f>
        <v>0</v>
      </c>
      <c r="P77" s="322">
        <f>'ПЛАН НАВЧАЛЬНОГО ПРОЦЕСУ ДЕННА'!P77</f>
        <v>0</v>
      </c>
      <c r="Q77" s="322">
        <f>'ПЛАН НАВЧАЛЬНОГО ПРОЦЕСУ ДЕННА'!Q77</f>
        <v>0</v>
      </c>
      <c r="R77" s="203">
        <f>'ПЛАН НАВЧАЛЬНОГО ПРОЦЕСУ ДЕННА'!R77</f>
        <v>0</v>
      </c>
      <c r="S77" s="203">
        <f>'ПЛАН НАВЧАЛЬНОГО ПРОЦЕСУ ДЕННА'!S77</f>
        <v>0</v>
      </c>
      <c r="T77" s="203">
        <f>'ПЛАН НАВЧАЛЬНОГО ПРОЦЕСУ ДЕННА'!T77</f>
        <v>0</v>
      </c>
      <c r="U77" s="203">
        <f>'ПЛАН НАВЧАЛЬНОГО ПРОЦЕСУ ДЕННА'!U77</f>
        <v>0</v>
      </c>
      <c r="V77" s="203">
        <f>'ПЛАН НАВЧАЛЬНОГО ПРОЦЕСУ ДЕННА'!V77</f>
        <v>0</v>
      </c>
      <c r="W77" s="203">
        <f>'ПЛАН НАВЧАЛЬНОГО ПРОЦЕСУ ДЕННА'!W77</f>
        <v>0</v>
      </c>
      <c r="X77" s="203">
        <f>'ПЛАН НАВЧАЛЬНОГО ПРОЦЕСУ ДЕННА'!X77</f>
        <v>0</v>
      </c>
      <c r="Y77" s="136">
        <f t="shared" si="142"/>
        <v>0</v>
      </c>
      <c r="Z77" s="136">
        <f t="shared" si="143"/>
        <v>0</v>
      </c>
      <c r="AA77" s="138">
        <f t="shared" ref="AA77:AC77" si="180">AE77*$BM$5+AI77*$BN$5+AM77*$BO$5+AQ77*$BP$5+AU77*$BQ$5+AY77*$BR$5+BC77*$BS$5+BG77*$BT$5</f>
        <v>0</v>
      </c>
      <c r="AB77" s="138">
        <f t="shared" si="180"/>
        <v>0</v>
      </c>
      <c r="AC77" s="138">
        <f t="shared" si="180"/>
        <v>0</v>
      </c>
      <c r="AD77" s="138">
        <f t="shared" si="145"/>
        <v>0</v>
      </c>
      <c r="AE77" s="139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139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139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140">
        <f>'ПЛАН НАВЧАЛЬНОГО ПРОЦЕСУ ДЕННА'!AH77</f>
        <v>0</v>
      </c>
      <c r="AI77" s="139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139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139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140">
        <f>'ПЛАН НАВЧАЛЬНОГО ПРОЦЕСУ ДЕННА'!AL77</f>
        <v>0</v>
      </c>
      <c r="AM77" s="139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139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139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140">
        <f>'ПЛАН НАВЧАЛЬНОГО ПРОЦЕСУ ДЕННА'!AP77</f>
        <v>0</v>
      </c>
      <c r="AQ77" s="139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139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139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140">
        <f>'ПЛАН НАВЧАЛЬНОГО ПРОЦЕСУ ДЕННА'!AT77</f>
        <v>0</v>
      </c>
      <c r="AU77" s="139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139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139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140">
        <f>'ПЛАН НАВЧАЛЬНОГО ПРОЦЕСУ ДЕННА'!AX77</f>
        <v>0</v>
      </c>
      <c r="AY77" s="139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139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139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140">
        <f>'ПЛАН НАВЧАЛЬНОГО ПРОЦЕСУ ДЕННА'!BB77</f>
        <v>0</v>
      </c>
      <c r="BC77" s="139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139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139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140">
        <f>'ПЛАН НАВЧАЛЬНОГО ПРОЦЕСУ ДЕННА'!BF77</f>
        <v>0</v>
      </c>
      <c r="BG77" s="139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139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139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140">
        <f>'ПЛАН НАВЧАЛЬНОГО ПРОЦЕСУ ДЕННА'!BJ77</f>
        <v>0</v>
      </c>
      <c r="BK77" s="141">
        <f t="shared" si="146"/>
        <v>0</v>
      </c>
      <c r="BL77" s="142" t="str">
        <f t="shared" si="147"/>
        <v/>
      </c>
      <c r="BM77" s="145">
        <f t="shared" si="148"/>
        <v>0</v>
      </c>
      <c r="BN77" s="145">
        <f t="shared" si="149"/>
        <v>0</v>
      </c>
      <c r="BO77" s="145">
        <f t="shared" si="150"/>
        <v>0</v>
      </c>
      <c r="BP77" s="145">
        <f t="shared" si="151"/>
        <v>0</v>
      </c>
      <c r="BQ77" s="145">
        <f t="shared" si="152"/>
        <v>0</v>
      </c>
      <c r="BR77" s="145">
        <f t="shared" si="153"/>
        <v>0</v>
      </c>
      <c r="BS77" s="145">
        <f t="shared" si="154"/>
        <v>0</v>
      </c>
      <c r="BT77" s="145">
        <f t="shared" si="155"/>
        <v>0</v>
      </c>
      <c r="BU77" s="144">
        <f t="shared" si="156"/>
        <v>0</v>
      </c>
      <c r="BV77" s="81"/>
      <c r="BW77" s="81"/>
      <c r="BX77" s="17"/>
      <c r="BY77" s="17"/>
      <c r="BZ77" s="17"/>
      <c r="CA77" s="17"/>
      <c r="CB77" s="17"/>
      <c r="CC77" s="17"/>
      <c r="CD77" s="17"/>
      <c r="CE77" s="17"/>
      <c r="CF77" s="193"/>
      <c r="CG77" s="194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81"/>
      <c r="DC77" s="81"/>
      <c r="DD77" s="150">
        <f t="shared" si="157"/>
        <v>0</v>
      </c>
      <c r="DE77" s="157">
        <f t="shared" si="158"/>
        <v>0</v>
      </c>
      <c r="DF77" s="157">
        <f t="shared" si="159"/>
        <v>0</v>
      </c>
      <c r="DG77" s="157">
        <f t="shared" si="160"/>
        <v>0</v>
      </c>
      <c r="DH77" s="157">
        <f t="shared" si="161"/>
        <v>0</v>
      </c>
      <c r="DI77" s="157">
        <f t="shared" si="162"/>
        <v>0</v>
      </c>
      <c r="DJ77" s="157">
        <f t="shared" si="163"/>
        <v>0</v>
      </c>
      <c r="DK77" s="157">
        <f t="shared" si="164"/>
        <v>0</v>
      </c>
      <c r="DL77" s="157">
        <f t="shared" si="165"/>
        <v>0</v>
      </c>
      <c r="DM77" s="158">
        <f t="shared" si="166"/>
        <v>0</v>
      </c>
      <c r="DN77" s="157">
        <f t="shared" si="167"/>
        <v>0</v>
      </c>
      <c r="DO77" s="157">
        <f t="shared" si="168"/>
        <v>0</v>
      </c>
      <c r="DP77" s="157">
        <f t="shared" si="169"/>
        <v>0</v>
      </c>
      <c r="DQ77" s="157">
        <f t="shared" si="170"/>
        <v>0</v>
      </c>
      <c r="DR77" s="157">
        <f t="shared" si="171"/>
        <v>0</v>
      </c>
      <c r="DS77" s="157">
        <f t="shared" si="172"/>
        <v>0</v>
      </c>
      <c r="DT77" s="157">
        <f t="shared" si="173"/>
        <v>0</v>
      </c>
      <c r="DU77" s="157">
        <f t="shared" si="174"/>
        <v>0</v>
      </c>
      <c r="DV77" s="158">
        <f t="shared" si="175"/>
        <v>0</v>
      </c>
    </row>
    <row r="78" spans="1:126" ht="12.75" hidden="1" customHeight="1">
      <c r="A78" s="108" t="str">
        <f>'ПЛАН НАВЧАЛЬНОГО ПРОЦЕСУ ДЕННА'!A78</f>
        <v>1.2.07</v>
      </c>
      <c r="B78" s="318">
        <f>'ПЛАН НАВЧАЛЬНОГО ПРОЦЕСУ ДЕННА'!B78</f>
        <v>0</v>
      </c>
      <c r="C78" s="324">
        <f>'ПЛАН НАВЧАЛЬНОГО ПРОЦЕСУ ДЕННА'!C78</f>
        <v>0</v>
      </c>
      <c r="D78" s="203">
        <f>'ПЛАН НАВЧАЛЬНОГО ПРОЦЕСУ ДЕННА'!D78</f>
        <v>0</v>
      </c>
      <c r="E78" s="203">
        <f>'ПЛАН НАВЧАЛЬНОГО ПРОЦЕСУ ДЕННА'!E78</f>
        <v>0</v>
      </c>
      <c r="F78" s="203">
        <f>'ПЛАН НАВЧАЛЬНОГО ПРОЦЕСУ ДЕННА'!F78</f>
        <v>0</v>
      </c>
      <c r="G78" s="203">
        <f>'ПЛАН НАВЧАЛЬНОГО ПРОЦЕСУ ДЕННА'!G78</f>
        <v>0</v>
      </c>
      <c r="H78" s="203">
        <f>'ПЛАН НАВЧАЛЬНОГО ПРОЦЕСУ ДЕННА'!H78</f>
        <v>0</v>
      </c>
      <c r="I78" s="203">
        <f>'ПЛАН НАВЧАЛЬНОГО ПРОЦЕСУ ДЕННА'!I78</f>
        <v>0</v>
      </c>
      <c r="J78" s="203">
        <f>'ПЛАН НАВЧАЛЬНОГО ПРОЦЕСУ ДЕННА'!J78</f>
        <v>0</v>
      </c>
      <c r="K78" s="203">
        <f>'ПЛАН НАВЧАЛЬНОГО ПРОЦЕСУ ДЕННА'!K78</f>
        <v>0</v>
      </c>
      <c r="L78" s="203">
        <f>'ПЛАН НАВЧАЛЬНОГО ПРОЦЕСУ ДЕННА'!L78</f>
        <v>0</v>
      </c>
      <c r="M78" s="203">
        <f>'ПЛАН НАВЧАЛЬНОГО ПРОЦЕСУ ДЕННА'!M78</f>
        <v>0</v>
      </c>
      <c r="N78" s="203">
        <f>'ПЛАН НАВЧАЛЬНОГО ПРОЦЕСУ ДЕННА'!N78</f>
        <v>0</v>
      </c>
      <c r="O78" s="203">
        <f>'ПЛАН НАВЧАЛЬНОГО ПРОЦЕСУ ДЕННА'!O78</f>
        <v>0</v>
      </c>
      <c r="P78" s="322">
        <f>'ПЛАН НАВЧАЛЬНОГО ПРОЦЕСУ ДЕННА'!P78</f>
        <v>0</v>
      </c>
      <c r="Q78" s="322">
        <f>'ПЛАН НАВЧАЛЬНОГО ПРОЦЕСУ ДЕННА'!Q78</f>
        <v>0</v>
      </c>
      <c r="R78" s="203">
        <f>'ПЛАН НАВЧАЛЬНОГО ПРОЦЕСУ ДЕННА'!R78</f>
        <v>0</v>
      </c>
      <c r="S78" s="203">
        <f>'ПЛАН НАВЧАЛЬНОГО ПРОЦЕСУ ДЕННА'!S78</f>
        <v>0</v>
      </c>
      <c r="T78" s="203">
        <f>'ПЛАН НАВЧАЛЬНОГО ПРОЦЕСУ ДЕННА'!T78</f>
        <v>0</v>
      </c>
      <c r="U78" s="203">
        <f>'ПЛАН НАВЧАЛЬНОГО ПРОЦЕСУ ДЕННА'!U78</f>
        <v>0</v>
      </c>
      <c r="V78" s="203">
        <f>'ПЛАН НАВЧАЛЬНОГО ПРОЦЕСУ ДЕННА'!V78</f>
        <v>0</v>
      </c>
      <c r="W78" s="203">
        <f>'ПЛАН НАВЧАЛЬНОГО ПРОЦЕСУ ДЕННА'!W78</f>
        <v>0</v>
      </c>
      <c r="X78" s="203">
        <f>'ПЛАН НАВЧАЛЬНОГО ПРОЦЕСУ ДЕННА'!X78</f>
        <v>0</v>
      </c>
      <c r="Y78" s="136">
        <f t="shared" si="142"/>
        <v>0</v>
      </c>
      <c r="Z78" s="136">
        <f t="shared" si="143"/>
        <v>0</v>
      </c>
      <c r="AA78" s="138">
        <f t="shared" ref="AA78:AC78" si="181">AE78*$BM$5+AI78*$BN$5+AM78*$BO$5+AQ78*$BP$5+AU78*$BQ$5+AY78*$BR$5+BC78*$BS$5+BG78*$BT$5</f>
        <v>0</v>
      </c>
      <c r="AB78" s="138">
        <f t="shared" si="181"/>
        <v>0</v>
      </c>
      <c r="AC78" s="138">
        <f t="shared" si="181"/>
        <v>0</v>
      </c>
      <c r="AD78" s="138">
        <f t="shared" si="145"/>
        <v>0</v>
      </c>
      <c r="AE78" s="139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139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139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140">
        <f>'ПЛАН НАВЧАЛЬНОГО ПРОЦЕСУ ДЕННА'!AH78</f>
        <v>0</v>
      </c>
      <c r="AI78" s="139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139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139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140">
        <f>'ПЛАН НАВЧАЛЬНОГО ПРОЦЕСУ ДЕННА'!AL78</f>
        <v>0</v>
      </c>
      <c r="AM78" s="139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139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139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140">
        <f>'ПЛАН НАВЧАЛЬНОГО ПРОЦЕСУ ДЕННА'!AP78</f>
        <v>0</v>
      </c>
      <c r="AQ78" s="139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139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139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140">
        <f>'ПЛАН НАВЧАЛЬНОГО ПРОЦЕСУ ДЕННА'!AT78</f>
        <v>0</v>
      </c>
      <c r="AU78" s="139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139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139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140">
        <f>'ПЛАН НАВЧАЛЬНОГО ПРОЦЕСУ ДЕННА'!AX78</f>
        <v>0</v>
      </c>
      <c r="AY78" s="139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139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139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140">
        <f>'ПЛАН НАВЧАЛЬНОГО ПРОЦЕСУ ДЕННА'!BB78</f>
        <v>0</v>
      </c>
      <c r="BC78" s="139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139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139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140">
        <f>'ПЛАН НАВЧАЛЬНОГО ПРОЦЕСУ ДЕННА'!BF78</f>
        <v>0</v>
      </c>
      <c r="BG78" s="139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139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139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140">
        <f>'ПЛАН НАВЧАЛЬНОГО ПРОЦЕСУ ДЕННА'!BJ78</f>
        <v>0</v>
      </c>
      <c r="BK78" s="141">
        <f t="shared" si="146"/>
        <v>0</v>
      </c>
      <c r="BL78" s="142" t="str">
        <f t="shared" si="147"/>
        <v/>
      </c>
      <c r="BM78" s="145">
        <f t="shared" si="148"/>
        <v>0</v>
      </c>
      <c r="BN78" s="145">
        <f t="shared" si="149"/>
        <v>0</v>
      </c>
      <c r="BO78" s="145">
        <f t="shared" si="150"/>
        <v>0</v>
      </c>
      <c r="BP78" s="145">
        <f t="shared" si="151"/>
        <v>0</v>
      </c>
      <c r="BQ78" s="145">
        <f t="shared" si="152"/>
        <v>0</v>
      </c>
      <c r="BR78" s="145">
        <f t="shared" si="153"/>
        <v>0</v>
      </c>
      <c r="BS78" s="145">
        <f t="shared" si="154"/>
        <v>0</v>
      </c>
      <c r="BT78" s="145">
        <f t="shared" si="155"/>
        <v>0</v>
      </c>
      <c r="BU78" s="144">
        <f t="shared" si="156"/>
        <v>0</v>
      </c>
      <c r="BV78" s="81"/>
      <c r="BW78" s="81"/>
      <c r="BX78" s="17"/>
      <c r="BY78" s="17"/>
      <c r="BZ78" s="17"/>
      <c r="CA78" s="17"/>
      <c r="CB78" s="17"/>
      <c r="CC78" s="17"/>
      <c r="CD78" s="17"/>
      <c r="CE78" s="17"/>
      <c r="CF78" s="193"/>
      <c r="CG78" s="194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81"/>
      <c r="DC78" s="81"/>
      <c r="DD78" s="150">
        <f t="shared" si="157"/>
        <v>0</v>
      </c>
      <c r="DE78" s="157">
        <f t="shared" si="158"/>
        <v>0</v>
      </c>
      <c r="DF78" s="157">
        <f t="shared" si="159"/>
        <v>0</v>
      </c>
      <c r="DG78" s="157">
        <f t="shared" si="160"/>
        <v>0</v>
      </c>
      <c r="DH78" s="157">
        <f t="shared" si="161"/>
        <v>0</v>
      </c>
      <c r="DI78" s="157">
        <f t="shared" si="162"/>
        <v>0</v>
      </c>
      <c r="DJ78" s="157">
        <f t="shared" si="163"/>
        <v>0</v>
      </c>
      <c r="DK78" s="157">
        <f t="shared" si="164"/>
        <v>0</v>
      </c>
      <c r="DL78" s="157">
        <f t="shared" si="165"/>
        <v>0</v>
      </c>
      <c r="DM78" s="158">
        <f t="shared" si="166"/>
        <v>0</v>
      </c>
      <c r="DN78" s="157">
        <f t="shared" si="167"/>
        <v>0</v>
      </c>
      <c r="DO78" s="157">
        <f t="shared" si="168"/>
        <v>0</v>
      </c>
      <c r="DP78" s="157">
        <f t="shared" si="169"/>
        <v>0</v>
      </c>
      <c r="DQ78" s="157">
        <f t="shared" si="170"/>
        <v>0</v>
      </c>
      <c r="DR78" s="157">
        <f t="shared" si="171"/>
        <v>0</v>
      </c>
      <c r="DS78" s="157">
        <f t="shared" si="172"/>
        <v>0</v>
      </c>
      <c r="DT78" s="157">
        <f t="shared" si="173"/>
        <v>0</v>
      </c>
      <c r="DU78" s="157">
        <f t="shared" si="174"/>
        <v>0</v>
      </c>
      <c r="DV78" s="158">
        <f t="shared" si="175"/>
        <v>0</v>
      </c>
    </row>
    <row r="79" spans="1:126" ht="12.75" hidden="1" customHeight="1">
      <c r="A79" s="108" t="str">
        <f>'ПЛАН НАВЧАЛЬНОГО ПРОЦЕСУ ДЕННА'!A79</f>
        <v>1.2.08</v>
      </c>
      <c r="B79" s="318">
        <f>'ПЛАН НАВЧАЛЬНОГО ПРОЦЕСУ ДЕННА'!B79</f>
        <v>0</v>
      </c>
      <c r="C79" s="324">
        <f>'ПЛАН НАВЧАЛЬНОГО ПРОЦЕСУ ДЕННА'!C79</f>
        <v>0</v>
      </c>
      <c r="D79" s="203">
        <f>'ПЛАН НАВЧАЛЬНОГО ПРОЦЕСУ ДЕННА'!D79</f>
        <v>0</v>
      </c>
      <c r="E79" s="203">
        <f>'ПЛАН НАВЧАЛЬНОГО ПРОЦЕСУ ДЕННА'!E79</f>
        <v>0</v>
      </c>
      <c r="F79" s="203">
        <f>'ПЛАН НАВЧАЛЬНОГО ПРОЦЕСУ ДЕННА'!F79</f>
        <v>0</v>
      </c>
      <c r="G79" s="203">
        <f>'ПЛАН НАВЧАЛЬНОГО ПРОЦЕСУ ДЕННА'!G79</f>
        <v>0</v>
      </c>
      <c r="H79" s="203">
        <f>'ПЛАН НАВЧАЛЬНОГО ПРОЦЕСУ ДЕННА'!H79</f>
        <v>0</v>
      </c>
      <c r="I79" s="203">
        <f>'ПЛАН НАВЧАЛЬНОГО ПРОЦЕСУ ДЕННА'!I79</f>
        <v>0</v>
      </c>
      <c r="J79" s="203">
        <f>'ПЛАН НАВЧАЛЬНОГО ПРОЦЕСУ ДЕННА'!J79</f>
        <v>0</v>
      </c>
      <c r="K79" s="203">
        <f>'ПЛАН НАВЧАЛЬНОГО ПРОЦЕСУ ДЕННА'!K79</f>
        <v>0</v>
      </c>
      <c r="L79" s="203">
        <f>'ПЛАН НАВЧАЛЬНОГО ПРОЦЕСУ ДЕННА'!L79</f>
        <v>0</v>
      </c>
      <c r="M79" s="203">
        <f>'ПЛАН НАВЧАЛЬНОГО ПРОЦЕСУ ДЕННА'!M79</f>
        <v>0</v>
      </c>
      <c r="N79" s="203">
        <f>'ПЛАН НАВЧАЛЬНОГО ПРОЦЕСУ ДЕННА'!N79</f>
        <v>0</v>
      </c>
      <c r="O79" s="203">
        <f>'ПЛАН НАВЧАЛЬНОГО ПРОЦЕСУ ДЕННА'!O79</f>
        <v>0</v>
      </c>
      <c r="P79" s="322">
        <f>'ПЛАН НАВЧАЛЬНОГО ПРОЦЕСУ ДЕННА'!P79</f>
        <v>0</v>
      </c>
      <c r="Q79" s="322">
        <f>'ПЛАН НАВЧАЛЬНОГО ПРОЦЕСУ ДЕННА'!Q79</f>
        <v>0</v>
      </c>
      <c r="R79" s="203">
        <f>'ПЛАН НАВЧАЛЬНОГО ПРОЦЕСУ ДЕННА'!R79</f>
        <v>0</v>
      </c>
      <c r="S79" s="203">
        <f>'ПЛАН НАВЧАЛЬНОГО ПРОЦЕСУ ДЕННА'!S79</f>
        <v>0</v>
      </c>
      <c r="T79" s="203">
        <f>'ПЛАН НАВЧАЛЬНОГО ПРОЦЕСУ ДЕННА'!T79</f>
        <v>0</v>
      </c>
      <c r="U79" s="203">
        <f>'ПЛАН НАВЧАЛЬНОГО ПРОЦЕСУ ДЕННА'!U79</f>
        <v>0</v>
      </c>
      <c r="V79" s="203">
        <f>'ПЛАН НАВЧАЛЬНОГО ПРОЦЕСУ ДЕННА'!V79</f>
        <v>0</v>
      </c>
      <c r="W79" s="203">
        <f>'ПЛАН НАВЧАЛЬНОГО ПРОЦЕСУ ДЕННА'!W79</f>
        <v>0</v>
      </c>
      <c r="X79" s="203">
        <f>'ПЛАН НАВЧАЛЬНОГО ПРОЦЕСУ ДЕННА'!X79</f>
        <v>0</v>
      </c>
      <c r="Y79" s="136">
        <f t="shared" si="142"/>
        <v>0</v>
      </c>
      <c r="Z79" s="136">
        <f t="shared" si="143"/>
        <v>0</v>
      </c>
      <c r="AA79" s="138">
        <f t="shared" ref="AA79:AC79" si="182">AE79*$BM$5+AI79*$BN$5+AM79*$BO$5+AQ79*$BP$5+AU79*$BQ$5+AY79*$BR$5+BC79*$BS$5+BG79*$BT$5</f>
        <v>0</v>
      </c>
      <c r="AB79" s="138">
        <f t="shared" si="182"/>
        <v>0</v>
      </c>
      <c r="AC79" s="138">
        <f t="shared" si="182"/>
        <v>0</v>
      </c>
      <c r="AD79" s="138">
        <f t="shared" si="145"/>
        <v>0</v>
      </c>
      <c r="AE79" s="139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139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139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140">
        <f>'ПЛАН НАВЧАЛЬНОГО ПРОЦЕСУ ДЕННА'!AH79</f>
        <v>0</v>
      </c>
      <c r="AI79" s="139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139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139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140">
        <f>'ПЛАН НАВЧАЛЬНОГО ПРОЦЕСУ ДЕННА'!AL79</f>
        <v>0</v>
      </c>
      <c r="AM79" s="139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139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139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140">
        <f>'ПЛАН НАВЧАЛЬНОГО ПРОЦЕСУ ДЕННА'!AP79</f>
        <v>0</v>
      </c>
      <c r="AQ79" s="139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139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139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140">
        <f>'ПЛАН НАВЧАЛЬНОГО ПРОЦЕСУ ДЕННА'!AT79</f>
        <v>0</v>
      </c>
      <c r="AU79" s="139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139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139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140">
        <f>'ПЛАН НАВЧАЛЬНОГО ПРОЦЕСУ ДЕННА'!AX79</f>
        <v>0</v>
      </c>
      <c r="AY79" s="139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139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139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140">
        <f>'ПЛАН НАВЧАЛЬНОГО ПРОЦЕСУ ДЕННА'!BB79</f>
        <v>0</v>
      </c>
      <c r="BC79" s="139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139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139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140">
        <f>'ПЛАН НАВЧАЛЬНОГО ПРОЦЕСУ ДЕННА'!BF79</f>
        <v>0</v>
      </c>
      <c r="BG79" s="139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139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139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140">
        <f>'ПЛАН НАВЧАЛЬНОГО ПРОЦЕСУ ДЕННА'!BJ79</f>
        <v>0</v>
      </c>
      <c r="BK79" s="141">
        <f t="shared" si="146"/>
        <v>0</v>
      </c>
      <c r="BL79" s="142" t="str">
        <f t="shared" si="147"/>
        <v/>
      </c>
      <c r="BM79" s="145">
        <f t="shared" si="148"/>
        <v>0</v>
      </c>
      <c r="BN79" s="145">
        <f t="shared" si="149"/>
        <v>0</v>
      </c>
      <c r="BO79" s="145">
        <f t="shared" si="150"/>
        <v>0</v>
      </c>
      <c r="BP79" s="145">
        <f t="shared" si="151"/>
        <v>0</v>
      </c>
      <c r="BQ79" s="145">
        <f t="shared" si="152"/>
        <v>0</v>
      </c>
      <c r="BR79" s="145">
        <f t="shared" si="153"/>
        <v>0</v>
      </c>
      <c r="BS79" s="145">
        <f t="shared" si="154"/>
        <v>0</v>
      </c>
      <c r="BT79" s="145">
        <f t="shared" si="155"/>
        <v>0</v>
      </c>
      <c r="BU79" s="144">
        <f t="shared" si="156"/>
        <v>0</v>
      </c>
      <c r="BV79" s="81"/>
      <c r="BW79" s="81"/>
      <c r="BX79" s="17"/>
      <c r="BY79" s="17"/>
      <c r="BZ79" s="17"/>
      <c r="CA79" s="17"/>
      <c r="CB79" s="17"/>
      <c r="CC79" s="17"/>
      <c r="CD79" s="17"/>
      <c r="CE79" s="17"/>
      <c r="CF79" s="193"/>
      <c r="CG79" s="194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81"/>
      <c r="DC79" s="81"/>
      <c r="DD79" s="150">
        <f t="shared" si="157"/>
        <v>0</v>
      </c>
      <c r="DE79" s="157">
        <f t="shared" si="158"/>
        <v>0</v>
      </c>
      <c r="DF79" s="157">
        <f t="shared" si="159"/>
        <v>0</v>
      </c>
      <c r="DG79" s="157">
        <f t="shared" si="160"/>
        <v>0</v>
      </c>
      <c r="DH79" s="157">
        <f t="shared" si="161"/>
        <v>0</v>
      </c>
      <c r="DI79" s="157">
        <f t="shared" si="162"/>
        <v>0</v>
      </c>
      <c r="DJ79" s="157">
        <f t="shared" si="163"/>
        <v>0</v>
      </c>
      <c r="DK79" s="157">
        <f t="shared" si="164"/>
        <v>0</v>
      </c>
      <c r="DL79" s="157">
        <f t="shared" si="165"/>
        <v>0</v>
      </c>
      <c r="DM79" s="158">
        <f t="shared" si="166"/>
        <v>0</v>
      </c>
      <c r="DN79" s="157">
        <f t="shared" si="167"/>
        <v>0</v>
      </c>
      <c r="DO79" s="157">
        <f t="shared" si="168"/>
        <v>0</v>
      </c>
      <c r="DP79" s="157">
        <f t="shared" si="169"/>
        <v>0</v>
      </c>
      <c r="DQ79" s="157">
        <f t="shared" si="170"/>
        <v>0</v>
      </c>
      <c r="DR79" s="157">
        <f t="shared" si="171"/>
        <v>0</v>
      </c>
      <c r="DS79" s="157">
        <f t="shared" si="172"/>
        <v>0</v>
      </c>
      <c r="DT79" s="157">
        <f t="shared" si="173"/>
        <v>0</v>
      </c>
      <c r="DU79" s="157">
        <f t="shared" si="174"/>
        <v>0</v>
      </c>
      <c r="DV79" s="158">
        <f t="shared" si="175"/>
        <v>0</v>
      </c>
    </row>
    <row r="80" spans="1:126" ht="12.75" customHeight="1">
      <c r="A80" s="105"/>
      <c r="B80" s="208" t="str">
        <f>'ПЛАН НАВЧАЛЬНОГО ПРОЦЕСУ ДЕННА'!B80</f>
        <v xml:space="preserve">Разом курсові проекти (роботи): </v>
      </c>
      <c r="C80" s="190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3"/>
      <c r="Y80" s="326">
        <f t="shared" ref="Y80:AD80" si="183">SUM(Y72:Y79)</f>
        <v>90</v>
      </c>
      <c r="Z80" s="326">
        <f t="shared" si="183"/>
        <v>3</v>
      </c>
      <c r="AA80" s="326">
        <f t="shared" si="183"/>
        <v>0</v>
      </c>
      <c r="AB80" s="326">
        <f t="shared" si="183"/>
        <v>0</v>
      </c>
      <c r="AC80" s="326">
        <f t="shared" si="183"/>
        <v>0</v>
      </c>
      <c r="AD80" s="326">
        <f t="shared" si="183"/>
        <v>90</v>
      </c>
      <c r="AE80" s="226"/>
      <c r="AF80" s="226"/>
      <c r="AG80" s="226"/>
      <c r="AH80" s="140">
        <f>SUM(AH72:AH79)</f>
        <v>0</v>
      </c>
      <c r="AI80" s="226"/>
      <c r="AJ80" s="226"/>
      <c r="AK80" s="226"/>
      <c r="AL80" s="140">
        <f>SUM(AL72:AL79)</f>
        <v>0</v>
      </c>
      <c r="AM80" s="226"/>
      <c r="AN80" s="226"/>
      <c r="AO80" s="226"/>
      <c r="AP80" s="140">
        <f>SUM(AP72:AP79)</f>
        <v>0</v>
      </c>
      <c r="AQ80" s="226"/>
      <c r="AR80" s="226"/>
      <c r="AS80" s="226"/>
      <c r="AT80" s="140">
        <f>SUM(AT72:AT79)</f>
        <v>1</v>
      </c>
      <c r="AU80" s="226"/>
      <c r="AV80" s="226"/>
      <c r="AW80" s="226"/>
      <c r="AX80" s="140">
        <f>SUM(AX72:AX79)</f>
        <v>0</v>
      </c>
      <c r="AY80" s="226"/>
      <c r="AZ80" s="226"/>
      <c r="BA80" s="226"/>
      <c r="BB80" s="140">
        <f>SUM(BB72:BB79)</f>
        <v>1</v>
      </c>
      <c r="BC80" s="226"/>
      <c r="BD80" s="226"/>
      <c r="BE80" s="226"/>
      <c r="BF80" s="140">
        <f>SUM(BF72:BF79)</f>
        <v>1</v>
      </c>
      <c r="BG80" s="226"/>
      <c r="BH80" s="226"/>
      <c r="BI80" s="226"/>
      <c r="BJ80" s="140">
        <f>SUM(BJ72:BJ79)</f>
        <v>0</v>
      </c>
      <c r="BK80" s="186"/>
      <c r="BL80" s="187"/>
      <c r="BM80" s="188"/>
      <c r="BN80" s="188"/>
      <c r="BO80" s="188"/>
      <c r="BP80" s="188"/>
      <c r="BQ80" s="188"/>
      <c r="BR80" s="188"/>
      <c r="BS80" s="188"/>
      <c r="BT80" s="188"/>
      <c r="BU80" s="188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5"/>
      <c r="CG80" s="194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81"/>
      <c r="DC80" s="81"/>
      <c r="DD80" s="81">
        <f>SUM(DE80:DL80)</f>
        <v>0</v>
      </c>
      <c r="DE80" s="87">
        <f t="shared" ref="DE80:DL80" si="184">COUNTIF(DE72:DE79,"&gt;0")</f>
        <v>0</v>
      </c>
      <c r="DF80" s="87">
        <f t="shared" si="184"/>
        <v>0</v>
      </c>
      <c r="DG80" s="87">
        <f t="shared" si="184"/>
        <v>0</v>
      </c>
      <c r="DH80" s="87">
        <f t="shared" si="184"/>
        <v>0</v>
      </c>
      <c r="DI80" s="87">
        <f t="shared" si="184"/>
        <v>0</v>
      </c>
      <c r="DJ80" s="87">
        <f t="shared" si="184"/>
        <v>0</v>
      </c>
      <c r="DK80" s="87">
        <f t="shared" si="184"/>
        <v>0</v>
      </c>
      <c r="DL80" s="87">
        <f t="shared" si="184"/>
        <v>0</v>
      </c>
      <c r="DM80" s="81">
        <f>SUM(DN80:DU80)</f>
        <v>3</v>
      </c>
      <c r="DN80" s="87">
        <f t="shared" ref="DN80:DU80" si="185">COUNTIF(DN72:DN79,"&gt;0")</f>
        <v>0</v>
      </c>
      <c r="DO80" s="87">
        <f t="shared" si="185"/>
        <v>0</v>
      </c>
      <c r="DP80" s="87">
        <f t="shared" si="185"/>
        <v>0</v>
      </c>
      <c r="DQ80" s="87">
        <f t="shared" si="185"/>
        <v>1</v>
      </c>
      <c r="DR80" s="87">
        <f t="shared" si="185"/>
        <v>0</v>
      </c>
      <c r="DS80" s="87">
        <f t="shared" si="185"/>
        <v>1</v>
      </c>
      <c r="DT80" s="87">
        <f t="shared" si="185"/>
        <v>1</v>
      </c>
      <c r="DU80" s="87">
        <f t="shared" si="185"/>
        <v>0</v>
      </c>
      <c r="DV80" s="81">
        <f>SUM(DV72:DV79)</f>
        <v>3</v>
      </c>
    </row>
    <row r="81" spans="1:126" ht="12.75" customHeight="1">
      <c r="A81" s="105"/>
      <c r="B81" s="180" t="s">
        <v>346</v>
      </c>
      <c r="C81" s="190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82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83"/>
      <c r="AE81" s="184"/>
      <c r="AF81" s="184"/>
      <c r="AG81" s="184"/>
      <c r="AH81" s="183"/>
      <c r="AI81" s="184"/>
      <c r="AJ81" s="184"/>
      <c r="AK81" s="184"/>
      <c r="AL81" s="183"/>
      <c r="AM81" s="184"/>
      <c r="AN81" s="184"/>
      <c r="AO81" s="184"/>
      <c r="AP81" s="183"/>
      <c r="AQ81" s="184"/>
      <c r="AR81" s="184"/>
      <c r="AS81" s="184"/>
      <c r="AT81" s="183"/>
      <c r="AU81" s="184"/>
      <c r="AV81" s="184"/>
      <c r="AW81" s="184"/>
      <c r="AX81" s="183"/>
      <c r="AY81" s="184"/>
      <c r="AZ81" s="184"/>
      <c r="BA81" s="184"/>
      <c r="BB81" s="183"/>
      <c r="BC81" s="184"/>
      <c r="BD81" s="184"/>
      <c r="BE81" s="184"/>
      <c r="BF81" s="183"/>
      <c r="BG81" s="184"/>
      <c r="BH81" s="184"/>
      <c r="BI81" s="184"/>
      <c r="BJ81" s="185"/>
      <c r="BK81" s="186"/>
      <c r="BL81" s="187"/>
      <c r="BM81" s="188"/>
      <c r="BN81" s="188"/>
      <c r="BO81" s="188"/>
      <c r="BP81" s="188"/>
      <c r="BQ81" s="188"/>
      <c r="BR81" s="188"/>
      <c r="BS81" s="188"/>
      <c r="BT81" s="188"/>
      <c r="BU81" s="188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5"/>
      <c r="CG81" s="86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</row>
    <row r="82" spans="1:126" ht="12.75" customHeight="1">
      <c r="A82" s="327" t="str">
        <f>'ПЛАН НАВЧАЛЬНОГО ПРОЦЕСУ ДЕННА'!A82</f>
        <v>1.3</v>
      </c>
      <c r="B82" s="189" t="str">
        <f>'ПЛАН НАВЧАЛЬНОГО ПРОЦЕСУ ДЕННА'!B82</f>
        <v>Практика</v>
      </c>
      <c r="C82" s="190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86"/>
      <c r="BL82" s="187"/>
      <c r="BM82" s="188"/>
      <c r="BN82" s="188"/>
      <c r="BO82" s="188"/>
      <c r="BP82" s="188"/>
      <c r="BQ82" s="188"/>
      <c r="BR82" s="188"/>
      <c r="BS82" s="188"/>
      <c r="BT82" s="188"/>
      <c r="BU82" s="188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5"/>
      <c r="CG82" s="86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</row>
    <row r="83" spans="1:126" ht="12.75" customHeight="1">
      <c r="A83" s="108" t="str">
        <f>'ПЛАН НАВЧАЛЬНОГО ПРОЦЕСУ ДЕННА'!A83</f>
        <v>1.3.01</v>
      </c>
      <c r="B83" s="318" t="str">
        <f>'ПЛАН НАВЧАЛЬНОГО ПРОЦЕСУ ДЕННА'!B83</f>
        <v>Ознайомча</v>
      </c>
      <c r="C83" s="324" t="str">
        <f>'ПЛАН НАВЧАЛЬНОГО ПРОЦЕСУ ДЕННА'!C83</f>
        <v>МЕіТ</v>
      </c>
      <c r="D83" s="222">
        <f>'ПЛАН НАВЧАЛЬНОГО ПРОЦЕСУ ДЕННА'!D83</f>
        <v>0</v>
      </c>
      <c r="E83" s="320">
        <f>'ПЛАН НАВЧАЛЬНОГО ПРОЦЕСУ ДЕННА'!E83</f>
        <v>0</v>
      </c>
      <c r="F83" s="320">
        <f>'ПЛАН НАВЧАЛЬНОГО ПРОЦЕСУ ДЕННА'!F83</f>
        <v>0</v>
      </c>
      <c r="G83" s="321">
        <f>'ПЛАН НАВЧАЛЬНОГО ПРОЦЕСУ ДЕННА'!G83</f>
        <v>0</v>
      </c>
      <c r="H83" s="222">
        <f>'ПЛАН НАВЧАЛЬНОГО ПРОЦЕСУ ДЕННА'!H83</f>
        <v>2</v>
      </c>
      <c r="I83" s="320">
        <f>'ПЛАН НАВЧАЛЬНОГО ПРОЦЕСУ ДЕННА'!I83</f>
        <v>0</v>
      </c>
      <c r="J83" s="320">
        <f>'ПЛАН НАВЧАЛЬНОГО ПРОЦЕСУ ДЕННА'!J83</f>
        <v>0</v>
      </c>
      <c r="K83" s="320">
        <f>'ПЛАН НАВЧАЛЬНОГО ПРОЦЕСУ ДЕННА'!K83</f>
        <v>0</v>
      </c>
      <c r="L83" s="320">
        <f>'ПЛАН НАВЧАЛЬНОГО ПРОЦЕСУ ДЕННА'!L83</f>
        <v>0</v>
      </c>
      <c r="M83" s="320">
        <f>'ПЛАН НАВЧАЛЬНОГО ПРОЦЕСУ ДЕННА'!M83</f>
        <v>0</v>
      </c>
      <c r="N83" s="320">
        <f>'ПЛАН НАВЧАЛЬНОГО ПРОЦЕСУ ДЕННА'!N83</f>
        <v>0</v>
      </c>
      <c r="O83" s="320">
        <f>'ПЛАН НАВЧАЛЬНОГО ПРОЦЕСУ ДЕННА'!O83</f>
        <v>0</v>
      </c>
      <c r="P83" s="203">
        <f>'ПЛАН НАВЧАЛЬНОГО ПРОЦЕСУ ДЕННА'!P83</f>
        <v>0</v>
      </c>
      <c r="Q83" s="203">
        <f>'ПЛАН НАВЧАЛЬНОГО ПРОЦЕСУ ДЕННА'!Q83</f>
        <v>0</v>
      </c>
      <c r="R83" s="222">
        <f>'ПЛАН НАВЧАЛЬНОГО ПРОЦЕСУ ДЕННА'!R83</f>
        <v>0</v>
      </c>
      <c r="S83" s="320">
        <f>'ПЛАН НАВЧАЛЬНОГО ПРОЦЕСУ ДЕННА'!S83</f>
        <v>0</v>
      </c>
      <c r="T83" s="320">
        <f>'ПЛАН НАВЧАЛЬНОГО ПРОЦЕСУ ДЕННА'!T83</f>
        <v>0</v>
      </c>
      <c r="U83" s="320">
        <f>'ПЛАН НАВЧАЛЬНОГО ПРОЦЕСУ ДЕННА'!U83</f>
        <v>0</v>
      </c>
      <c r="V83" s="320">
        <f>'ПЛАН НАВЧАЛЬНОГО ПРОЦЕСУ ДЕННА'!V83</f>
        <v>0</v>
      </c>
      <c r="W83" s="320">
        <f>'ПЛАН НАВЧАЛЬНОГО ПРОЦЕСУ ДЕННА'!W83</f>
        <v>0</v>
      </c>
      <c r="X83" s="320">
        <f>'ПЛАН НАВЧАЛЬНОГО ПРОЦЕСУ ДЕННА'!X83</f>
        <v>0</v>
      </c>
      <c r="Y83" s="322">
        <f>'ПЛАН НАВЧАЛЬНОГО ПРОЦЕСУ ДЕННА'!Y83</f>
        <v>180</v>
      </c>
      <c r="Z83" s="136">
        <f t="shared" ref="Z83:Z87" si="186">CEILING(Y83/$BS$7,0.25)</f>
        <v>6</v>
      </c>
      <c r="AA83" s="138">
        <f t="shared" ref="AA83:AC83" si="187">AE83*$BM$5+AI83*$BN$5+AM83*$BO$5+AQ83*$BP$5+AU83*$BQ$5+AY83*$BR$5+BC83*$BS$5+BG83*$BT$5</f>
        <v>0</v>
      </c>
      <c r="AB83" s="138">
        <f t="shared" si="187"/>
        <v>0</v>
      </c>
      <c r="AC83" s="138">
        <f t="shared" si="187"/>
        <v>0</v>
      </c>
      <c r="AD83" s="138">
        <f t="shared" ref="AD83:AD87" si="188">Y83-AA83</f>
        <v>180</v>
      </c>
      <c r="AE83" s="139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139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139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140">
        <f>'ПЛАН НАВЧАЛЬНОГО ПРОЦЕСУ ДЕННА'!AH83</f>
        <v>0</v>
      </c>
      <c r="AI83" s="139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139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139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140">
        <f>'ПЛАН НАВЧАЛЬНОГО ПРОЦЕСУ ДЕННА'!AL83</f>
        <v>6</v>
      </c>
      <c r="AM83" s="139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139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139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140">
        <f>'ПЛАН НАВЧАЛЬНОГО ПРОЦЕСУ ДЕННА'!AP83</f>
        <v>0</v>
      </c>
      <c r="AQ83" s="139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139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139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140">
        <f>'ПЛАН НАВЧАЛЬНОГО ПРОЦЕСУ ДЕННА'!AT83</f>
        <v>0</v>
      </c>
      <c r="AU83" s="139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139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139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140">
        <f>'ПЛАН НАВЧАЛЬНОГО ПРОЦЕСУ ДЕННА'!AX83</f>
        <v>0</v>
      </c>
      <c r="AY83" s="139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139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139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140">
        <f>'ПЛАН НАВЧАЛЬНОГО ПРОЦЕСУ ДЕННА'!BB83</f>
        <v>0</v>
      </c>
      <c r="BC83" s="139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139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139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140">
        <f>'ПЛАН НАВЧАЛЬНОГО ПРОЦЕСУ ДЕННА'!BF83</f>
        <v>0</v>
      </c>
      <c r="BG83" s="139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139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139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140">
        <f>'ПЛАН НАВЧАЛЬНОГО ПРОЦЕСУ ДЕННА'!BJ83</f>
        <v>0</v>
      </c>
      <c r="BK83" s="141">
        <f t="shared" ref="BK83:BK88" si="189">IF(ISERROR(AD83/Y83),0,AD83/Y83)</f>
        <v>1</v>
      </c>
      <c r="BL83" s="81"/>
      <c r="BM83" s="145">
        <f t="shared" ref="BM83:BM87" si="190">IF(OR(MID($D83,1,1)="1",MID($E83,1,1)="1",MID($F83,1,1)="1",MID($G83,1,1)="1",MID($H83,1,1)="1",MID($I83,1,1)="1",MID($J83,1,1)="1",MID($K83,1,1)="1",MID($M83,1,1)="1",MID($N83,1,1)="1",MID($O83,1,1)=1),$Z83/$DA83,0)</f>
        <v>0</v>
      </c>
      <c r="BN83" s="145">
        <f t="shared" ref="BN83:BN87" si="191">IF(OR(MID($D83,1,1)="2",MID($E83,1,1)="2",MID($F83,1,1)="2",MID($G83,1,1)="2",MID($H83,1,1)="2",MID($I83,1,1)="2",MID($J83,1,1)="2",MID($K83,1,1)="2",MID($M83,1,1)="2",MID($N83,1,1)="2",MID($O83,1,1)=1),$Z83/$DA83,0)</f>
        <v>6</v>
      </c>
      <c r="BO83" s="145">
        <f t="shared" ref="BO83:BO87" si="192">IF(OR(MID($D83,1,1)="3",MID($E83,1,1)="3",MID($F83,1,1)="3",MID($G83,1,1)="3",MID($H83,1,1)="3",MID($I83,1,1)="3",MID($J83,1,1)="3",MID($K83,1,1)="3",MID($M83,1,1)="3",MID($N83,1,1)="3",MID($O83,1,1)=1),$Z83/$DA83,0)</f>
        <v>0</v>
      </c>
      <c r="BP83" s="145">
        <f t="shared" ref="BP83:BP87" si="193">IF(OR(MID($D83,1,1)="4",MID($E83,1,1)="4",MID($F83,1,1)="4",MID($G83,1,1)="4",MID($H83,1,1)="4",MID($I83,1,1)="4",MID($J83,1,1)="4",MID($K83,1,1)="4",MID($M83,1,1)="4",MID($N83,1,1)="4",MID($O83,1,1)=1),$Z83/$DA83,0)</f>
        <v>0</v>
      </c>
      <c r="BQ83" s="145">
        <f t="shared" ref="BQ83:BQ87" si="194">IF(OR(MID($D83,1,1)="5",MID($E83,1,1)="5",MID($F83,1,1)="5",MID($G83,1,1)="5",MID($H83,1,1)="5",MID($I83,1,1)="5",MID($J83,1,1)="5",MID($K83,1,1)="5",MID($M83,1,1)="5",MID($N83,1,1)="5",MID($O83,1,1)=1),$Z83/$DA83,0)</f>
        <v>0</v>
      </c>
      <c r="BR83" s="145">
        <f t="shared" ref="BR83:BR87" si="195">IF(OR(MID($D83,1,1)="6",MID($E83,1,1)="6",MID($F83,1,1)="6",MID($G83,1,1)="6",MID($H83,1,1)="6",MID($I83,1,1)="6",MID($J83,1,1)="6",MID($K83,1,1)="6",MID($M83,1,1)="6",MID($N83,1,1)="6",MID($O83,1,1)=1),$Z83/$DA83,0)</f>
        <v>0</v>
      </c>
      <c r="BS83" s="145">
        <f t="shared" ref="BS83:BS87" si="196">IF(OR(MID($D83,1,1)="7",MID($E83,1,1)="7",MID($F83,1,1)="7",MID($G83,1,1)="7",MID($H83,1,1)="7",MID($I83,1,1)="7",MID($J83,1,1)="7",MID($K83,1,1)="7",MID($M83,1,1)="7",MID($N83,1,1)="7",MID($O83,1,1)=1),$Z83/$DA83,0)</f>
        <v>0</v>
      </c>
      <c r="BT83" s="145">
        <f t="shared" ref="BT83:BT87" si="197">IF(OR(MID($D83,1,1)="8",MID($E83,1,1)="8",MID($F83,1,1)="8",MID($G83,1,1)="8",MID($H83,1,1)="8",MID($I83,1,1)="8",MID($J83,1,1)="8",MID($K83,1,1)="8",MID($M83,1,1)="8",MID($N83,1,1)="8",MID($O83,1,1)=1),$Z83/$DA83,0)</f>
        <v>0</v>
      </c>
      <c r="BU83" s="144">
        <f t="shared" ref="BU83:BU87" si="198">SUM(BM83:BT83)</f>
        <v>6</v>
      </c>
      <c r="BV83" s="81"/>
      <c r="BW83" s="81"/>
      <c r="BX83" s="17"/>
      <c r="BY83" s="17"/>
      <c r="BZ83" s="17"/>
      <c r="CA83" s="17"/>
      <c r="CB83" s="17"/>
      <c r="CC83" s="17"/>
      <c r="CD83" s="17"/>
      <c r="CE83" s="17"/>
      <c r="CF83" s="193"/>
      <c r="CG83" s="147">
        <f t="shared" ref="CG83:CG88" si="199">MAX(BX83:CE83)</f>
        <v>0</v>
      </c>
      <c r="CH83" s="81"/>
      <c r="CI83" s="17"/>
      <c r="CJ83" s="17"/>
      <c r="CK83" s="17"/>
      <c r="CL83" s="17"/>
      <c r="CM83" s="17"/>
      <c r="CN83" s="17"/>
      <c r="CO83" s="17"/>
      <c r="CP83" s="17"/>
      <c r="CQ83" s="17"/>
      <c r="CR83" s="108">
        <f t="shared" ref="CR83:CR87" si="200">IF(MID(H83,1,1)="1",1,0)+IF(MID(I83,1,1)="1",1,0)+IF(MID(J83,1,1)="1",1,0)+IF(MID(K83,1,1)="1",1,0)+IF(MID(M83,1,1)="1",1,0)+IF(MID(N83,1,1)="1",1,0)+IF(MID(O83,1,1)="1",1,0)</f>
        <v>0</v>
      </c>
      <c r="CS83" s="108">
        <f t="shared" ref="CS83:CS87" si="201">IF(MID(H83,1,1)="2",1,0)+IF(MID(I83,1,1)="2",1,0)+IF(MID(J83,1,1)="2",1,0)+IF(MID(K83,1,1)="2",1,0)+IF(MID(M83,1,1)="2",1,0)+IF(MID(N83,1,1)="2",1,0)+IF(MID(O83,1,1)="2",1,0)</f>
        <v>1</v>
      </c>
      <c r="CT83" s="105">
        <f t="shared" ref="CT83:CT87" si="202">IF(MID(H83,1,1)="3",1,0)+IF(MID(I83,1,1)="3",1,0)+IF(MID(J83,1,1)="3",1,0)+IF(MID(K83,1,1)="3",1,0)+IF(MID(M83,1,1)="3",1,0)+IF(MID(N83,1,1)="3",1,0)+IF(MID(O83,1,1)="3",1,0)</f>
        <v>0</v>
      </c>
      <c r="CU83" s="108">
        <f t="shared" ref="CU83:CU87" si="203">IF(MID(H83,1,1)="4",1,0)+IF(MID(I83,1,1)="4",1,0)+IF(MID(J83,1,1)="4",1,0)+IF(MID(K83,1,1)="4",1,0)+IF(MID(M83,1,1)="4",1,0)+IF(MID(N83,1,1)="4",1,0)+IF(MID(O83,1,1)="4",1,0)</f>
        <v>0</v>
      </c>
      <c r="CV83" s="108">
        <f t="shared" ref="CV83:CV87" si="204">IF(MID(H83,1,1)="5",1,0)+IF(MID(I83,1,1)="5",1,0)+IF(MID(J83,1,1)="5",1,0)+IF(MID(K83,1,1)="5",1,0)+IF(MID(M83,1,1)="5",1,0)+IF(MID(N83,1,1)="5",1,0)+IF(MID(O83,1,1)="5",1,0)</f>
        <v>0</v>
      </c>
      <c r="CW83" s="108">
        <f t="shared" ref="CW83:CW87" si="205">IF(MID(H83,1,1)="6",1,0)+IF(MID(I83,1,1)="6",1,0)+IF(MID(J83,1,1)="6",1,0)+IF(MID(K83,1,1)="6",1,0)+IF(MID(M83,1,1)="6",1,0)+IF(MID(N83,1,1)="6",1,0)+IF(MID(O83,1,1)="6",1,0)</f>
        <v>0</v>
      </c>
      <c r="CX83" s="108">
        <f t="shared" ref="CX83:CX87" si="206">IF(MID(H83,1,1)="7",1,0)+IF(MID(I83,1,1)="7",1,0)+IF(MID(J83,1,1)="7",1,0)+IF(MID(K83,1,1)="7",1,0)+IF(MID(M83,1,1)="7",1,0)+IF(MID(N83,1,1)="7",1,0)+IF(MID(O83,1,1)="7",1,0)</f>
        <v>0</v>
      </c>
      <c r="CY83" s="108">
        <f t="shared" ref="CY83:CY87" si="207">IF(MID(H83,1,1)="8",1,0)+IF(MID(I83,1,1)="8",1,0)+IF(MID(J83,1,1)="8",1,0)+IF(MID(K83,1,1)="8",1,0)+IF(MID(M83,1,1)="8",1,0)+IF(MID(N83,1,1)="8",1,0)+IF(MID(O83,1,1)="8",1,0)</f>
        <v>0</v>
      </c>
      <c r="CZ83" s="149">
        <f t="shared" ref="CZ83:CZ87" si="208">SUM(CR83:CY83)</f>
        <v>1</v>
      </c>
      <c r="DA83" s="81">
        <f t="shared" ref="DA83:DA87" si="209">CQ83+CZ83</f>
        <v>1</v>
      </c>
      <c r="DB83" s="81"/>
      <c r="DC83" s="81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</row>
    <row r="84" spans="1:126" ht="12.75" customHeight="1">
      <c r="A84" s="108" t="str">
        <f>'ПЛАН НАВЧАЛЬНОГО ПРОЦЕСУ ДЕННА'!A84</f>
        <v>1.3.02</v>
      </c>
      <c r="B84" s="318" t="str">
        <f>'ПЛАН НАВЧАЛЬНОГО ПРОЦЕСУ ДЕННА'!B84</f>
        <v>Навчальна</v>
      </c>
      <c r="C84" s="324" t="str">
        <f>'ПЛАН НАВЧАЛЬНОГО ПРОЦЕСУ ДЕННА'!C84</f>
        <v>МЕіТ</v>
      </c>
      <c r="D84" s="222">
        <f>'ПЛАН НАВЧАЛЬНОГО ПРОЦЕСУ ДЕННА'!D84</f>
        <v>0</v>
      </c>
      <c r="E84" s="320">
        <f>'ПЛАН НАВЧАЛЬНОГО ПРОЦЕСУ ДЕННА'!E84</f>
        <v>0</v>
      </c>
      <c r="F84" s="320">
        <f>'ПЛАН НАВЧАЛЬНОГО ПРОЦЕСУ ДЕННА'!F84</f>
        <v>0</v>
      </c>
      <c r="G84" s="321">
        <f>'ПЛАН НАВЧАЛЬНОГО ПРОЦЕСУ ДЕННА'!G84</f>
        <v>0</v>
      </c>
      <c r="H84" s="222">
        <f>'ПЛАН НАВЧАЛЬНОГО ПРОЦЕСУ ДЕННА'!H84</f>
        <v>4</v>
      </c>
      <c r="I84" s="320">
        <f>'ПЛАН НАВЧАЛЬНОГО ПРОЦЕСУ ДЕННА'!I84</f>
        <v>0</v>
      </c>
      <c r="J84" s="320">
        <f>'ПЛАН НАВЧАЛЬНОГО ПРОЦЕСУ ДЕННА'!J84</f>
        <v>0</v>
      </c>
      <c r="K84" s="320">
        <f>'ПЛАН НАВЧАЛЬНОГО ПРОЦЕСУ ДЕННА'!K84</f>
        <v>0</v>
      </c>
      <c r="L84" s="320">
        <f>'ПЛАН НАВЧАЛЬНОГО ПРОЦЕСУ ДЕННА'!L84</f>
        <v>0</v>
      </c>
      <c r="M84" s="320">
        <f>'ПЛАН НАВЧАЛЬНОГО ПРОЦЕСУ ДЕННА'!M84</f>
        <v>0</v>
      </c>
      <c r="N84" s="320">
        <f>'ПЛАН НАВЧАЛЬНОГО ПРОЦЕСУ ДЕННА'!N84</f>
        <v>0</v>
      </c>
      <c r="O84" s="320">
        <f>'ПЛАН НАВЧАЛЬНОГО ПРОЦЕСУ ДЕННА'!O84</f>
        <v>0</v>
      </c>
      <c r="P84" s="203">
        <f>'ПЛАН НАВЧАЛЬНОГО ПРОЦЕСУ ДЕННА'!P84</f>
        <v>0</v>
      </c>
      <c r="Q84" s="203">
        <f>'ПЛАН НАВЧАЛЬНОГО ПРОЦЕСУ ДЕННА'!Q84</f>
        <v>0</v>
      </c>
      <c r="R84" s="222">
        <f>'ПЛАН НАВЧАЛЬНОГО ПРОЦЕСУ ДЕННА'!R84</f>
        <v>0</v>
      </c>
      <c r="S84" s="320">
        <f>'ПЛАН НАВЧАЛЬНОГО ПРОЦЕСУ ДЕННА'!S84</f>
        <v>0</v>
      </c>
      <c r="T84" s="320">
        <f>'ПЛАН НАВЧАЛЬНОГО ПРОЦЕСУ ДЕННА'!T84</f>
        <v>0</v>
      </c>
      <c r="U84" s="320">
        <f>'ПЛАН НАВЧАЛЬНОГО ПРОЦЕСУ ДЕННА'!U84</f>
        <v>0</v>
      </c>
      <c r="V84" s="320">
        <f>'ПЛАН НАВЧАЛЬНОГО ПРОЦЕСУ ДЕННА'!V84</f>
        <v>0</v>
      </c>
      <c r="W84" s="320">
        <f>'ПЛАН НАВЧАЛЬНОГО ПРОЦЕСУ ДЕННА'!W84</f>
        <v>0</v>
      </c>
      <c r="X84" s="320">
        <f>'ПЛАН НАВЧАЛЬНОГО ПРОЦЕСУ ДЕННА'!X84</f>
        <v>0</v>
      </c>
      <c r="Y84" s="322">
        <f>'ПЛАН НАВЧАЛЬНОГО ПРОЦЕСУ ДЕННА'!Y84</f>
        <v>180</v>
      </c>
      <c r="Z84" s="136">
        <f t="shared" si="186"/>
        <v>6</v>
      </c>
      <c r="AA84" s="138">
        <f t="shared" ref="AA84:AC84" si="210">AE84*$BM$5+AI84*$BN$5+AM84*$BO$5+AQ84*$BP$5+AU84*$BQ$5+AY84*$BR$5+BC84*$BS$5+BG84*$BT$5</f>
        <v>0</v>
      </c>
      <c r="AB84" s="138">
        <f t="shared" si="210"/>
        <v>0</v>
      </c>
      <c r="AC84" s="138">
        <f t="shared" si="210"/>
        <v>0</v>
      </c>
      <c r="AD84" s="138">
        <f t="shared" si="188"/>
        <v>180</v>
      </c>
      <c r="AE84" s="139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139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139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140">
        <f>'ПЛАН НАВЧАЛЬНОГО ПРОЦЕСУ ДЕННА'!AH84</f>
        <v>0</v>
      </c>
      <c r="AI84" s="139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139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139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140">
        <f>'ПЛАН НАВЧАЛЬНОГО ПРОЦЕСУ ДЕННА'!AL84</f>
        <v>0</v>
      </c>
      <c r="AM84" s="139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139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139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140">
        <f>'ПЛАН НАВЧАЛЬНОГО ПРОЦЕСУ ДЕННА'!AP84</f>
        <v>0</v>
      </c>
      <c r="AQ84" s="139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139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139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140">
        <f>'ПЛАН НАВЧАЛЬНОГО ПРОЦЕСУ ДЕННА'!AT84</f>
        <v>6</v>
      </c>
      <c r="AU84" s="139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139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139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140">
        <f>'ПЛАН НАВЧАЛЬНОГО ПРОЦЕСУ ДЕННА'!AX84</f>
        <v>0</v>
      </c>
      <c r="AY84" s="139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139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139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140">
        <f>'ПЛАН НАВЧАЛЬНОГО ПРОЦЕСУ ДЕННА'!BB84</f>
        <v>0</v>
      </c>
      <c r="BC84" s="139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139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139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140">
        <f>'ПЛАН НАВЧАЛЬНОГО ПРОЦЕСУ ДЕННА'!BF84</f>
        <v>0</v>
      </c>
      <c r="BG84" s="139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139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139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140">
        <f>'ПЛАН НАВЧАЛЬНОГО ПРОЦЕСУ ДЕННА'!BJ84</f>
        <v>0</v>
      </c>
      <c r="BK84" s="141">
        <f t="shared" si="189"/>
        <v>1</v>
      </c>
      <c r="BL84" s="81"/>
      <c r="BM84" s="145">
        <f t="shared" si="190"/>
        <v>0</v>
      </c>
      <c r="BN84" s="145">
        <f t="shared" si="191"/>
        <v>0</v>
      </c>
      <c r="BO84" s="145">
        <f t="shared" si="192"/>
        <v>0</v>
      </c>
      <c r="BP84" s="145">
        <f t="shared" si="193"/>
        <v>6</v>
      </c>
      <c r="BQ84" s="145">
        <f t="shared" si="194"/>
        <v>0</v>
      </c>
      <c r="BR84" s="145">
        <f t="shared" si="195"/>
        <v>0</v>
      </c>
      <c r="BS84" s="145">
        <f t="shared" si="196"/>
        <v>0</v>
      </c>
      <c r="BT84" s="145">
        <f t="shared" si="197"/>
        <v>0</v>
      </c>
      <c r="BU84" s="144">
        <f t="shared" si="198"/>
        <v>6</v>
      </c>
      <c r="BV84" s="81"/>
      <c r="BW84" s="81"/>
      <c r="BX84" s="17"/>
      <c r="BY84" s="17"/>
      <c r="BZ84" s="17"/>
      <c r="CA84" s="17"/>
      <c r="CB84" s="17"/>
      <c r="CC84" s="17"/>
      <c r="CD84" s="17"/>
      <c r="CE84" s="17"/>
      <c r="CF84" s="193"/>
      <c r="CG84" s="147">
        <f t="shared" si="199"/>
        <v>0</v>
      </c>
      <c r="CH84" s="81"/>
      <c r="CI84" s="17"/>
      <c r="CJ84" s="17"/>
      <c r="CK84" s="17"/>
      <c r="CL84" s="17"/>
      <c r="CM84" s="17"/>
      <c r="CN84" s="17"/>
      <c r="CO84" s="17"/>
      <c r="CP84" s="17"/>
      <c r="CQ84" s="17"/>
      <c r="CR84" s="108">
        <f t="shared" si="200"/>
        <v>0</v>
      </c>
      <c r="CS84" s="108">
        <f t="shared" si="201"/>
        <v>0</v>
      </c>
      <c r="CT84" s="105">
        <f t="shared" si="202"/>
        <v>0</v>
      </c>
      <c r="CU84" s="108">
        <f t="shared" si="203"/>
        <v>1</v>
      </c>
      <c r="CV84" s="108">
        <f t="shared" si="204"/>
        <v>0</v>
      </c>
      <c r="CW84" s="108">
        <f t="shared" si="205"/>
        <v>0</v>
      </c>
      <c r="CX84" s="108">
        <f t="shared" si="206"/>
        <v>0</v>
      </c>
      <c r="CY84" s="108">
        <f t="shared" si="207"/>
        <v>0</v>
      </c>
      <c r="CZ84" s="149">
        <f t="shared" si="208"/>
        <v>1</v>
      </c>
      <c r="DA84" s="81">
        <f t="shared" si="209"/>
        <v>1</v>
      </c>
      <c r="DB84" s="81"/>
      <c r="DC84" s="81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</row>
    <row r="85" spans="1:126" ht="12.75" customHeight="1">
      <c r="A85" s="108" t="str">
        <f>'ПЛАН НАВЧАЛЬНОГО ПРОЦЕСУ ДЕННА'!A85</f>
        <v>1.3.03</v>
      </c>
      <c r="B85" s="318" t="str">
        <f>'ПЛАН НАВЧАЛЬНОГО ПРОЦЕСУ ДЕННА'!B85</f>
        <v>Виробнича</v>
      </c>
      <c r="C85" s="324" t="str">
        <f>'ПЛАН НАВЧАЛЬНОГО ПРОЦЕСУ ДЕННА'!C85</f>
        <v>МЕіТ</v>
      </c>
      <c r="D85" s="222">
        <f>'ПЛАН НАВЧАЛЬНОГО ПРОЦЕСУ ДЕННА'!D85</f>
        <v>0</v>
      </c>
      <c r="E85" s="320">
        <f>'ПЛАН НАВЧАЛЬНОГО ПРОЦЕСУ ДЕННА'!E85</f>
        <v>0</v>
      </c>
      <c r="F85" s="320">
        <f>'ПЛАН НАВЧАЛЬНОГО ПРОЦЕСУ ДЕННА'!F85</f>
        <v>0</v>
      </c>
      <c r="G85" s="321">
        <f>'ПЛАН НАВЧАЛЬНОГО ПРОЦЕСУ ДЕННА'!G85</f>
        <v>0</v>
      </c>
      <c r="H85" s="222">
        <f>'ПЛАН НАВЧАЛЬНОГО ПРОЦЕСУ ДЕННА'!H85</f>
        <v>6</v>
      </c>
      <c r="I85" s="320">
        <f>'ПЛАН НАВЧАЛЬНОГО ПРОЦЕСУ ДЕННА'!I85</f>
        <v>0</v>
      </c>
      <c r="J85" s="320">
        <f>'ПЛАН НАВЧАЛЬНОГО ПРОЦЕСУ ДЕННА'!J85</f>
        <v>0</v>
      </c>
      <c r="K85" s="320">
        <f>'ПЛАН НАВЧАЛЬНОГО ПРОЦЕСУ ДЕННА'!K85</f>
        <v>0</v>
      </c>
      <c r="L85" s="320">
        <f>'ПЛАН НАВЧАЛЬНОГО ПРОЦЕСУ ДЕННА'!L85</f>
        <v>0</v>
      </c>
      <c r="M85" s="320">
        <f>'ПЛАН НАВЧАЛЬНОГО ПРОЦЕСУ ДЕННА'!M85</f>
        <v>0</v>
      </c>
      <c r="N85" s="320">
        <f>'ПЛАН НАВЧАЛЬНОГО ПРОЦЕСУ ДЕННА'!N85</f>
        <v>0</v>
      </c>
      <c r="O85" s="320">
        <f>'ПЛАН НАВЧАЛЬНОГО ПРОЦЕСУ ДЕННА'!O85</f>
        <v>0</v>
      </c>
      <c r="P85" s="203">
        <f>'ПЛАН НАВЧАЛЬНОГО ПРОЦЕСУ ДЕННА'!P85</f>
        <v>0</v>
      </c>
      <c r="Q85" s="203">
        <f>'ПЛАН НАВЧАЛЬНОГО ПРОЦЕСУ ДЕННА'!Q85</f>
        <v>0</v>
      </c>
      <c r="R85" s="222">
        <f>'ПЛАН НАВЧАЛЬНОГО ПРОЦЕСУ ДЕННА'!R85</f>
        <v>0</v>
      </c>
      <c r="S85" s="320">
        <f>'ПЛАН НАВЧАЛЬНОГО ПРОЦЕСУ ДЕННА'!S85</f>
        <v>0</v>
      </c>
      <c r="T85" s="320">
        <f>'ПЛАН НАВЧАЛЬНОГО ПРОЦЕСУ ДЕННА'!T85</f>
        <v>0</v>
      </c>
      <c r="U85" s="320">
        <f>'ПЛАН НАВЧАЛЬНОГО ПРОЦЕСУ ДЕННА'!U85</f>
        <v>0</v>
      </c>
      <c r="V85" s="320">
        <f>'ПЛАН НАВЧАЛЬНОГО ПРОЦЕСУ ДЕННА'!V85</f>
        <v>0</v>
      </c>
      <c r="W85" s="320">
        <f>'ПЛАН НАВЧАЛЬНОГО ПРОЦЕСУ ДЕННА'!W85</f>
        <v>0</v>
      </c>
      <c r="X85" s="320">
        <f>'ПЛАН НАВЧАЛЬНОГО ПРОЦЕСУ ДЕННА'!X85</f>
        <v>0</v>
      </c>
      <c r="Y85" s="322">
        <f>'ПЛАН НАВЧАЛЬНОГО ПРОЦЕСУ ДЕННА'!Y85</f>
        <v>180</v>
      </c>
      <c r="Z85" s="136">
        <f t="shared" si="186"/>
        <v>6</v>
      </c>
      <c r="AA85" s="138">
        <f t="shared" ref="AA85:AC85" si="211">AE85*$BM$5+AI85*$BN$5+AM85*$BO$5+AQ85*$BP$5+AU85*$BQ$5+AY85*$BR$5+BC85*$BS$5+BG85*$BT$5</f>
        <v>0</v>
      </c>
      <c r="AB85" s="138">
        <f t="shared" si="211"/>
        <v>0</v>
      </c>
      <c r="AC85" s="138">
        <f t="shared" si="211"/>
        <v>0</v>
      </c>
      <c r="AD85" s="138">
        <f t="shared" si="188"/>
        <v>180</v>
      </c>
      <c r="AE85" s="139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139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139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140">
        <f>'ПЛАН НАВЧАЛЬНОГО ПРОЦЕСУ ДЕННА'!AH85</f>
        <v>0</v>
      </c>
      <c r="AI85" s="139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139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139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140">
        <f>'ПЛАН НАВЧАЛЬНОГО ПРОЦЕСУ ДЕННА'!AL85</f>
        <v>0</v>
      </c>
      <c r="AM85" s="139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139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139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140">
        <f>'ПЛАН НАВЧАЛЬНОГО ПРОЦЕСУ ДЕННА'!AP85</f>
        <v>0</v>
      </c>
      <c r="AQ85" s="139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139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139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140">
        <f>'ПЛАН НАВЧАЛЬНОГО ПРОЦЕСУ ДЕННА'!AT85</f>
        <v>0</v>
      </c>
      <c r="AU85" s="139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139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139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140">
        <f>'ПЛАН НАВЧАЛЬНОГО ПРОЦЕСУ ДЕННА'!AX85</f>
        <v>0</v>
      </c>
      <c r="AY85" s="139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139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139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140">
        <f>'ПЛАН НАВЧАЛЬНОГО ПРОЦЕСУ ДЕННА'!BB85</f>
        <v>6</v>
      </c>
      <c r="BC85" s="139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139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139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140">
        <f>'ПЛАН НАВЧАЛЬНОГО ПРОЦЕСУ ДЕННА'!BF85</f>
        <v>0</v>
      </c>
      <c r="BG85" s="139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139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139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140">
        <f>'ПЛАН НАВЧАЛЬНОГО ПРОЦЕСУ ДЕННА'!BJ85</f>
        <v>0</v>
      </c>
      <c r="BK85" s="141">
        <f t="shared" si="189"/>
        <v>1</v>
      </c>
      <c r="BL85" s="81"/>
      <c r="BM85" s="145">
        <f t="shared" si="190"/>
        <v>0</v>
      </c>
      <c r="BN85" s="145">
        <f t="shared" si="191"/>
        <v>0</v>
      </c>
      <c r="BO85" s="145">
        <f t="shared" si="192"/>
        <v>0</v>
      </c>
      <c r="BP85" s="145">
        <f t="shared" si="193"/>
        <v>0</v>
      </c>
      <c r="BQ85" s="145">
        <f t="shared" si="194"/>
        <v>0</v>
      </c>
      <c r="BR85" s="145">
        <f t="shared" si="195"/>
        <v>6</v>
      </c>
      <c r="BS85" s="145">
        <f t="shared" si="196"/>
        <v>0</v>
      </c>
      <c r="BT85" s="145">
        <f t="shared" si="197"/>
        <v>0</v>
      </c>
      <c r="BU85" s="144">
        <f t="shared" si="198"/>
        <v>6</v>
      </c>
      <c r="BV85" s="81"/>
      <c r="BW85" s="81"/>
      <c r="BX85" s="17"/>
      <c r="BY85" s="17"/>
      <c r="BZ85" s="17"/>
      <c r="CA85" s="17"/>
      <c r="CB85" s="17"/>
      <c r="CC85" s="17"/>
      <c r="CD85" s="17"/>
      <c r="CE85" s="17"/>
      <c r="CF85" s="193"/>
      <c r="CG85" s="147">
        <f t="shared" si="199"/>
        <v>0</v>
      </c>
      <c r="CH85" s="81"/>
      <c r="CI85" s="17"/>
      <c r="CJ85" s="17"/>
      <c r="CK85" s="17"/>
      <c r="CL85" s="17"/>
      <c r="CM85" s="17"/>
      <c r="CN85" s="17"/>
      <c r="CO85" s="17"/>
      <c r="CP85" s="17"/>
      <c r="CQ85" s="17"/>
      <c r="CR85" s="108">
        <f t="shared" si="200"/>
        <v>0</v>
      </c>
      <c r="CS85" s="108">
        <f t="shared" si="201"/>
        <v>0</v>
      </c>
      <c r="CT85" s="105">
        <f t="shared" si="202"/>
        <v>0</v>
      </c>
      <c r="CU85" s="108">
        <f t="shared" si="203"/>
        <v>0</v>
      </c>
      <c r="CV85" s="108">
        <f t="shared" si="204"/>
        <v>0</v>
      </c>
      <c r="CW85" s="108">
        <f t="shared" si="205"/>
        <v>1</v>
      </c>
      <c r="CX85" s="108">
        <f t="shared" si="206"/>
        <v>0</v>
      </c>
      <c r="CY85" s="108">
        <f t="shared" si="207"/>
        <v>0</v>
      </c>
      <c r="CZ85" s="149">
        <f t="shared" si="208"/>
        <v>1</v>
      </c>
      <c r="DA85" s="81">
        <f t="shared" si="209"/>
        <v>1</v>
      </c>
      <c r="DB85" s="81"/>
      <c r="DC85" s="81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</row>
    <row r="86" spans="1:126" ht="12.75" customHeight="1">
      <c r="A86" s="108" t="str">
        <f>'ПЛАН НАВЧАЛЬНОГО ПРОЦЕСУ ДЕННА'!A86</f>
        <v>1.3.04</v>
      </c>
      <c r="B86" s="318" t="str">
        <f>'ПЛАН НАВЧАЛЬНОГО ПРОЦЕСУ ДЕННА'!B86</f>
        <v>Переддипломна</v>
      </c>
      <c r="C86" s="324" t="str">
        <f>'ПЛАН НАВЧАЛЬНОГО ПРОЦЕСУ ДЕННА'!C86</f>
        <v>МЕіТ</v>
      </c>
      <c r="D86" s="222">
        <f>'ПЛАН НАВЧАЛЬНОГО ПРОЦЕСУ ДЕННА'!D86</f>
        <v>0</v>
      </c>
      <c r="E86" s="320">
        <f>'ПЛАН НАВЧАЛЬНОГО ПРОЦЕСУ ДЕННА'!E86</f>
        <v>0</v>
      </c>
      <c r="F86" s="320">
        <f>'ПЛАН НАВЧАЛЬНОГО ПРОЦЕСУ ДЕННА'!F86</f>
        <v>0</v>
      </c>
      <c r="G86" s="321">
        <f>'ПЛАН НАВЧАЛЬНОГО ПРОЦЕСУ ДЕННА'!G86</f>
        <v>0</v>
      </c>
      <c r="H86" s="222">
        <f>'ПЛАН НАВЧАЛЬНОГО ПРОЦЕСУ ДЕННА'!H86</f>
        <v>8</v>
      </c>
      <c r="I86" s="320">
        <f>'ПЛАН НАВЧАЛЬНОГО ПРОЦЕСУ ДЕННА'!I86</f>
        <v>0</v>
      </c>
      <c r="J86" s="320">
        <f>'ПЛАН НАВЧАЛЬНОГО ПРОЦЕСУ ДЕННА'!J86</f>
        <v>0</v>
      </c>
      <c r="K86" s="320">
        <f>'ПЛАН НАВЧАЛЬНОГО ПРОЦЕСУ ДЕННА'!K86</f>
        <v>0</v>
      </c>
      <c r="L86" s="320">
        <f>'ПЛАН НАВЧАЛЬНОГО ПРОЦЕСУ ДЕННА'!L86</f>
        <v>0</v>
      </c>
      <c r="M86" s="320">
        <f>'ПЛАН НАВЧАЛЬНОГО ПРОЦЕСУ ДЕННА'!M86</f>
        <v>0</v>
      </c>
      <c r="N86" s="320">
        <f>'ПЛАН НАВЧАЛЬНОГО ПРОЦЕСУ ДЕННА'!N86</f>
        <v>0</v>
      </c>
      <c r="O86" s="320">
        <f>'ПЛАН НАВЧАЛЬНОГО ПРОЦЕСУ ДЕННА'!O86</f>
        <v>0</v>
      </c>
      <c r="P86" s="203">
        <f>'ПЛАН НАВЧАЛЬНОГО ПРОЦЕСУ ДЕННА'!P86</f>
        <v>0</v>
      </c>
      <c r="Q86" s="203">
        <f>'ПЛАН НАВЧАЛЬНОГО ПРОЦЕСУ ДЕННА'!Q86</f>
        <v>0</v>
      </c>
      <c r="R86" s="222">
        <f>'ПЛАН НАВЧАЛЬНОГО ПРОЦЕСУ ДЕННА'!R86</f>
        <v>0</v>
      </c>
      <c r="S86" s="320">
        <f>'ПЛАН НАВЧАЛЬНОГО ПРОЦЕСУ ДЕННА'!S86</f>
        <v>0</v>
      </c>
      <c r="T86" s="320">
        <f>'ПЛАН НАВЧАЛЬНОГО ПРОЦЕСУ ДЕННА'!T86</f>
        <v>0</v>
      </c>
      <c r="U86" s="320">
        <f>'ПЛАН НАВЧАЛЬНОГО ПРОЦЕСУ ДЕННА'!U86</f>
        <v>0</v>
      </c>
      <c r="V86" s="320">
        <f>'ПЛАН НАВЧАЛЬНОГО ПРОЦЕСУ ДЕННА'!V86</f>
        <v>0</v>
      </c>
      <c r="W86" s="320">
        <f>'ПЛАН НАВЧАЛЬНОГО ПРОЦЕСУ ДЕННА'!W86</f>
        <v>0</v>
      </c>
      <c r="X86" s="320">
        <f>'ПЛАН НАВЧАЛЬНОГО ПРОЦЕСУ ДЕННА'!X86</f>
        <v>0</v>
      </c>
      <c r="Y86" s="322">
        <f>'ПЛАН НАВЧАЛЬНОГО ПРОЦЕСУ ДЕННА'!Y86</f>
        <v>180</v>
      </c>
      <c r="Z86" s="136">
        <f t="shared" si="186"/>
        <v>6</v>
      </c>
      <c r="AA86" s="138">
        <f t="shared" ref="AA86:AC86" si="212">AE86*$BM$5+AI86*$BN$5+AM86*$BO$5+AQ86*$BP$5+AU86*$BQ$5+AY86*$BR$5+BC86*$BS$5+BG86*$BT$5</f>
        <v>0</v>
      </c>
      <c r="AB86" s="138">
        <f t="shared" si="212"/>
        <v>0</v>
      </c>
      <c r="AC86" s="138">
        <f t="shared" si="212"/>
        <v>0</v>
      </c>
      <c r="AD86" s="138">
        <f t="shared" si="188"/>
        <v>180</v>
      </c>
      <c r="AE86" s="139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139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139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140">
        <f>'ПЛАН НАВЧАЛЬНОГО ПРОЦЕСУ ДЕННА'!AH86</f>
        <v>0</v>
      </c>
      <c r="AI86" s="139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139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139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140">
        <f>'ПЛАН НАВЧАЛЬНОГО ПРОЦЕСУ ДЕННА'!AL86</f>
        <v>0</v>
      </c>
      <c r="AM86" s="139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139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139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140">
        <f>'ПЛАН НАВЧАЛЬНОГО ПРОЦЕСУ ДЕННА'!AP86</f>
        <v>0</v>
      </c>
      <c r="AQ86" s="139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139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139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140">
        <f>'ПЛАН НАВЧАЛЬНОГО ПРОЦЕСУ ДЕННА'!AT86</f>
        <v>0</v>
      </c>
      <c r="AU86" s="139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139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139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140">
        <f>'ПЛАН НАВЧАЛЬНОГО ПРОЦЕСУ ДЕННА'!AX86</f>
        <v>0</v>
      </c>
      <c r="AY86" s="139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139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139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140">
        <f>'ПЛАН НАВЧАЛЬНОГО ПРОЦЕСУ ДЕННА'!BB86</f>
        <v>0</v>
      </c>
      <c r="BC86" s="139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139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139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140">
        <f>'ПЛАН НАВЧАЛЬНОГО ПРОЦЕСУ ДЕННА'!BF86</f>
        <v>0</v>
      </c>
      <c r="BG86" s="139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139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139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140">
        <f>'ПЛАН НАВЧАЛЬНОГО ПРОЦЕСУ ДЕННА'!BJ86</f>
        <v>6</v>
      </c>
      <c r="BK86" s="141">
        <f t="shared" si="189"/>
        <v>1</v>
      </c>
      <c r="BL86" s="81"/>
      <c r="BM86" s="145">
        <f t="shared" si="190"/>
        <v>0</v>
      </c>
      <c r="BN86" s="145">
        <f t="shared" si="191"/>
        <v>0</v>
      </c>
      <c r="BO86" s="145">
        <f t="shared" si="192"/>
        <v>0</v>
      </c>
      <c r="BP86" s="145">
        <f t="shared" si="193"/>
        <v>0</v>
      </c>
      <c r="BQ86" s="145">
        <f t="shared" si="194"/>
        <v>0</v>
      </c>
      <c r="BR86" s="145">
        <f t="shared" si="195"/>
        <v>0</v>
      </c>
      <c r="BS86" s="145">
        <f t="shared" si="196"/>
        <v>0</v>
      </c>
      <c r="BT86" s="145">
        <f t="shared" si="197"/>
        <v>6</v>
      </c>
      <c r="BU86" s="144">
        <f t="shared" si="198"/>
        <v>6</v>
      </c>
      <c r="BV86" s="81"/>
      <c r="BW86" s="81"/>
      <c r="BX86" s="17"/>
      <c r="BY86" s="17"/>
      <c r="BZ86" s="17"/>
      <c r="CA86" s="17"/>
      <c r="CB86" s="17"/>
      <c r="CC86" s="17"/>
      <c r="CD86" s="17"/>
      <c r="CE86" s="17"/>
      <c r="CF86" s="193"/>
      <c r="CG86" s="147">
        <f t="shared" si="199"/>
        <v>0</v>
      </c>
      <c r="CH86" s="81"/>
      <c r="CI86" s="17"/>
      <c r="CJ86" s="17"/>
      <c r="CK86" s="17"/>
      <c r="CL86" s="17"/>
      <c r="CM86" s="17"/>
      <c r="CN86" s="17"/>
      <c r="CO86" s="17"/>
      <c r="CP86" s="17"/>
      <c r="CQ86" s="17"/>
      <c r="CR86" s="108">
        <f t="shared" si="200"/>
        <v>0</v>
      </c>
      <c r="CS86" s="108">
        <f t="shared" si="201"/>
        <v>0</v>
      </c>
      <c r="CT86" s="105">
        <f t="shared" si="202"/>
        <v>0</v>
      </c>
      <c r="CU86" s="108">
        <f t="shared" si="203"/>
        <v>0</v>
      </c>
      <c r="CV86" s="108">
        <f t="shared" si="204"/>
        <v>0</v>
      </c>
      <c r="CW86" s="108">
        <f t="shared" si="205"/>
        <v>0</v>
      </c>
      <c r="CX86" s="108">
        <f t="shared" si="206"/>
        <v>0</v>
      </c>
      <c r="CY86" s="108">
        <f t="shared" si="207"/>
        <v>1</v>
      </c>
      <c r="CZ86" s="149">
        <f t="shared" si="208"/>
        <v>1</v>
      </c>
      <c r="DA86" s="81">
        <f t="shared" si="209"/>
        <v>1</v>
      </c>
      <c r="DB86" s="81"/>
      <c r="DC86" s="81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</row>
    <row r="87" spans="1:126" ht="12.75" hidden="1" customHeight="1">
      <c r="A87" s="108" t="str">
        <f>'ПЛАН НАВЧАЛЬНОГО ПРОЦЕСУ ДЕННА'!A87</f>
        <v>1.3.05</v>
      </c>
      <c r="B87" s="318">
        <f>'ПЛАН НАВЧАЛЬНОГО ПРОЦЕСУ ДЕННА'!B87</f>
        <v>0</v>
      </c>
      <c r="C87" s="324">
        <f>'ПЛАН НАВЧАЛЬНОГО ПРОЦЕСУ ДЕННА'!C87</f>
        <v>0</v>
      </c>
      <c r="D87" s="222">
        <f>'ПЛАН НАВЧАЛЬНОГО ПРОЦЕСУ ДЕННА'!D87</f>
        <v>0</v>
      </c>
      <c r="E87" s="320">
        <f>'ПЛАН НАВЧАЛЬНОГО ПРОЦЕСУ ДЕННА'!E87</f>
        <v>0</v>
      </c>
      <c r="F87" s="320">
        <f>'ПЛАН НАВЧАЛЬНОГО ПРОЦЕСУ ДЕННА'!F87</f>
        <v>0</v>
      </c>
      <c r="G87" s="321">
        <f>'ПЛАН НАВЧАЛЬНОГО ПРОЦЕСУ ДЕННА'!G87</f>
        <v>0</v>
      </c>
      <c r="H87" s="222">
        <f>'ПЛАН НАВЧАЛЬНОГО ПРОЦЕСУ ДЕННА'!H87</f>
        <v>0</v>
      </c>
      <c r="I87" s="320">
        <f>'ПЛАН НАВЧАЛЬНОГО ПРОЦЕСУ ДЕННА'!I87</f>
        <v>0</v>
      </c>
      <c r="J87" s="320">
        <f>'ПЛАН НАВЧАЛЬНОГО ПРОЦЕСУ ДЕННА'!J87</f>
        <v>0</v>
      </c>
      <c r="K87" s="320">
        <f>'ПЛАН НАВЧАЛЬНОГО ПРОЦЕСУ ДЕННА'!K87</f>
        <v>0</v>
      </c>
      <c r="L87" s="320">
        <f>'ПЛАН НАВЧАЛЬНОГО ПРОЦЕСУ ДЕННА'!L87</f>
        <v>0</v>
      </c>
      <c r="M87" s="320">
        <f>'ПЛАН НАВЧАЛЬНОГО ПРОЦЕСУ ДЕННА'!M87</f>
        <v>0</v>
      </c>
      <c r="N87" s="320">
        <f>'ПЛАН НАВЧАЛЬНОГО ПРОЦЕСУ ДЕННА'!N87</f>
        <v>0</v>
      </c>
      <c r="O87" s="320">
        <f>'ПЛАН НАВЧАЛЬНОГО ПРОЦЕСУ ДЕННА'!O87</f>
        <v>0</v>
      </c>
      <c r="P87" s="203">
        <f>'ПЛАН НАВЧАЛЬНОГО ПРОЦЕСУ ДЕННА'!P87</f>
        <v>0</v>
      </c>
      <c r="Q87" s="203">
        <f>'ПЛАН НАВЧАЛЬНОГО ПРОЦЕСУ ДЕННА'!Q87</f>
        <v>0</v>
      </c>
      <c r="R87" s="222">
        <f>'ПЛАН НАВЧАЛЬНОГО ПРОЦЕСУ ДЕННА'!R87</f>
        <v>0</v>
      </c>
      <c r="S87" s="320">
        <f>'ПЛАН НАВЧАЛЬНОГО ПРОЦЕСУ ДЕННА'!S87</f>
        <v>0</v>
      </c>
      <c r="T87" s="320">
        <f>'ПЛАН НАВЧАЛЬНОГО ПРОЦЕСУ ДЕННА'!T87</f>
        <v>0</v>
      </c>
      <c r="U87" s="320">
        <f>'ПЛАН НАВЧАЛЬНОГО ПРОЦЕСУ ДЕННА'!U87</f>
        <v>0</v>
      </c>
      <c r="V87" s="320">
        <f>'ПЛАН НАВЧАЛЬНОГО ПРОЦЕСУ ДЕННА'!V87</f>
        <v>0</v>
      </c>
      <c r="W87" s="320">
        <f>'ПЛАН НАВЧАЛЬНОГО ПРОЦЕСУ ДЕННА'!W87</f>
        <v>0</v>
      </c>
      <c r="X87" s="320">
        <f>'ПЛАН НАВЧАЛЬНОГО ПРОЦЕСУ ДЕННА'!X87</f>
        <v>0</v>
      </c>
      <c r="Y87" s="322">
        <f>'ПЛАН НАВЧАЛЬНОГО ПРОЦЕСУ ДЕННА'!Y87</f>
        <v>0</v>
      </c>
      <c r="Z87" s="136">
        <f t="shared" si="186"/>
        <v>0</v>
      </c>
      <c r="AA87" s="138">
        <f t="shared" ref="AA87:AC87" si="213">AE87*$BM$5+AI87*$BN$5+AM87*$BO$5+AQ87*$BP$5+AU87*$BQ$5+AY87*$BR$5+BC87*$BS$5+BG87*$BT$5</f>
        <v>0</v>
      </c>
      <c r="AB87" s="138">
        <f t="shared" si="213"/>
        <v>0</v>
      </c>
      <c r="AC87" s="138">
        <f t="shared" si="213"/>
        <v>0</v>
      </c>
      <c r="AD87" s="138">
        <f t="shared" si="188"/>
        <v>0</v>
      </c>
      <c r="AE87" s="139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139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139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140">
        <f>'ПЛАН НАВЧАЛЬНОГО ПРОЦЕСУ ДЕННА'!AH87</f>
        <v>0</v>
      </c>
      <c r="AI87" s="139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139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139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140">
        <f>'ПЛАН НАВЧАЛЬНОГО ПРОЦЕСУ ДЕННА'!AL87</f>
        <v>0</v>
      </c>
      <c r="AM87" s="139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139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139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140">
        <f>'ПЛАН НАВЧАЛЬНОГО ПРОЦЕСУ ДЕННА'!AP87</f>
        <v>0</v>
      </c>
      <c r="AQ87" s="139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139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139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140">
        <f>'ПЛАН НАВЧАЛЬНОГО ПРОЦЕСУ ДЕННА'!AT87</f>
        <v>0</v>
      </c>
      <c r="AU87" s="139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139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139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140">
        <f>'ПЛАН НАВЧАЛЬНОГО ПРОЦЕСУ ДЕННА'!AX87</f>
        <v>0</v>
      </c>
      <c r="AY87" s="139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139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139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140">
        <f>'ПЛАН НАВЧАЛЬНОГО ПРОЦЕСУ ДЕННА'!BB87</f>
        <v>0</v>
      </c>
      <c r="BC87" s="139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139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139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140">
        <f>'ПЛАН НАВЧАЛЬНОГО ПРОЦЕСУ ДЕННА'!BF87</f>
        <v>0</v>
      </c>
      <c r="BG87" s="139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139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139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140">
        <f>'ПЛАН НАВЧАЛЬНОГО ПРОЦЕСУ ДЕННА'!BJ87</f>
        <v>0</v>
      </c>
      <c r="BK87" s="141">
        <f t="shared" si="189"/>
        <v>0</v>
      </c>
      <c r="BL87" s="81"/>
      <c r="BM87" s="145">
        <f t="shared" si="190"/>
        <v>0</v>
      </c>
      <c r="BN87" s="145">
        <f t="shared" si="191"/>
        <v>0</v>
      </c>
      <c r="BO87" s="145">
        <f t="shared" si="192"/>
        <v>0</v>
      </c>
      <c r="BP87" s="145">
        <f t="shared" si="193"/>
        <v>0</v>
      </c>
      <c r="BQ87" s="145">
        <f t="shared" si="194"/>
        <v>0</v>
      </c>
      <c r="BR87" s="145">
        <f t="shared" si="195"/>
        <v>0</v>
      </c>
      <c r="BS87" s="145">
        <f t="shared" si="196"/>
        <v>0</v>
      </c>
      <c r="BT87" s="145">
        <f t="shared" si="197"/>
        <v>0</v>
      </c>
      <c r="BU87" s="144">
        <f t="shared" si="198"/>
        <v>0</v>
      </c>
      <c r="BV87" s="81"/>
      <c r="BW87" s="81"/>
      <c r="BX87" s="17"/>
      <c r="BY87" s="17"/>
      <c r="BZ87" s="17"/>
      <c r="CA87" s="17"/>
      <c r="CB87" s="17"/>
      <c r="CC87" s="17"/>
      <c r="CD87" s="17"/>
      <c r="CE87" s="17"/>
      <c r="CF87" s="193"/>
      <c r="CG87" s="147">
        <f t="shared" si="199"/>
        <v>0</v>
      </c>
      <c r="CH87" s="81"/>
      <c r="CI87" s="17"/>
      <c r="CJ87" s="17"/>
      <c r="CK87" s="17"/>
      <c r="CL87" s="17"/>
      <c r="CM87" s="17"/>
      <c r="CN87" s="17"/>
      <c r="CO87" s="17"/>
      <c r="CP87" s="17"/>
      <c r="CQ87" s="17"/>
      <c r="CR87" s="108">
        <f t="shared" si="200"/>
        <v>0</v>
      </c>
      <c r="CS87" s="108">
        <f t="shared" si="201"/>
        <v>0</v>
      </c>
      <c r="CT87" s="105">
        <f t="shared" si="202"/>
        <v>0</v>
      </c>
      <c r="CU87" s="108">
        <f t="shared" si="203"/>
        <v>0</v>
      </c>
      <c r="CV87" s="108">
        <f t="shared" si="204"/>
        <v>0</v>
      </c>
      <c r="CW87" s="108">
        <f t="shared" si="205"/>
        <v>0</v>
      </c>
      <c r="CX87" s="108">
        <f t="shared" si="206"/>
        <v>0</v>
      </c>
      <c r="CY87" s="108">
        <f t="shared" si="207"/>
        <v>0</v>
      </c>
      <c r="CZ87" s="149">
        <f t="shared" si="208"/>
        <v>0</v>
      </c>
      <c r="DA87" s="81">
        <f t="shared" si="209"/>
        <v>0</v>
      </c>
      <c r="DB87" s="81"/>
      <c r="DC87" s="81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</row>
    <row r="88" spans="1:126" ht="12.75" customHeight="1">
      <c r="A88" s="198" t="s">
        <v>221</v>
      </c>
      <c r="B88" s="159" t="str">
        <f>'ПЛАН НАВЧАЛЬНОГО ПРОЦЕСУ ДЕННА'!B88</f>
        <v xml:space="preserve">Разом практика: </v>
      </c>
      <c r="C88" s="161"/>
      <c r="D88" s="161"/>
      <c r="E88" s="161"/>
      <c r="F88" s="161"/>
      <c r="G88" s="161"/>
      <c r="H88" s="161"/>
      <c r="I88" s="161"/>
      <c r="J88" s="161"/>
      <c r="K88" s="161"/>
      <c r="L88" s="320">
        <f>'ПЛАН НАВЧАЛЬНОГО ПРОЦЕСУ ДЕННА'!L88</f>
        <v>0</v>
      </c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3"/>
      <c r="Y88" s="138">
        <f>Z88*$BS$7</f>
        <v>720</v>
      </c>
      <c r="Z88" s="136">
        <f t="shared" ref="Z88:BJ88" si="214">SUM(Z83:Z87)</f>
        <v>24</v>
      </c>
      <c r="AA88" s="138">
        <f t="shared" si="214"/>
        <v>0</v>
      </c>
      <c r="AB88" s="138">
        <f t="shared" si="214"/>
        <v>0</v>
      </c>
      <c r="AC88" s="138">
        <f t="shared" si="214"/>
        <v>0</v>
      </c>
      <c r="AD88" s="138">
        <f t="shared" si="214"/>
        <v>720</v>
      </c>
      <c r="AE88" s="196">
        <f t="shared" si="214"/>
        <v>0</v>
      </c>
      <c r="AF88" s="196">
        <f t="shared" si="214"/>
        <v>0</v>
      </c>
      <c r="AG88" s="196">
        <f t="shared" si="214"/>
        <v>0</v>
      </c>
      <c r="AH88" s="140">
        <f t="shared" si="214"/>
        <v>0</v>
      </c>
      <c r="AI88" s="196">
        <f t="shared" si="214"/>
        <v>0</v>
      </c>
      <c r="AJ88" s="196">
        <f t="shared" si="214"/>
        <v>0</v>
      </c>
      <c r="AK88" s="196">
        <f t="shared" si="214"/>
        <v>0</v>
      </c>
      <c r="AL88" s="140">
        <f t="shared" si="214"/>
        <v>6</v>
      </c>
      <c r="AM88" s="196">
        <f t="shared" si="214"/>
        <v>0</v>
      </c>
      <c r="AN88" s="196">
        <f t="shared" si="214"/>
        <v>0</v>
      </c>
      <c r="AO88" s="196">
        <f t="shared" si="214"/>
        <v>0</v>
      </c>
      <c r="AP88" s="140">
        <f t="shared" si="214"/>
        <v>0</v>
      </c>
      <c r="AQ88" s="196">
        <f t="shared" si="214"/>
        <v>0</v>
      </c>
      <c r="AR88" s="196">
        <f t="shared" si="214"/>
        <v>0</v>
      </c>
      <c r="AS88" s="196">
        <f t="shared" si="214"/>
        <v>0</v>
      </c>
      <c r="AT88" s="140">
        <f t="shared" si="214"/>
        <v>6</v>
      </c>
      <c r="AU88" s="196">
        <f t="shared" si="214"/>
        <v>0</v>
      </c>
      <c r="AV88" s="196">
        <f t="shared" si="214"/>
        <v>0</v>
      </c>
      <c r="AW88" s="196">
        <f t="shared" si="214"/>
        <v>0</v>
      </c>
      <c r="AX88" s="140">
        <f t="shared" si="214"/>
        <v>0</v>
      </c>
      <c r="AY88" s="196">
        <f t="shared" si="214"/>
        <v>0</v>
      </c>
      <c r="AZ88" s="196">
        <f t="shared" si="214"/>
        <v>0</v>
      </c>
      <c r="BA88" s="196">
        <f t="shared" si="214"/>
        <v>0</v>
      </c>
      <c r="BB88" s="140">
        <f t="shared" si="214"/>
        <v>6</v>
      </c>
      <c r="BC88" s="196">
        <f t="shared" si="214"/>
        <v>0</v>
      </c>
      <c r="BD88" s="196">
        <f t="shared" si="214"/>
        <v>0</v>
      </c>
      <c r="BE88" s="196">
        <f t="shared" si="214"/>
        <v>0</v>
      </c>
      <c r="BF88" s="140">
        <f t="shared" si="214"/>
        <v>0</v>
      </c>
      <c r="BG88" s="196">
        <f t="shared" si="214"/>
        <v>0</v>
      </c>
      <c r="BH88" s="196">
        <f t="shared" si="214"/>
        <v>0</v>
      </c>
      <c r="BI88" s="196">
        <f t="shared" si="214"/>
        <v>0</v>
      </c>
      <c r="BJ88" s="140">
        <f t="shared" si="214"/>
        <v>6</v>
      </c>
      <c r="BK88" s="141">
        <f t="shared" si="189"/>
        <v>1</v>
      </c>
      <c r="BL88" s="81"/>
      <c r="BM88" s="199">
        <f t="shared" ref="BM88:BU88" si="215">SUM(BM83:BM87)</f>
        <v>0</v>
      </c>
      <c r="BN88" s="199">
        <f t="shared" si="215"/>
        <v>6</v>
      </c>
      <c r="BO88" s="199">
        <f t="shared" si="215"/>
        <v>0</v>
      </c>
      <c r="BP88" s="199">
        <f t="shared" si="215"/>
        <v>6</v>
      </c>
      <c r="BQ88" s="199">
        <f t="shared" si="215"/>
        <v>0</v>
      </c>
      <c r="BR88" s="199">
        <f t="shared" si="215"/>
        <v>6</v>
      </c>
      <c r="BS88" s="199">
        <f t="shared" si="215"/>
        <v>0</v>
      </c>
      <c r="BT88" s="199">
        <f t="shared" si="215"/>
        <v>6</v>
      </c>
      <c r="BU88" s="199">
        <f t="shared" si="215"/>
        <v>24</v>
      </c>
      <c r="BV88" s="187"/>
      <c r="BW88" s="187"/>
      <c r="BX88" s="17"/>
      <c r="BY88" s="17"/>
      <c r="BZ88" s="17"/>
      <c r="CA88" s="17"/>
      <c r="CB88" s="17"/>
      <c r="CC88" s="17"/>
      <c r="CD88" s="17"/>
      <c r="CE88" s="17"/>
      <c r="CF88" s="193"/>
      <c r="CG88" s="147">
        <f t="shared" si="199"/>
        <v>0</v>
      </c>
      <c r="CH88" s="81"/>
      <c r="CI88" s="17"/>
      <c r="CJ88" s="17"/>
      <c r="CK88" s="17"/>
      <c r="CL88" s="17"/>
      <c r="CM88" s="17"/>
      <c r="CN88" s="17"/>
      <c r="CO88" s="17"/>
      <c r="CP88" s="17"/>
      <c r="CQ88" s="17"/>
      <c r="CR88" s="81">
        <f t="shared" ref="CR88:CZ88" si="216">SUM(CR83:CR87)</f>
        <v>0</v>
      </c>
      <c r="CS88" s="81">
        <f t="shared" si="216"/>
        <v>1</v>
      </c>
      <c r="CT88" s="81">
        <f t="shared" si="216"/>
        <v>0</v>
      </c>
      <c r="CU88" s="81">
        <f t="shared" si="216"/>
        <v>1</v>
      </c>
      <c r="CV88" s="81">
        <f t="shared" si="216"/>
        <v>0</v>
      </c>
      <c r="CW88" s="81">
        <f t="shared" si="216"/>
        <v>1</v>
      </c>
      <c r="CX88" s="81">
        <f t="shared" si="216"/>
        <v>0</v>
      </c>
      <c r="CY88" s="81">
        <f t="shared" si="216"/>
        <v>1</v>
      </c>
      <c r="CZ88" s="200">
        <f t="shared" si="216"/>
        <v>4</v>
      </c>
      <c r="DA88" s="81"/>
      <c r="DB88" s="81"/>
      <c r="DC88" s="81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</row>
    <row r="89" spans="1:126" ht="12.75" customHeight="1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201"/>
      <c r="BL89" s="201"/>
      <c r="BM89" s="202"/>
      <c r="BN89" s="202"/>
      <c r="BO89" s="202"/>
      <c r="BP89" s="202"/>
      <c r="BQ89" s="202"/>
      <c r="BR89" s="202"/>
      <c r="BS89" s="202"/>
      <c r="BT89" s="202"/>
      <c r="BU89" s="202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</row>
    <row r="90" spans="1:126" ht="12.75" customHeight="1">
      <c r="A90" s="327" t="str">
        <f>'ПЛАН НАВЧАЛЬНОГО ПРОЦЕСУ ДЕННА'!A90</f>
        <v>1.4</v>
      </c>
      <c r="B90" s="189" t="str">
        <f>'ПЛАН НАВЧАЛЬНОГО ПРОЦЕСУ ДЕННА'!B90</f>
        <v>Кваліфікаційна робота</v>
      </c>
      <c r="C90" s="190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86"/>
      <c r="BL90" s="187"/>
      <c r="BM90" s="188"/>
      <c r="BN90" s="188"/>
      <c r="BO90" s="188"/>
      <c r="BP90" s="188"/>
      <c r="BQ90" s="188"/>
      <c r="BR90" s="188"/>
      <c r="BS90" s="188"/>
      <c r="BT90" s="188"/>
      <c r="BU90" s="188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5"/>
      <c r="CG90" s="86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</row>
    <row r="91" spans="1:126" ht="24.75" customHeight="1">
      <c r="A91" s="108" t="str">
        <f>'ПЛАН НАВЧАЛЬНОГО ПРОЦЕСУ ДЕННА'!A91</f>
        <v>1.4.01</v>
      </c>
      <c r="B91" s="318" t="str">
        <f>'ПЛАН НАВЧАЛЬНОГО ПРОЦЕСУ ДЕННА'!B91</f>
        <v>Виконання кваліфікаційної роботи</v>
      </c>
      <c r="C91" s="324" t="str">
        <f>'ПЛАН НАВЧАЛЬНОГО ПРОЦЕСУ ДЕННА'!C91</f>
        <v>МЕіТ</v>
      </c>
      <c r="D91" s="203">
        <f>'ПЛАН НАВЧАЛЬНОГО ПРОЦЕСУ ДЕННА'!D91</f>
        <v>8</v>
      </c>
      <c r="E91" s="203">
        <f>'ПЛАН НАВЧАЛЬНОГО ПРОЦЕСУ ДЕННА'!E91</f>
        <v>0</v>
      </c>
      <c r="F91" s="203">
        <f>'ПЛАН НАВЧАЛЬНОГО ПРОЦЕСУ ДЕННА'!F91</f>
        <v>0</v>
      </c>
      <c r="G91" s="203">
        <f>'ПЛАН НАВЧАЛЬНОГО ПРОЦЕСУ ДЕННА'!G91</f>
        <v>0</v>
      </c>
      <c r="H91" s="203">
        <f>'ПЛАН НАВЧАЛЬНОГО ПРОЦЕСУ ДЕННА'!H91</f>
        <v>0</v>
      </c>
      <c r="I91" s="203">
        <f>'ПЛАН НАВЧАЛЬНОГО ПРОЦЕСУ ДЕННА'!I91</f>
        <v>0</v>
      </c>
      <c r="J91" s="203">
        <f>'ПЛАН НАВЧАЛЬНОГО ПРОЦЕСУ ДЕННА'!J91</f>
        <v>0</v>
      </c>
      <c r="K91" s="203">
        <f>'ПЛАН НАВЧАЛЬНОГО ПРОЦЕСУ ДЕННА'!K91</f>
        <v>0</v>
      </c>
      <c r="L91" s="203">
        <f>'ПЛАН НАВЧАЛЬНОГО ПРОЦЕСУ ДЕННА'!L91</f>
        <v>0</v>
      </c>
      <c r="M91" s="203">
        <f>'ПЛАН НАВЧАЛЬНОГО ПРОЦЕСУ ДЕННА'!M91</f>
        <v>0</v>
      </c>
      <c r="N91" s="203">
        <f>'ПЛАН НАВЧАЛЬНОГО ПРОЦЕСУ ДЕННА'!N91</f>
        <v>0</v>
      </c>
      <c r="O91" s="203">
        <f>'ПЛАН НАВЧАЛЬНОГО ПРОЦЕСУ ДЕННА'!O91</f>
        <v>0</v>
      </c>
      <c r="P91" s="203">
        <f>'ПЛАН НАВЧАЛЬНОГО ПРОЦЕСУ ДЕННА'!P91</f>
        <v>0</v>
      </c>
      <c r="Q91" s="203">
        <f>'ПЛАН НАВЧАЛЬНОГО ПРОЦЕСУ ДЕННА'!Q91</f>
        <v>0</v>
      </c>
      <c r="R91" s="203">
        <f>'ПЛАН НАВЧАЛЬНОГО ПРОЦЕСУ ДЕННА'!R91</f>
        <v>0</v>
      </c>
      <c r="S91" s="203">
        <f>'ПЛАН НАВЧАЛЬНОГО ПРОЦЕСУ ДЕННА'!S91</f>
        <v>0</v>
      </c>
      <c r="T91" s="203">
        <f>'ПЛАН НАВЧАЛЬНОГО ПРОЦЕСУ ДЕННА'!T91</f>
        <v>0</v>
      </c>
      <c r="U91" s="203">
        <f>'ПЛАН НАВЧАЛЬНОГО ПРОЦЕСУ ДЕННА'!U91</f>
        <v>0</v>
      </c>
      <c r="V91" s="203">
        <f>'ПЛАН НАВЧАЛЬНОГО ПРОЦЕСУ ДЕННА'!V91</f>
        <v>0</v>
      </c>
      <c r="W91" s="203">
        <f>'ПЛАН НАВЧАЛЬНОГО ПРОЦЕСУ ДЕННА'!W91</f>
        <v>0</v>
      </c>
      <c r="X91" s="203">
        <f>'ПЛАН НАВЧАЛЬНОГО ПРОЦЕСУ ДЕННА'!X91</f>
        <v>0</v>
      </c>
      <c r="Y91" s="322">
        <f>'ПЛАН НАВЧАЛЬНОГО ПРОЦЕСУ ДЕННА'!Y91</f>
        <v>180</v>
      </c>
      <c r="Z91" s="136">
        <f>CEILING(Y91/$BS$7,0.25)</f>
        <v>6</v>
      </c>
      <c r="AA91" s="138">
        <f t="shared" ref="AA91:AC91" si="217">AE91*$BM$5+AI91*$BN$5+AM91*$BO$5+AQ91*$BP$5+AU91*$BQ$5+AY91*$BR$5+BC91*$BS$5+BG91*$BT$5</f>
        <v>0</v>
      </c>
      <c r="AB91" s="138">
        <f t="shared" si="217"/>
        <v>0</v>
      </c>
      <c r="AC91" s="138">
        <f t="shared" si="217"/>
        <v>0</v>
      </c>
      <c r="AD91" s="138">
        <f>Y91-AA91</f>
        <v>180</v>
      </c>
      <c r="AE91" s="136">
        <f>'ПЛАН НАВЧАЛЬНОГО ПРОЦЕСУ ДЕННА'!AE91</f>
        <v>0</v>
      </c>
      <c r="AF91" s="136">
        <f>'ПЛАН НАВЧАЛЬНОГО ПРОЦЕСУ ДЕННА'!AF91</f>
        <v>0</v>
      </c>
      <c r="AG91" s="136">
        <f>'ПЛАН НАВЧАЛЬНОГО ПРОЦЕСУ ДЕННА'!AG91</f>
        <v>0</v>
      </c>
      <c r="AH91" s="140">
        <f>BM91</f>
        <v>0</v>
      </c>
      <c r="AI91" s="136">
        <f>'ПЛАН НАВЧАЛЬНОГО ПРОЦЕСУ ДЕННА'!AI91</f>
        <v>0</v>
      </c>
      <c r="AJ91" s="136">
        <f>'ПЛАН НАВЧАЛЬНОГО ПРОЦЕСУ ДЕННА'!AJ91</f>
        <v>0</v>
      </c>
      <c r="AK91" s="136">
        <f>'ПЛАН НАВЧАЛЬНОГО ПРОЦЕСУ ДЕННА'!AK91</f>
        <v>0</v>
      </c>
      <c r="AL91" s="140">
        <f>BN91</f>
        <v>0</v>
      </c>
      <c r="AM91" s="136">
        <f>'ПЛАН НАВЧАЛЬНОГО ПРОЦЕСУ ДЕННА'!AM91</f>
        <v>0</v>
      </c>
      <c r="AN91" s="136">
        <f>'ПЛАН НАВЧАЛЬНОГО ПРОЦЕСУ ДЕННА'!AN91</f>
        <v>0</v>
      </c>
      <c r="AO91" s="136">
        <f>'ПЛАН НАВЧАЛЬНОГО ПРОЦЕСУ ДЕННА'!AO91</f>
        <v>0</v>
      </c>
      <c r="AP91" s="140">
        <f>BO91</f>
        <v>0</v>
      </c>
      <c r="AQ91" s="136">
        <f>'ПЛАН НАВЧАЛЬНОГО ПРОЦЕСУ ДЕННА'!AQ91</f>
        <v>0</v>
      </c>
      <c r="AR91" s="136">
        <f>'ПЛАН НАВЧАЛЬНОГО ПРОЦЕСУ ДЕННА'!AR91</f>
        <v>0</v>
      </c>
      <c r="AS91" s="136">
        <f>'ПЛАН НАВЧАЛЬНОГО ПРОЦЕСУ ДЕННА'!AS91</f>
        <v>0</v>
      </c>
      <c r="AT91" s="140">
        <f>BP91</f>
        <v>0</v>
      </c>
      <c r="AU91" s="136">
        <f>'ПЛАН НАВЧАЛЬНОГО ПРОЦЕСУ ДЕННА'!AU91</f>
        <v>0</v>
      </c>
      <c r="AV91" s="136">
        <f>'ПЛАН НАВЧАЛЬНОГО ПРОЦЕСУ ДЕННА'!AV91</f>
        <v>0</v>
      </c>
      <c r="AW91" s="136">
        <f>'ПЛАН НАВЧАЛЬНОГО ПРОЦЕСУ ДЕННА'!AW91</f>
        <v>0</v>
      </c>
      <c r="AX91" s="140">
        <f>BQ91</f>
        <v>0</v>
      </c>
      <c r="AY91" s="136">
        <f>'ПЛАН НАВЧАЛЬНОГО ПРОЦЕСУ ДЕННА'!AY91</f>
        <v>0</v>
      </c>
      <c r="AZ91" s="136">
        <f>'ПЛАН НАВЧАЛЬНОГО ПРОЦЕСУ ДЕННА'!AZ91</f>
        <v>0</v>
      </c>
      <c r="BA91" s="136">
        <f>'ПЛАН НАВЧАЛЬНОГО ПРОЦЕСУ ДЕННА'!BA91</f>
        <v>0</v>
      </c>
      <c r="BB91" s="140">
        <f>BR91</f>
        <v>0</v>
      </c>
      <c r="BC91" s="136">
        <f>'ПЛАН НАВЧАЛЬНОГО ПРОЦЕСУ ДЕННА'!BC91</f>
        <v>0</v>
      </c>
      <c r="BD91" s="136">
        <f>'ПЛАН НАВЧАЛЬНОГО ПРОЦЕСУ ДЕННА'!BD91</f>
        <v>0</v>
      </c>
      <c r="BE91" s="136">
        <f>'ПЛАН НАВЧАЛЬНОГО ПРОЦЕСУ ДЕННА'!BE91</f>
        <v>0</v>
      </c>
      <c r="BF91" s="140">
        <f>BS91</f>
        <v>0</v>
      </c>
      <c r="BG91" s="136">
        <f>'ПЛАН НАВЧАЛЬНОГО ПРОЦЕСУ ДЕННА'!BG91</f>
        <v>0</v>
      </c>
      <c r="BH91" s="136">
        <f>'ПЛАН НАВЧАЛЬНОГО ПРОЦЕСУ ДЕННА'!BH91</f>
        <v>0</v>
      </c>
      <c r="BI91" s="136">
        <f>'ПЛАН НАВЧАЛЬНОГО ПРОЦЕСУ ДЕННА'!BI91</f>
        <v>0</v>
      </c>
      <c r="BJ91" s="140">
        <f>BT91</f>
        <v>6</v>
      </c>
      <c r="BK91" s="141">
        <f>IF(ISERROR(AD91/Y91),0,AD91/Y91)</f>
        <v>1</v>
      </c>
      <c r="BL91" s="81"/>
      <c r="BM91" s="14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5">
        <f>IF(OR(MID($D91,1,1)="8",MID($E91,1,1)="8",MID($F91,1,1)="8",MID($G91,1,1)="8",MID($H91,1,1)="8",MID($I91,1,1)="8",MID($J91,1,1)="8",MID($K91,1,1)="8",MID($M91,1,1)="8",MID($N91,1,1)="8",MID($O91,1,1)=1),$Z91/$DA91,0)</f>
        <v>6</v>
      </c>
      <c r="BU91" s="144">
        <f>SUM(BM91:BT91)</f>
        <v>6</v>
      </c>
      <c r="BV91" s="81"/>
      <c r="BW91" s="81"/>
      <c r="BX91" s="17"/>
      <c r="BY91" s="17"/>
      <c r="BZ91" s="17"/>
      <c r="CA91" s="17"/>
      <c r="CB91" s="17"/>
      <c r="CC91" s="17"/>
      <c r="CD91" s="17"/>
      <c r="CE91" s="17"/>
      <c r="CF91" s="193"/>
      <c r="CG91" s="147">
        <f>MAX(BX91:CE91)</f>
        <v>0</v>
      </c>
      <c r="CH91" s="81"/>
      <c r="CI91" s="17"/>
      <c r="CJ91" s="17"/>
      <c r="CK91" s="17"/>
      <c r="CL91" s="17"/>
      <c r="CM91" s="17"/>
      <c r="CN91" s="17"/>
      <c r="CO91" s="17"/>
      <c r="CP91" s="17"/>
      <c r="CQ91" s="17"/>
      <c r="CR91" s="108">
        <f>IF(MID(H91,1,1)="1",1,0)+IF(MID(I91,1,1)="1",1,0)+IF(MID(J91,1,1)="1",1,0)+IF(MID(K91,1,1)="1",1,0)+IF(MID(M91,1,1)="1",1,0)+IF(MID(N91,1,1)="1",1,0)+IF(MID(O91,1,1)="1",1,0)</f>
        <v>0</v>
      </c>
      <c r="CS91" s="108">
        <f>IF(MID(H91,1,1)="2",1,0)+IF(MID(I91,1,1)="2",1,0)+IF(MID(J91,1,1)="2",1,0)+IF(MID(K91,1,1)="2",1,0)+IF(MID(M91,1,1)="2",1,0)+IF(MID(N91,1,1)="2",1,0)+IF(MID(O91,1,1)="2",1,0)</f>
        <v>0</v>
      </c>
      <c r="CT91" s="105">
        <f>IF(MID(H91,1,1)="3",1,0)+IF(MID(I91,1,1)="3",1,0)+IF(MID(J91,1,1)="3",1,0)+IF(MID(K91,1,1)="3",1,0)+IF(MID(M91,1,1)="3",1,0)+IF(MID(N91,1,1)="3",1,0)+IF(MID(O91,1,1)="3",1,0)</f>
        <v>0</v>
      </c>
      <c r="CU91" s="108">
        <f>IF(MID(H91,1,1)="4",1,0)+IF(MID(I91,1,1)="4",1,0)+IF(MID(J91,1,1)="4",1,0)+IF(MID(K91,1,1)="4",1,0)+IF(MID(M91,1,1)="4",1,0)+IF(MID(N91,1,1)="4",1,0)+IF(MID(O91,1,1)="4",1,0)</f>
        <v>0</v>
      </c>
      <c r="CV91" s="108">
        <f>IF(MID(H91,1,1)="5",1,0)+IF(MID(I91,1,1)="5",1,0)+IF(MID(J91,1,1)="5",1,0)+IF(MID(K91,1,1)="5",1,0)+IF(MID(M91,1,1)="5",1,0)+IF(MID(N91,1,1)="5",1,0)+IF(MID(O91,1,1)="5",1,0)</f>
        <v>0</v>
      </c>
      <c r="CW91" s="108">
        <f>IF(MID(H91,1,1)="6",1,0)+IF(MID(I91,1,1)="6",1,0)+IF(MID(J91,1,1)="6",1,0)+IF(MID(K91,1,1)="6",1,0)+IF(MID(M91,1,1)="6",1,0)+IF(MID(N91,1,1)="6",1,0)+IF(MID(O91,1,1)="6",1,0)</f>
        <v>0</v>
      </c>
      <c r="CX91" s="108">
        <f>IF(MID(H91,1,1)="7",1,0)+IF(MID(I91,1,1)="7",1,0)+IF(MID(J91,1,1)="7",1,0)+IF(MID(K91,1,1)="7",1,0)+IF(MID(M91,1,1)="7",1,0)+IF(MID(N91,1,1)="7",1,0)+IF(MID(O91,1,1)="7",1,0)</f>
        <v>0</v>
      </c>
      <c r="CY91" s="108">
        <f>IF(MID(H91,1,1)="8",1,0)+IF(MID(I91,1,1)="8",1,0)+IF(MID(J91,1,1)="8",1,0)+IF(MID(K91,1,1)="8",1,0)+IF(MID(M91,1,1)="8",1,0)+IF(MID(N91,1,1)="8",1,0)+IF(MID(O91,1,1)="8",1,0)+IF(MID(D91,1,1)="8",1,0)</f>
        <v>1</v>
      </c>
      <c r="CZ91" s="149">
        <f>SUM(CR91:CY91)</f>
        <v>1</v>
      </c>
      <c r="DA91" s="81">
        <f>CQ91+CZ91</f>
        <v>1</v>
      </c>
      <c r="DB91" s="81"/>
      <c r="DC91" s="81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</row>
    <row r="92" spans="1:126" ht="12.75" hidden="1" customHeight="1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</row>
    <row r="93" spans="1:126" ht="12.75" hidden="1" customHeight="1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</row>
    <row r="94" spans="1:126" ht="12.75" hidden="1" customHeight="1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</row>
    <row r="95" spans="1:126" ht="12.75" customHeight="1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</row>
    <row r="96" spans="1:126" ht="12.75" customHeight="1">
      <c r="A96" s="327" t="str">
        <f>'ПЛАН НАВЧАЛЬНОГО ПРОЦЕСУ ДЕННА'!A96</f>
        <v>1.5</v>
      </c>
      <c r="B96" s="189" t="str">
        <f>'ПЛАН НАВЧАЛЬНОГО ПРОЦЕСУ ДЕННА'!B96</f>
        <v>Атестація</v>
      </c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14"/>
      <c r="Z96" s="328"/>
      <c r="AA96" s="328"/>
      <c r="AB96" s="328"/>
      <c r="AC96" s="328"/>
      <c r="AD96" s="328"/>
      <c r="AE96" s="206"/>
      <c r="AF96" s="206"/>
      <c r="AG96" s="206"/>
      <c r="AH96" s="191"/>
      <c r="AI96" s="206"/>
      <c r="AJ96" s="206"/>
      <c r="AK96" s="206"/>
      <c r="AL96" s="191"/>
      <c r="AM96" s="206"/>
      <c r="AN96" s="206"/>
      <c r="AO96" s="206"/>
      <c r="AP96" s="191"/>
      <c r="AQ96" s="206"/>
      <c r="AR96" s="206"/>
      <c r="AS96" s="206"/>
      <c r="AT96" s="191"/>
      <c r="AU96" s="206"/>
      <c r="AV96" s="206"/>
      <c r="AW96" s="206"/>
      <c r="AX96" s="191"/>
      <c r="AY96" s="206"/>
      <c r="AZ96" s="206"/>
      <c r="BA96" s="206"/>
      <c r="BB96" s="191"/>
      <c r="BC96" s="206"/>
      <c r="BD96" s="206"/>
      <c r="BE96" s="206"/>
      <c r="BF96" s="191"/>
      <c r="BG96" s="206"/>
      <c r="BH96" s="206"/>
      <c r="BI96" s="206"/>
      <c r="BJ96" s="191"/>
      <c r="BK96" s="186"/>
      <c r="BL96" s="187"/>
      <c r="BM96" s="188"/>
      <c r="BN96" s="188"/>
      <c r="BO96" s="188"/>
      <c r="BP96" s="188"/>
      <c r="BQ96" s="188"/>
      <c r="BR96" s="188"/>
      <c r="BS96" s="188"/>
      <c r="BT96" s="188"/>
      <c r="BU96" s="188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5"/>
      <c r="CG96" s="86"/>
      <c r="CH96" s="81"/>
      <c r="CI96" s="81"/>
      <c r="CJ96" s="81"/>
      <c r="CK96" s="81"/>
      <c r="CL96" s="81"/>
      <c r="CM96" s="81"/>
      <c r="CN96" s="17"/>
      <c r="CO96" s="17"/>
      <c r="CP96" s="17"/>
      <c r="CQ96" s="17"/>
      <c r="CR96" s="17"/>
      <c r="CS96" s="17"/>
      <c r="CT96" s="17"/>
      <c r="CU96" s="17"/>
      <c r="CV96" s="81"/>
      <c r="CW96" s="81"/>
      <c r="CX96" s="81"/>
      <c r="CY96" s="81"/>
      <c r="CZ96" s="81"/>
      <c r="DA96" s="81"/>
      <c r="DB96" s="81"/>
      <c r="DC96" s="81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</row>
    <row r="97" spans="1:126" ht="12" customHeight="1">
      <c r="A97" s="108" t="str">
        <f>'ПЛАН НАВЧАЛЬНОГО ПРОЦЕСУ ДЕННА'!A97</f>
        <v>1.5.01</v>
      </c>
      <c r="B97" s="318" t="str">
        <f>'ПЛАН НАВЧАЛЬНОГО ПРОЦЕСУ ДЕННА'!B97</f>
        <v>Атестаційний екзамен</v>
      </c>
      <c r="C97" s="324" t="str">
        <f>'ПЛАН НАВЧАЛЬНОГО ПРОЦЕСУ ДЕННА'!C97</f>
        <v>МЕіТ</v>
      </c>
      <c r="D97" s="222">
        <f>'ПЛАН НАВЧАЛЬНОГО ПРОЦЕСУ ДЕННА'!D97</f>
        <v>8</v>
      </c>
      <c r="E97" s="320">
        <f>'ПЛАН НАВЧАЛЬНОГО ПРОЦЕСУ ДЕННА'!E97</f>
        <v>0</v>
      </c>
      <c r="F97" s="320">
        <f>'ПЛАН НАВЧАЛЬНОГО ПРОЦЕСУ ДЕННА'!F97</f>
        <v>0</v>
      </c>
      <c r="G97" s="321">
        <f>'ПЛАН НАВЧАЛЬНОГО ПРОЦЕСУ ДЕННА'!G97</f>
        <v>0</v>
      </c>
      <c r="H97" s="222">
        <f>'ПЛАН НАВЧАЛЬНОГО ПРОЦЕСУ ДЕННА'!H97</f>
        <v>0</v>
      </c>
      <c r="I97" s="320">
        <f>'ПЛАН НАВЧАЛЬНОГО ПРОЦЕСУ ДЕННА'!I97</f>
        <v>0</v>
      </c>
      <c r="J97" s="320">
        <f>'ПЛАН НАВЧАЛЬНОГО ПРОЦЕСУ ДЕННА'!J97</f>
        <v>0</v>
      </c>
      <c r="K97" s="320">
        <f>'ПЛАН НАВЧАЛЬНОГО ПРОЦЕСУ ДЕННА'!K97</f>
        <v>0</v>
      </c>
      <c r="L97" s="320">
        <f>'ПЛАН НАВЧАЛЬНОГО ПРОЦЕСУ ДЕННА'!L97</f>
        <v>0</v>
      </c>
      <c r="M97" s="320">
        <f>'ПЛАН НАВЧАЛЬНОГО ПРОЦЕСУ ДЕННА'!M97</f>
        <v>0</v>
      </c>
      <c r="N97" s="320">
        <f>'ПЛАН НАВЧАЛЬНОГО ПРОЦЕСУ ДЕННА'!N97</f>
        <v>0</v>
      </c>
      <c r="O97" s="320">
        <f>'ПЛАН НАВЧАЛЬНОГО ПРОЦЕСУ ДЕННА'!O97</f>
        <v>0</v>
      </c>
      <c r="P97" s="203">
        <f>'ПЛАН НАВЧАЛЬНОГО ПРОЦЕСУ ДЕННА'!P97</f>
        <v>0</v>
      </c>
      <c r="Q97" s="203">
        <f>'ПЛАН НАВЧАЛЬНОГО ПРОЦЕСУ ДЕННА'!Q97</f>
        <v>0</v>
      </c>
      <c r="R97" s="222">
        <f>'ПЛАН НАВЧАЛЬНОГО ПРОЦЕСУ ДЕННА'!R97</f>
        <v>0</v>
      </c>
      <c r="S97" s="320">
        <f>'ПЛАН НАВЧАЛЬНОГО ПРОЦЕСУ ДЕННА'!S97</f>
        <v>0</v>
      </c>
      <c r="T97" s="320">
        <f>'ПЛАН НАВЧАЛЬНОГО ПРОЦЕСУ ДЕННА'!T97</f>
        <v>0</v>
      </c>
      <c r="U97" s="320">
        <f>'ПЛАН НАВЧАЛЬНОГО ПРОЦЕСУ ДЕННА'!U97</f>
        <v>0</v>
      </c>
      <c r="V97" s="320">
        <f>'ПЛАН НАВЧАЛЬНОГО ПРОЦЕСУ ДЕННА'!V97</f>
        <v>0</v>
      </c>
      <c r="W97" s="320">
        <f>'ПЛАН НАВЧАЛЬНОГО ПРОЦЕСУ ДЕННА'!W97</f>
        <v>0</v>
      </c>
      <c r="X97" s="320">
        <f>'ПЛАН НАВЧАЛЬНОГО ПРОЦЕСУ ДЕННА'!X97</f>
        <v>0</v>
      </c>
      <c r="Y97" s="136">
        <f>'ПЛАН НАВЧАЛЬНОГО ПРОЦЕСУ ДЕННА'!Y97</f>
        <v>0</v>
      </c>
      <c r="Z97" s="136">
        <f t="shared" ref="Z97:Z101" si="218">CEILING(Y97/$BS$7,0.25)</f>
        <v>0</v>
      </c>
      <c r="AA97" s="138">
        <f t="shared" ref="AA97:AC97" si="219">AE97*$BM$5+AI97*$BN$5+AM97*$BO$5+AQ97*$BP$5+AU97*$BQ$5+AY97*$BR$5+BC97*$BS$5+BG97*$BT$5</f>
        <v>0</v>
      </c>
      <c r="AB97" s="138">
        <f t="shared" si="219"/>
        <v>0</v>
      </c>
      <c r="AC97" s="138">
        <f t="shared" si="219"/>
        <v>0</v>
      </c>
      <c r="AD97" s="138">
        <f t="shared" ref="AD97:AD101" si="220">Y97-AA97</f>
        <v>0</v>
      </c>
      <c r="AE97" s="139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139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139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140">
        <f>'ПЛАН НАВЧАЛЬНОГО ПРОЦЕСУ ДЕННА'!AH97</f>
        <v>0</v>
      </c>
      <c r="AI97" s="139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139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139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140">
        <f>'ПЛАН НАВЧАЛЬНОГО ПРОЦЕСУ ДЕННА'!AL97</f>
        <v>0</v>
      </c>
      <c r="AM97" s="139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139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139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140">
        <f>'ПЛАН НАВЧАЛЬНОГО ПРОЦЕСУ ДЕННА'!AP97</f>
        <v>0</v>
      </c>
      <c r="AQ97" s="139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139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139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140">
        <f>'ПЛАН НАВЧАЛЬНОГО ПРОЦЕСУ ДЕННА'!AT97</f>
        <v>0</v>
      </c>
      <c r="AU97" s="139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139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139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140">
        <f>'ПЛАН НАВЧАЛЬНОГО ПРОЦЕСУ ДЕННА'!AX97</f>
        <v>0</v>
      </c>
      <c r="AY97" s="139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139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139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140">
        <f>'ПЛАН НАВЧАЛЬНОГО ПРОЦЕСУ ДЕННА'!BB97</f>
        <v>0</v>
      </c>
      <c r="BC97" s="139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139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139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140">
        <f>'ПЛАН НАВЧАЛЬНОГО ПРОЦЕСУ ДЕННА'!BF97</f>
        <v>0</v>
      </c>
      <c r="BG97" s="139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139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139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140">
        <f>'ПЛАН НАВЧАЛЬНОГО ПРОЦЕСУ ДЕННА'!BJ97</f>
        <v>0</v>
      </c>
      <c r="BK97" s="141">
        <f t="shared" ref="BK97:BK101" si="221">IF(ISERROR(AD97/Y97),0,AD97/Y97)</f>
        <v>0</v>
      </c>
      <c r="BL97" s="81"/>
      <c r="BM97" s="145">
        <f t="shared" ref="BM97:BM101" si="222">IF(OR(MID($D97,1,1)="1",MID($E97,1,1)="1",MID($F97,1,1)="1",MID($G97,1,1)="1",MID($H97,1,1)="1",MID($I97,1,1)="1",MID($J97,1,1)="1",MID($K97,1,1)="1",MID($M97,1,1)="1",MID($N97,1,1)="1",MID($O97,1,1)=1),$Z97/$DA97,0)</f>
        <v>0</v>
      </c>
      <c r="BN97" s="145">
        <f t="shared" ref="BN97:BN101" si="223">IF(OR(MID($D97,1,1)="2",MID($E97,1,1)="2",MID($F97,1,1)="2",MID($G97,1,1)="2",MID($H97,1,1)="2",MID($I97,1,1)="2",MID($J97,1,1)="2",MID($K97,1,1)="2",MID($M97,1,1)="2",MID($N97,1,1)="2",MID($O97,1,1)=1),$Z97/$DA97,0)</f>
        <v>0</v>
      </c>
      <c r="BO97" s="145">
        <f t="shared" ref="BO97:BO101" si="224">IF(OR(MID($D97,1,1)="3",MID($E97,1,1)="3",MID($F97,1,1)="3",MID($G97,1,1)="3",MID($H97,1,1)="3",MID($I97,1,1)="3",MID($J97,1,1)="3",MID($K97,1,1)="3",MID($M97,1,1)="3",MID($N97,1,1)="3",MID($O97,1,1)=1),$Z97/$DA97,0)</f>
        <v>0</v>
      </c>
      <c r="BP97" s="145">
        <f t="shared" ref="BP97:BP101" si="225">IF(OR(MID($D97,1,1)="4",MID($E97,1,1)="4",MID($F97,1,1)="4",MID($G97,1,1)="4",MID($H97,1,1)="4",MID($I97,1,1)="4",MID($J97,1,1)="4",MID($K97,1,1)="4",MID($M97,1,1)="4",MID($N97,1,1)="4",MID($O97,1,1)=1),$Z97/$DA97,0)</f>
        <v>0</v>
      </c>
      <c r="BQ97" s="145">
        <f t="shared" ref="BQ97:BQ101" si="226">IF(OR(MID($D97,1,1)="5",MID($E97,1,1)="5",MID($F97,1,1)="5",MID($G97,1,1)="5",MID($H97,1,1)="5",MID($I97,1,1)="5",MID($J97,1,1)="5",MID($K97,1,1)="5",MID($M97,1,1)="5",MID($N97,1,1)="5",MID($O97,1,1)=1),$Z97/$DA97,0)</f>
        <v>0</v>
      </c>
      <c r="BR97" s="145">
        <f t="shared" ref="BR97:BR101" si="227">IF(OR(MID($D97,1,1)="6",MID($E97,1,1)="6",MID($F97,1,1)="6",MID($G97,1,1)="6",MID($H97,1,1)="6",MID($I97,1,1)="6",MID($J97,1,1)="6",MID($K97,1,1)="6",MID($M97,1,1)="6",MID($N97,1,1)="6",MID($O97,1,1)=1),$Z97/$DA97,0)</f>
        <v>0</v>
      </c>
      <c r="BS97" s="145">
        <f t="shared" ref="BS97:BS101" si="228">IF(OR(MID($D97,1,1)="7",MID($E97,1,1)="7",MID($F97,1,1)="7",MID($G97,1,1)="7",MID($H97,1,1)="7",MID($I97,1,1)="7",MID($J97,1,1)="7",MID($K97,1,1)="7",MID($M97,1,1)="7",MID($N97,1,1)="7",MID($O97,1,1)=1),$Z97/$DA97,0)</f>
        <v>0</v>
      </c>
      <c r="BT97" s="145">
        <f t="shared" ref="BT97:BT101" si="229">IF(OR(MID($D97,1,1)="8",MID($E97,1,1)="8",MID($F97,1,1)="8",MID($G97,1,1)="8",MID($H97,1,1)="8",MID($I97,1,1)="8",MID($J97,1,1)="8",MID($K97,1,1)="8",MID($M97,1,1)="8",MID($N97,1,1)="8",MID($O97,1,1)=1),$Z97/$DA97,0)</f>
        <v>0</v>
      </c>
      <c r="BU97" s="144">
        <f t="shared" ref="BU97:BU101" si="230">SUM(BM97:BT97)</f>
        <v>0</v>
      </c>
      <c r="BV97" s="81"/>
      <c r="BW97" s="81"/>
      <c r="BX97" s="17"/>
      <c r="BY97" s="17"/>
      <c r="BZ97" s="17"/>
      <c r="CA97" s="17"/>
      <c r="CB97" s="17"/>
      <c r="CC97" s="17"/>
      <c r="CD97" s="17"/>
      <c r="CE97" s="17"/>
      <c r="CF97" s="193"/>
      <c r="CG97" s="147">
        <f t="shared" ref="CG97:CG101" si="231">MAX(BX97:CE97)</f>
        <v>0</v>
      </c>
      <c r="CH97" s="81"/>
      <c r="CI97" s="108">
        <f t="shared" ref="CI97:CI101" si="232">IF(MID($D97,1,1)="1",1,0)+IF(MID($E97,1,1)="1",1,0)+IF(MID($F97,1,1)="1",1,0)+IF(MID($G97,1,1)="1",1,0)</f>
        <v>0</v>
      </c>
      <c r="CJ97" s="108">
        <f t="shared" ref="CJ97:CJ101" si="233">IF(MID($D97,1,1)="2",1,0)+IF(MID($E97,1,1)="2",1,0)+IF(MID($F97,1,1)="2",1,0)+IF(MID($G97,1,1)="2",1,0)</f>
        <v>0</v>
      </c>
      <c r="CK97" s="108">
        <f t="shared" ref="CK97:CK101" si="234">IF(MID($D97,1,1)="3",1,0)+IF(MID($E97,1,1)="3",1,0)+IF(MID($F97,1,1)="3",1,0)+IF(MID($G97,1,1)="3",1,0)</f>
        <v>0</v>
      </c>
      <c r="CL97" s="108">
        <f t="shared" ref="CL97:CL101" si="235">IF(MID($D97,1,1)="4",1,0)+IF(MID($E97,1,1)="4",1,0)+IF(MID($F97,1,1)="4",1,0)+IF(MID($G97,1,1)="4",1,0)</f>
        <v>0</v>
      </c>
      <c r="CM97" s="108">
        <f t="shared" ref="CM97:CM101" si="236">IF(MID($D97,1,1)="5",1,0)+IF(MID($E97,1,1)="5",1,0)+IF(MID($F97,1,1)="5",1,0)+IF(MID($G97,1,1)="5",1,0)+IF(MID($H97,1,1)="5",1,0)+IF(MID($I97,1,1)="5",1,0)+IF(MID($J97,1,1)="5",1,0)</f>
        <v>0</v>
      </c>
      <c r="CN97" s="108">
        <f t="shared" ref="CN97:CN101" si="237">IF(MID($D97,1,1)="6",1,0)+IF(MID($E97,1,1)="6",1,0)+IF(MID($F97,1,1)="6",1,0)+IF(MID($G97,1,1)="6",1,0)+IF(MID($H97,1,1)="6",1,0)+IF(MID($I97,1,1)="6",1,0)+IF(MID($J97,1,1)="6",1,0)</f>
        <v>0</v>
      </c>
      <c r="CO97" s="108">
        <f t="shared" ref="CO97:CO101" si="238">IF(MID($D97,1,1)="7",1,0)+IF(MID($E97,1,1)="7",1,0)+IF(MID($F97,1,1)="7",1,0)+IF(MID($G97,1,1)="7",1,0)+IF(MID($H97,1,1)="7",1,0)+IF(MID($I97,1,1)="7",1,0)+IF(MID($J97,1,1)="7",1,0)</f>
        <v>0</v>
      </c>
      <c r="CP97" s="108">
        <f t="shared" ref="CP97:CP101" si="239">IF(MID($D97,1,1)="8",1,0)+IF(MID($E97,1,1)="8",1,0)+IF(MID($F97,1,1)="8",1,0)+IF(MID($G97,1,1)="8",1,0)+IF(MID($H97,1,1)="8",1,0)+IF(MID($I97,1,1)="8",1,0)+IF(MID($J97,1,1)="8",1,0)</f>
        <v>1</v>
      </c>
      <c r="CQ97" s="148">
        <f t="shared" ref="CQ97:CQ101" si="240">SUM(CI97:CP97)</f>
        <v>1</v>
      </c>
      <c r="CR97" s="108">
        <f t="shared" ref="CR97:CR101" si="241">IF(MID(H97,1,1)="1",1,0)+IF(MID(I97,1,1)="1",1,0)+IF(MID(J97,1,1)="1",1,0)+IF(MID(K97,1,1)="1",1,0)+IF(MID(M97,1,1)="1",1,0)+IF(MID(N97,1,1)="1",1,0)+IF(MID(O97,1,1)="1",1,0)</f>
        <v>0</v>
      </c>
      <c r="CS97" s="108">
        <f t="shared" ref="CS97:CS101" si="242">IF(MID(H97,1,1)="2",1,0)+IF(MID(I97,1,1)="2",1,0)+IF(MID(J97,1,1)="2",1,0)+IF(MID(K97,1,1)="2",1,0)+IF(MID(M97,1,1)="2",1,0)+IF(MID(N97,1,1)="2",1,0)+IF(MID(O97,1,1)="2",1,0)</f>
        <v>0</v>
      </c>
      <c r="CT97" s="105">
        <f t="shared" ref="CT97:CT101" si="243">IF(MID(H97,1,1)="3",1,0)+IF(MID(I97,1,1)="3",1,0)+IF(MID(J97,1,1)="3",1,0)+IF(MID(K97,1,1)="3",1,0)+IF(MID(M97,1,1)="3",1,0)+IF(MID(N97,1,1)="3",1,0)+IF(MID(O97,1,1)="3",1,0)</f>
        <v>0</v>
      </c>
      <c r="CU97" s="108">
        <f t="shared" ref="CU97:CU101" si="244">IF(MID(H97,1,1)="4",1,0)+IF(MID(I97,1,1)="4",1,0)+IF(MID(J97,1,1)="4",1,0)+IF(MID(K97,1,1)="4",1,0)+IF(MID(M97,1,1)="4",1,0)+IF(MID(N97,1,1)="4",1,0)+IF(MID(O97,1,1)="4",1,0)</f>
        <v>0</v>
      </c>
      <c r="CV97" s="108">
        <f t="shared" ref="CV97:CV101" si="245">IF(MID(H97,1,1)="5",1,0)+IF(MID(I97,1,1)="5",1,0)+IF(MID(J97,1,1)="5",1,0)+IF(MID(K97,1,1)="5",1,0)+IF(MID(M97,1,1)="5",1,0)+IF(MID(N97,1,1)="5",1,0)+IF(MID(O97,1,1)="5",1,0)</f>
        <v>0</v>
      </c>
      <c r="CW97" s="108">
        <f t="shared" ref="CW97:CW101" si="246">IF(MID(H97,1,1)="6",1,0)+IF(MID(I97,1,1)="6",1,0)+IF(MID(J97,1,1)="6",1,0)+IF(MID(K97,1,1)="6",1,0)+IF(MID(M97,1,1)="6",1,0)+IF(MID(N97,1,1)="6",1,0)+IF(MID(O97,1,1)="6",1,0)</f>
        <v>0</v>
      </c>
      <c r="CX97" s="108">
        <f t="shared" ref="CX97:CX101" si="247">IF(MID(H97,1,1)="7",1,0)+IF(MID(I97,1,1)="7",1,0)+IF(MID(J97,1,1)="7",1,0)+IF(MID(K97,1,1)="7",1,0)+IF(MID(M97,1,1)="7",1,0)+IF(MID(N97,1,1)="7",1,0)+IF(MID(O97,1,1)="7",1,0)</f>
        <v>0</v>
      </c>
      <c r="CY97" s="108">
        <f t="shared" ref="CY97:CY101" si="248">IF(MID(H97,1,1)="8",1,0)+IF(MID(I97,1,1)="8",1,0)+IF(MID(J97,1,1)="8",1,0)+IF(MID(K97,1,1)="8",1,0)+IF(MID(M97,1,1)="8",1,0)+IF(MID(N97,1,1)="8",1,0)+IF(MID(O97,1,1)="8",1,0)</f>
        <v>0</v>
      </c>
      <c r="CZ97" s="149">
        <f t="shared" ref="CZ97:CZ101" si="249">SUM(CR97:CY97)</f>
        <v>0</v>
      </c>
      <c r="DA97" s="81">
        <f t="shared" ref="DA97:DA101" si="250">CQ97+CZ97</f>
        <v>1</v>
      </c>
      <c r="DB97" s="81"/>
      <c r="DC97" s="81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</row>
    <row r="98" spans="1:126" ht="13.8">
      <c r="A98" s="108" t="str">
        <f>'ПЛАН НАВЧАЛЬНОГО ПРОЦЕСУ ДЕННА'!A98</f>
        <v>1.5.02</v>
      </c>
      <c r="B98" s="318" t="str">
        <f>'ПЛАН НАВЧАЛЬНОГО ПРОЦЕСУ ДЕННА'!B98</f>
        <v>Захист кваліфікаційної роботи</v>
      </c>
      <c r="C98" s="324" t="str">
        <f>'ПЛАН НАВЧАЛЬНОГО ПРОЦЕСУ ДЕННА'!C98</f>
        <v>МЕіТ</v>
      </c>
      <c r="D98" s="222">
        <f>'ПЛАН НАВЧАЛЬНОГО ПРОЦЕСУ ДЕННА'!D98</f>
        <v>8</v>
      </c>
      <c r="E98" s="320">
        <f>'ПЛАН НАВЧАЛЬНОГО ПРОЦЕСУ ДЕННА'!E98</f>
        <v>0</v>
      </c>
      <c r="F98" s="320">
        <f>'ПЛАН НАВЧАЛЬНОГО ПРОЦЕСУ ДЕННА'!F98</f>
        <v>0</v>
      </c>
      <c r="G98" s="321">
        <f>'ПЛАН НАВЧАЛЬНОГО ПРОЦЕСУ ДЕННА'!G98</f>
        <v>0</v>
      </c>
      <c r="H98" s="222">
        <f>'ПЛАН НАВЧАЛЬНОГО ПРОЦЕСУ ДЕННА'!H98</f>
        <v>0</v>
      </c>
      <c r="I98" s="320">
        <f>'ПЛАН НАВЧАЛЬНОГО ПРОЦЕСУ ДЕННА'!I98</f>
        <v>0</v>
      </c>
      <c r="J98" s="320">
        <f>'ПЛАН НАВЧАЛЬНОГО ПРОЦЕСУ ДЕННА'!J98</f>
        <v>0</v>
      </c>
      <c r="K98" s="320">
        <f>'ПЛАН НАВЧАЛЬНОГО ПРОЦЕСУ ДЕННА'!K98</f>
        <v>0</v>
      </c>
      <c r="L98" s="320">
        <f>'ПЛАН НАВЧАЛЬНОГО ПРОЦЕСУ ДЕННА'!L98</f>
        <v>0</v>
      </c>
      <c r="M98" s="320">
        <f>'ПЛАН НАВЧАЛЬНОГО ПРОЦЕСУ ДЕННА'!M98</f>
        <v>0</v>
      </c>
      <c r="N98" s="320">
        <f>'ПЛАН НАВЧАЛЬНОГО ПРОЦЕСУ ДЕННА'!N98</f>
        <v>0</v>
      </c>
      <c r="O98" s="320">
        <f>'ПЛАН НАВЧАЛЬНОГО ПРОЦЕСУ ДЕННА'!O98</f>
        <v>0</v>
      </c>
      <c r="P98" s="203">
        <f>'ПЛАН НАВЧАЛЬНОГО ПРОЦЕСУ ДЕННА'!P98</f>
        <v>0</v>
      </c>
      <c r="Q98" s="203">
        <f>'ПЛАН НАВЧАЛЬНОГО ПРОЦЕСУ ДЕННА'!Q98</f>
        <v>0</v>
      </c>
      <c r="R98" s="222">
        <f>'ПЛАН НАВЧАЛЬНОГО ПРОЦЕСУ ДЕННА'!R98</f>
        <v>0</v>
      </c>
      <c r="S98" s="320">
        <f>'ПЛАН НАВЧАЛЬНОГО ПРОЦЕСУ ДЕННА'!S98</f>
        <v>0</v>
      </c>
      <c r="T98" s="320">
        <f>'ПЛАН НАВЧАЛЬНОГО ПРОЦЕСУ ДЕННА'!T98</f>
        <v>0</v>
      </c>
      <c r="U98" s="320">
        <f>'ПЛАН НАВЧАЛЬНОГО ПРОЦЕСУ ДЕННА'!U98</f>
        <v>0</v>
      </c>
      <c r="V98" s="320">
        <f>'ПЛАН НАВЧАЛЬНОГО ПРОЦЕСУ ДЕННА'!V98</f>
        <v>0</v>
      </c>
      <c r="W98" s="320">
        <f>'ПЛАН НАВЧАЛЬНОГО ПРОЦЕСУ ДЕННА'!W98</f>
        <v>0</v>
      </c>
      <c r="X98" s="320">
        <f>'ПЛАН НАВЧАЛЬНОГО ПРОЦЕСУ ДЕННА'!X98</f>
        <v>0</v>
      </c>
      <c r="Y98" s="136">
        <f>'ПЛАН НАВЧАЛЬНОГО ПРОЦЕСУ ДЕННА'!Y98</f>
        <v>0</v>
      </c>
      <c r="Z98" s="136">
        <f t="shared" si="218"/>
        <v>0</v>
      </c>
      <c r="AA98" s="138">
        <f t="shared" ref="AA98:AC98" si="251">AE98*$BM$5+AI98*$BN$5+AM98*$BO$5+AQ98*$BP$5+AU98*$BQ$5+AY98*$BR$5+BC98*$BS$5+BG98*$BT$5</f>
        <v>0</v>
      </c>
      <c r="AB98" s="138">
        <f t="shared" si="251"/>
        <v>0</v>
      </c>
      <c r="AC98" s="138">
        <f t="shared" si="251"/>
        <v>0</v>
      </c>
      <c r="AD98" s="138">
        <f t="shared" si="220"/>
        <v>0</v>
      </c>
      <c r="AE98" s="139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139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139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140">
        <f>'ПЛАН НАВЧАЛЬНОГО ПРОЦЕСУ ДЕННА'!AH98</f>
        <v>0</v>
      </c>
      <c r="AI98" s="139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139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139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140">
        <f>'ПЛАН НАВЧАЛЬНОГО ПРОЦЕСУ ДЕННА'!AL98</f>
        <v>0</v>
      </c>
      <c r="AM98" s="139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139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139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140">
        <f>'ПЛАН НАВЧАЛЬНОГО ПРОЦЕСУ ДЕННА'!AP98</f>
        <v>0</v>
      </c>
      <c r="AQ98" s="139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139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139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140">
        <f>'ПЛАН НАВЧАЛЬНОГО ПРОЦЕСУ ДЕННА'!AT98</f>
        <v>0</v>
      </c>
      <c r="AU98" s="139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139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139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140">
        <f>'ПЛАН НАВЧАЛЬНОГО ПРОЦЕСУ ДЕННА'!AX98</f>
        <v>0</v>
      </c>
      <c r="AY98" s="139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139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139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140">
        <f>'ПЛАН НАВЧАЛЬНОГО ПРОЦЕСУ ДЕННА'!BB98</f>
        <v>0</v>
      </c>
      <c r="BC98" s="139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139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139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140">
        <f>'ПЛАН НАВЧАЛЬНОГО ПРОЦЕСУ ДЕННА'!BF98</f>
        <v>0</v>
      </c>
      <c r="BG98" s="139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139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139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140">
        <f>'ПЛАН НАВЧАЛЬНОГО ПРОЦЕСУ ДЕННА'!BJ98</f>
        <v>0</v>
      </c>
      <c r="BK98" s="141">
        <f t="shared" si="221"/>
        <v>0</v>
      </c>
      <c r="BL98" s="81"/>
      <c r="BM98" s="145">
        <f t="shared" si="222"/>
        <v>0</v>
      </c>
      <c r="BN98" s="145">
        <f t="shared" si="223"/>
        <v>0</v>
      </c>
      <c r="BO98" s="145">
        <f t="shared" si="224"/>
        <v>0</v>
      </c>
      <c r="BP98" s="145">
        <f t="shared" si="225"/>
        <v>0</v>
      </c>
      <c r="BQ98" s="145">
        <f t="shared" si="226"/>
        <v>0</v>
      </c>
      <c r="BR98" s="145">
        <f t="shared" si="227"/>
        <v>0</v>
      </c>
      <c r="BS98" s="145">
        <f t="shared" si="228"/>
        <v>0</v>
      </c>
      <c r="BT98" s="145">
        <f t="shared" si="229"/>
        <v>0</v>
      </c>
      <c r="BU98" s="144">
        <f t="shared" si="230"/>
        <v>0</v>
      </c>
      <c r="BV98" s="81"/>
      <c r="BW98" s="81"/>
      <c r="BX98" s="17"/>
      <c r="BY98" s="17"/>
      <c r="BZ98" s="17"/>
      <c r="CA98" s="17"/>
      <c r="CB98" s="17"/>
      <c r="CC98" s="17"/>
      <c r="CD98" s="17"/>
      <c r="CE98" s="17"/>
      <c r="CF98" s="193"/>
      <c r="CG98" s="147">
        <f t="shared" si="231"/>
        <v>0</v>
      </c>
      <c r="CH98" s="81"/>
      <c r="CI98" s="108">
        <f t="shared" si="232"/>
        <v>0</v>
      </c>
      <c r="CJ98" s="108">
        <f t="shared" si="233"/>
        <v>0</v>
      </c>
      <c r="CK98" s="108">
        <f t="shared" si="234"/>
        <v>0</v>
      </c>
      <c r="CL98" s="108">
        <f t="shared" si="235"/>
        <v>0</v>
      </c>
      <c r="CM98" s="108">
        <f t="shared" si="236"/>
        <v>0</v>
      </c>
      <c r="CN98" s="108">
        <f t="shared" si="237"/>
        <v>0</v>
      </c>
      <c r="CO98" s="108">
        <f t="shared" si="238"/>
        <v>0</v>
      </c>
      <c r="CP98" s="108">
        <f t="shared" si="239"/>
        <v>1</v>
      </c>
      <c r="CQ98" s="148">
        <f t="shared" si="240"/>
        <v>1</v>
      </c>
      <c r="CR98" s="108">
        <f t="shared" si="241"/>
        <v>0</v>
      </c>
      <c r="CS98" s="108">
        <f t="shared" si="242"/>
        <v>0</v>
      </c>
      <c r="CT98" s="105">
        <f t="shared" si="243"/>
        <v>0</v>
      </c>
      <c r="CU98" s="108">
        <f t="shared" si="244"/>
        <v>0</v>
      </c>
      <c r="CV98" s="108">
        <f t="shared" si="245"/>
        <v>0</v>
      </c>
      <c r="CW98" s="108">
        <f t="shared" si="246"/>
        <v>0</v>
      </c>
      <c r="CX98" s="108">
        <f t="shared" si="247"/>
        <v>0</v>
      </c>
      <c r="CY98" s="108">
        <f t="shared" si="248"/>
        <v>0</v>
      </c>
      <c r="CZ98" s="149">
        <f t="shared" si="249"/>
        <v>0</v>
      </c>
      <c r="DA98" s="81">
        <f t="shared" si="250"/>
        <v>1</v>
      </c>
      <c r="DB98" s="81"/>
      <c r="DC98" s="81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</row>
    <row r="99" spans="1:126" ht="13.8" hidden="1">
      <c r="A99" s="108" t="str">
        <f>'ПЛАН НАВЧАЛЬНОГО ПРОЦЕСУ ДЕННА'!A99</f>
        <v>1.5.03</v>
      </c>
      <c r="B99" s="318">
        <f>'ПЛАН НАВЧАЛЬНОГО ПРОЦЕСУ ДЕННА'!B99</f>
        <v>0</v>
      </c>
      <c r="C99" s="324">
        <f>'ПЛАН НАВЧАЛЬНОГО ПРОЦЕСУ ДЕННА'!C99</f>
        <v>0</v>
      </c>
      <c r="D99" s="222">
        <f>'ПЛАН НАВЧАЛЬНОГО ПРОЦЕСУ ДЕННА'!D99</f>
        <v>0</v>
      </c>
      <c r="E99" s="320">
        <f>'ПЛАН НАВЧАЛЬНОГО ПРОЦЕСУ ДЕННА'!E99</f>
        <v>0</v>
      </c>
      <c r="F99" s="320">
        <f>'ПЛАН НАВЧАЛЬНОГО ПРОЦЕСУ ДЕННА'!F99</f>
        <v>0</v>
      </c>
      <c r="G99" s="321">
        <f>'ПЛАН НАВЧАЛЬНОГО ПРОЦЕСУ ДЕННА'!G99</f>
        <v>0</v>
      </c>
      <c r="H99" s="222">
        <f>'ПЛАН НАВЧАЛЬНОГО ПРОЦЕСУ ДЕННА'!H99</f>
        <v>0</v>
      </c>
      <c r="I99" s="320">
        <f>'ПЛАН НАВЧАЛЬНОГО ПРОЦЕСУ ДЕННА'!I99</f>
        <v>0</v>
      </c>
      <c r="J99" s="320">
        <f>'ПЛАН НАВЧАЛЬНОГО ПРОЦЕСУ ДЕННА'!J99</f>
        <v>0</v>
      </c>
      <c r="K99" s="320">
        <f>'ПЛАН НАВЧАЛЬНОГО ПРОЦЕСУ ДЕННА'!K99</f>
        <v>0</v>
      </c>
      <c r="L99" s="320">
        <f>'ПЛАН НАВЧАЛЬНОГО ПРОЦЕСУ ДЕННА'!L99</f>
        <v>0</v>
      </c>
      <c r="M99" s="320">
        <f>'ПЛАН НАВЧАЛЬНОГО ПРОЦЕСУ ДЕННА'!M99</f>
        <v>0</v>
      </c>
      <c r="N99" s="320">
        <f>'ПЛАН НАВЧАЛЬНОГО ПРОЦЕСУ ДЕННА'!N99</f>
        <v>0</v>
      </c>
      <c r="O99" s="320">
        <f>'ПЛАН НАВЧАЛЬНОГО ПРОЦЕСУ ДЕННА'!O99</f>
        <v>0</v>
      </c>
      <c r="P99" s="203">
        <f>'ПЛАН НАВЧАЛЬНОГО ПРОЦЕСУ ДЕННА'!P99</f>
        <v>0</v>
      </c>
      <c r="Q99" s="203">
        <f>'ПЛАН НАВЧАЛЬНОГО ПРОЦЕСУ ДЕННА'!Q99</f>
        <v>0</v>
      </c>
      <c r="R99" s="222">
        <f>'ПЛАН НАВЧАЛЬНОГО ПРОЦЕСУ ДЕННА'!R99</f>
        <v>0</v>
      </c>
      <c r="S99" s="320">
        <f>'ПЛАН НАВЧАЛЬНОГО ПРОЦЕСУ ДЕННА'!S99</f>
        <v>0</v>
      </c>
      <c r="T99" s="320">
        <f>'ПЛАН НАВЧАЛЬНОГО ПРОЦЕСУ ДЕННА'!T99</f>
        <v>0</v>
      </c>
      <c r="U99" s="320">
        <f>'ПЛАН НАВЧАЛЬНОГО ПРОЦЕСУ ДЕННА'!U99</f>
        <v>0</v>
      </c>
      <c r="V99" s="320">
        <f>'ПЛАН НАВЧАЛЬНОГО ПРОЦЕСУ ДЕННА'!V99</f>
        <v>0</v>
      </c>
      <c r="W99" s="320">
        <f>'ПЛАН НАВЧАЛЬНОГО ПРОЦЕСУ ДЕННА'!W99</f>
        <v>0</v>
      </c>
      <c r="X99" s="320">
        <f>'ПЛАН НАВЧАЛЬНОГО ПРОЦЕСУ ДЕННА'!X99</f>
        <v>0</v>
      </c>
      <c r="Y99" s="136">
        <f>'ПЛАН НАВЧАЛЬНОГО ПРОЦЕСУ ДЕННА'!Y99</f>
        <v>0</v>
      </c>
      <c r="Z99" s="136">
        <f t="shared" si="218"/>
        <v>0</v>
      </c>
      <c r="AA99" s="138">
        <f t="shared" ref="AA99:AC99" si="252">AE99*$BM$5+AI99*$BN$5+AM99*$BO$5+AQ99*$BP$5+AU99*$BQ$5+AY99*$BR$5+BC99*$BS$5+BG99*$BT$5</f>
        <v>0</v>
      </c>
      <c r="AB99" s="138">
        <f t="shared" si="252"/>
        <v>0</v>
      </c>
      <c r="AC99" s="138">
        <f t="shared" si="252"/>
        <v>0</v>
      </c>
      <c r="AD99" s="138">
        <f t="shared" si="220"/>
        <v>0</v>
      </c>
      <c r="AE99" s="139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139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139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140">
        <f>'ПЛАН НАВЧАЛЬНОГО ПРОЦЕСУ ДЕННА'!AH99</f>
        <v>0</v>
      </c>
      <c r="AI99" s="139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139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139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140">
        <f>'ПЛАН НАВЧАЛЬНОГО ПРОЦЕСУ ДЕННА'!AL99</f>
        <v>0</v>
      </c>
      <c r="AM99" s="139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139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139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140">
        <f>'ПЛАН НАВЧАЛЬНОГО ПРОЦЕСУ ДЕННА'!AP99</f>
        <v>0</v>
      </c>
      <c r="AQ99" s="139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139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139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140">
        <f>'ПЛАН НАВЧАЛЬНОГО ПРОЦЕСУ ДЕННА'!AT99</f>
        <v>0</v>
      </c>
      <c r="AU99" s="139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139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139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140">
        <f>'ПЛАН НАВЧАЛЬНОГО ПРОЦЕСУ ДЕННА'!AX99</f>
        <v>0</v>
      </c>
      <c r="AY99" s="139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139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139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140">
        <f>'ПЛАН НАВЧАЛЬНОГО ПРОЦЕСУ ДЕННА'!BB99</f>
        <v>0</v>
      </c>
      <c r="BC99" s="139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139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139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140">
        <f>'ПЛАН НАВЧАЛЬНОГО ПРОЦЕСУ ДЕННА'!BF99</f>
        <v>0</v>
      </c>
      <c r="BG99" s="139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139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139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140">
        <f>'ПЛАН НАВЧАЛЬНОГО ПРОЦЕСУ ДЕННА'!BJ99</f>
        <v>0</v>
      </c>
      <c r="BK99" s="141">
        <f t="shared" si="221"/>
        <v>0</v>
      </c>
      <c r="BL99" s="81"/>
      <c r="BM99" s="145">
        <f t="shared" si="222"/>
        <v>0</v>
      </c>
      <c r="BN99" s="145">
        <f t="shared" si="223"/>
        <v>0</v>
      </c>
      <c r="BO99" s="145">
        <f t="shared" si="224"/>
        <v>0</v>
      </c>
      <c r="BP99" s="145">
        <f t="shared" si="225"/>
        <v>0</v>
      </c>
      <c r="BQ99" s="145">
        <f t="shared" si="226"/>
        <v>0</v>
      </c>
      <c r="BR99" s="145">
        <f t="shared" si="227"/>
        <v>0</v>
      </c>
      <c r="BS99" s="145">
        <f t="shared" si="228"/>
        <v>0</v>
      </c>
      <c r="BT99" s="145">
        <f t="shared" si="229"/>
        <v>0</v>
      </c>
      <c r="BU99" s="144">
        <f t="shared" si="230"/>
        <v>0</v>
      </c>
      <c r="BV99" s="81"/>
      <c r="BW99" s="81"/>
      <c r="BX99" s="17"/>
      <c r="BY99" s="17"/>
      <c r="BZ99" s="17"/>
      <c r="CA99" s="17"/>
      <c r="CB99" s="17"/>
      <c r="CC99" s="17"/>
      <c r="CD99" s="17"/>
      <c r="CE99" s="17"/>
      <c r="CF99" s="193"/>
      <c r="CG99" s="147">
        <f t="shared" si="231"/>
        <v>0</v>
      </c>
      <c r="CH99" s="81"/>
      <c r="CI99" s="108">
        <f t="shared" si="232"/>
        <v>0</v>
      </c>
      <c r="CJ99" s="108">
        <f t="shared" si="233"/>
        <v>0</v>
      </c>
      <c r="CK99" s="108">
        <f t="shared" si="234"/>
        <v>0</v>
      </c>
      <c r="CL99" s="108">
        <f t="shared" si="235"/>
        <v>0</v>
      </c>
      <c r="CM99" s="108">
        <f t="shared" si="236"/>
        <v>0</v>
      </c>
      <c r="CN99" s="108">
        <f t="shared" si="237"/>
        <v>0</v>
      </c>
      <c r="CO99" s="108">
        <f t="shared" si="238"/>
        <v>0</v>
      </c>
      <c r="CP99" s="108">
        <f t="shared" si="239"/>
        <v>0</v>
      </c>
      <c r="CQ99" s="148">
        <f t="shared" si="240"/>
        <v>0</v>
      </c>
      <c r="CR99" s="108">
        <f t="shared" si="241"/>
        <v>0</v>
      </c>
      <c r="CS99" s="108">
        <f t="shared" si="242"/>
        <v>0</v>
      </c>
      <c r="CT99" s="105">
        <f t="shared" si="243"/>
        <v>0</v>
      </c>
      <c r="CU99" s="108">
        <f t="shared" si="244"/>
        <v>0</v>
      </c>
      <c r="CV99" s="108">
        <f t="shared" si="245"/>
        <v>0</v>
      </c>
      <c r="CW99" s="108">
        <f t="shared" si="246"/>
        <v>0</v>
      </c>
      <c r="CX99" s="108">
        <f t="shared" si="247"/>
        <v>0</v>
      </c>
      <c r="CY99" s="108">
        <f t="shared" si="248"/>
        <v>0</v>
      </c>
      <c r="CZ99" s="149">
        <f t="shared" si="249"/>
        <v>0</v>
      </c>
      <c r="DA99" s="81">
        <f t="shared" si="250"/>
        <v>0</v>
      </c>
      <c r="DB99" s="81"/>
      <c r="DC99" s="81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</row>
    <row r="100" spans="1:126" ht="13.8" hidden="1">
      <c r="A100" s="108" t="str">
        <f>'ПЛАН НАВЧАЛЬНОГО ПРОЦЕСУ ДЕННА'!A100</f>
        <v>1.5.04</v>
      </c>
      <c r="B100" s="318">
        <f>'ПЛАН НАВЧАЛЬНОГО ПРОЦЕСУ ДЕННА'!B100</f>
        <v>0</v>
      </c>
      <c r="C100" s="324">
        <f>'ПЛАН НАВЧАЛЬНОГО ПРОЦЕСУ ДЕННА'!C100</f>
        <v>0</v>
      </c>
      <c r="D100" s="222">
        <f>'ПЛАН НАВЧАЛЬНОГО ПРОЦЕСУ ДЕННА'!D100</f>
        <v>0</v>
      </c>
      <c r="E100" s="320">
        <f>'ПЛАН НАВЧАЛЬНОГО ПРОЦЕСУ ДЕННА'!E100</f>
        <v>0</v>
      </c>
      <c r="F100" s="320">
        <f>'ПЛАН НАВЧАЛЬНОГО ПРОЦЕСУ ДЕННА'!F100</f>
        <v>0</v>
      </c>
      <c r="G100" s="321">
        <f>'ПЛАН НАВЧАЛЬНОГО ПРОЦЕСУ ДЕННА'!G100</f>
        <v>0</v>
      </c>
      <c r="H100" s="222">
        <f>'ПЛАН НАВЧАЛЬНОГО ПРОЦЕСУ ДЕННА'!H100</f>
        <v>0</v>
      </c>
      <c r="I100" s="320">
        <f>'ПЛАН НАВЧАЛЬНОГО ПРОЦЕСУ ДЕННА'!I100</f>
        <v>0</v>
      </c>
      <c r="J100" s="320">
        <f>'ПЛАН НАВЧАЛЬНОГО ПРОЦЕСУ ДЕННА'!J100</f>
        <v>0</v>
      </c>
      <c r="K100" s="320">
        <f>'ПЛАН НАВЧАЛЬНОГО ПРОЦЕСУ ДЕННА'!K100</f>
        <v>0</v>
      </c>
      <c r="L100" s="320">
        <f>'ПЛАН НАВЧАЛЬНОГО ПРОЦЕСУ ДЕННА'!L100</f>
        <v>0</v>
      </c>
      <c r="M100" s="320">
        <f>'ПЛАН НАВЧАЛЬНОГО ПРОЦЕСУ ДЕННА'!M100</f>
        <v>0</v>
      </c>
      <c r="N100" s="320">
        <f>'ПЛАН НАВЧАЛЬНОГО ПРОЦЕСУ ДЕННА'!N100</f>
        <v>0</v>
      </c>
      <c r="O100" s="320">
        <f>'ПЛАН НАВЧАЛЬНОГО ПРОЦЕСУ ДЕННА'!O100</f>
        <v>0</v>
      </c>
      <c r="P100" s="203">
        <f>'ПЛАН НАВЧАЛЬНОГО ПРОЦЕСУ ДЕННА'!P100</f>
        <v>0</v>
      </c>
      <c r="Q100" s="203">
        <f>'ПЛАН НАВЧАЛЬНОГО ПРОЦЕСУ ДЕННА'!Q100</f>
        <v>0</v>
      </c>
      <c r="R100" s="222">
        <f>'ПЛАН НАВЧАЛЬНОГО ПРОЦЕСУ ДЕННА'!R100</f>
        <v>0</v>
      </c>
      <c r="S100" s="320">
        <f>'ПЛАН НАВЧАЛЬНОГО ПРОЦЕСУ ДЕННА'!S100</f>
        <v>0</v>
      </c>
      <c r="T100" s="320">
        <f>'ПЛАН НАВЧАЛЬНОГО ПРОЦЕСУ ДЕННА'!T100</f>
        <v>0</v>
      </c>
      <c r="U100" s="320">
        <f>'ПЛАН НАВЧАЛЬНОГО ПРОЦЕСУ ДЕННА'!U100</f>
        <v>0</v>
      </c>
      <c r="V100" s="320">
        <f>'ПЛАН НАВЧАЛЬНОГО ПРОЦЕСУ ДЕННА'!V100</f>
        <v>0</v>
      </c>
      <c r="W100" s="320">
        <f>'ПЛАН НАВЧАЛЬНОГО ПРОЦЕСУ ДЕННА'!W100</f>
        <v>0</v>
      </c>
      <c r="X100" s="320">
        <f>'ПЛАН НАВЧАЛЬНОГО ПРОЦЕСУ ДЕННА'!X100</f>
        <v>0</v>
      </c>
      <c r="Y100" s="136">
        <f>'ПЛАН НАВЧАЛЬНОГО ПРОЦЕСУ ДЕННА'!Y100</f>
        <v>0</v>
      </c>
      <c r="Z100" s="136">
        <f t="shared" si="218"/>
        <v>0</v>
      </c>
      <c r="AA100" s="138">
        <f t="shared" ref="AA100:AC100" si="253">AE100*$BM$5+AI100*$BN$5+AM100*$BO$5+AQ100*$BP$5+AU100*$BQ$5+AY100*$BR$5+BC100*$BS$5+BG100*$BT$5</f>
        <v>0</v>
      </c>
      <c r="AB100" s="138">
        <f t="shared" si="253"/>
        <v>0</v>
      </c>
      <c r="AC100" s="138">
        <f t="shared" si="253"/>
        <v>0</v>
      </c>
      <c r="AD100" s="138">
        <f t="shared" si="220"/>
        <v>0</v>
      </c>
      <c r="AE100" s="139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139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139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140">
        <f>'ПЛАН НАВЧАЛЬНОГО ПРОЦЕСУ ДЕННА'!AH100</f>
        <v>0</v>
      </c>
      <c r="AI100" s="139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139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139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140">
        <f>'ПЛАН НАВЧАЛЬНОГО ПРОЦЕСУ ДЕННА'!AL100</f>
        <v>0</v>
      </c>
      <c r="AM100" s="139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139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139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140">
        <f>'ПЛАН НАВЧАЛЬНОГО ПРОЦЕСУ ДЕННА'!AP100</f>
        <v>0</v>
      </c>
      <c r="AQ100" s="139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139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139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140">
        <f>'ПЛАН НАВЧАЛЬНОГО ПРОЦЕСУ ДЕННА'!AT100</f>
        <v>0</v>
      </c>
      <c r="AU100" s="139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139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139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140">
        <f>'ПЛАН НАВЧАЛЬНОГО ПРОЦЕСУ ДЕННА'!AX100</f>
        <v>0</v>
      </c>
      <c r="AY100" s="139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139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139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140">
        <f>'ПЛАН НАВЧАЛЬНОГО ПРОЦЕСУ ДЕННА'!BB100</f>
        <v>0</v>
      </c>
      <c r="BC100" s="139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139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139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140">
        <f>'ПЛАН НАВЧАЛЬНОГО ПРОЦЕСУ ДЕННА'!BF100</f>
        <v>0</v>
      </c>
      <c r="BG100" s="139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139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139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140">
        <f>'ПЛАН НАВЧАЛЬНОГО ПРОЦЕСУ ДЕННА'!BJ100</f>
        <v>0</v>
      </c>
      <c r="BK100" s="141">
        <f t="shared" si="221"/>
        <v>0</v>
      </c>
      <c r="BL100" s="81"/>
      <c r="BM100" s="145">
        <f t="shared" si="222"/>
        <v>0</v>
      </c>
      <c r="BN100" s="145">
        <f t="shared" si="223"/>
        <v>0</v>
      </c>
      <c r="BO100" s="145">
        <f t="shared" si="224"/>
        <v>0</v>
      </c>
      <c r="BP100" s="145">
        <f t="shared" si="225"/>
        <v>0</v>
      </c>
      <c r="BQ100" s="145">
        <f t="shared" si="226"/>
        <v>0</v>
      </c>
      <c r="BR100" s="145">
        <f t="shared" si="227"/>
        <v>0</v>
      </c>
      <c r="BS100" s="145">
        <f t="shared" si="228"/>
        <v>0</v>
      </c>
      <c r="BT100" s="145">
        <f t="shared" si="229"/>
        <v>0</v>
      </c>
      <c r="BU100" s="144">
        <f t="shared" si="230"/>
        <v>0</v>
      </c>
      <c r="BV100" s="81"/>
      <c r="BW100" s="81"/>
      <c r="BX100" s="17"/>
      <c r="BY100" s="17"/>
      <c r="BZ100" s="17"/>
      <c r="CA100" s="17"/>
      <c r="CB100" s="17"/>
      <c r="CC100" s="17"/>
      <c r="CD100" s="17"/>
      <c r="CE100" s="17"/>
      <c r="CF100" s="193"/>
      <c r="CG100" s="147">
        <f t="shared" si="231"/>
        <v>0</v>
      </c>
      <c r="CH100" s="81"/>
      <c r="CI100" s="108">
        <f t="shared" si="232"/>
        <v>0</v>
      </c>
      <c r="CJ100" s="108">
        <f t="shared" si="233"/>
        <v>0</v>
      </c>
      <c r="CK100" s="108">
        <f t="shared" si="234"/>
        <v>0</v>
      </c>
      <c r="CL100" s="108">
        <f t="shared" si="235"/>
        <v>0</v>
      </c>
      <c r="CM100" s="108">
        <f t="shared" si="236"/>
        <v>0</v>
      </c>
      <c r="CN100" s="108">
        <f t="shared" si="237"/>
        <v>0</v>
      </c>
      <c r="CO100" s="108">
        <f t="shared" si="238"/>
        <v>0</v>
      </c>
      <c r="CP100" s="108">
        <f t="shared" si="239"/>
        <v>0</v>
      </c>
      <c r="CQ100" s="148">
        <f t="shared" si="240"/>
        <v>0</v>
      </c>
      <c r="CR100" s="108">
        <f t="shared" si="241"/>
        <v>0</v>
      </c>
      <c r="CS100" s="108">
        <f t="shared" si="242"/>
        <v>0</v>
      </c>
      <c r="CT100" s="105">
        <f t="shared" si="243"/>
        <v>0</v>
      </c>
      <c r="CU100" s="108">
        <f t="shared" si="244"/>
        <v>0</v>
      </c>
      <c r="CV100" s="108">
        <f t="shared" si="245"/>
        <v>0</v>
      </c>
      <c r="CW100" s="108">
        <f t="shared" si="246"/>
        <v>0</v>
      </c>
      <c r="CX100" s="108">
        <f t="shared" si="247"/>
        <v>0</v>
      </c>
      <c r="CY100" s="108">
        <f t="shared" si="248"/>
        <v>0</v>
      </c>
      <c r="CZ100" s="149">
        <f t="shared" si="249"/>
        <v>0</v>
      </c>
      <c r="DA100" s="81">
        <f t="shared" si="250"/>
        <v>0</v>
      </c>
      <c r="DB100" s="81"/>
      <c r="DC100" s="81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</row>
    <row r="101" spans="1:126" ht="13.8" hidden="1">
      <c r="A101" s="108" t="str">
        <f>'ПЛАН НАВЧАЛЬНОГО ПРОЦЕСУ ДЕННА'!A101</f>
        <v>1.5.05</v>
      </c>
      <c r="B101" s="318">
        <f>'ПЛАН НАВЧАЛЬНОГО ПРОЦЕСУ ДЕННА'!B101</f>
        <v>0</v>
      </c>
      <c r="C101" s="324">
        <f>'ПЛАН НАВЧАЛЬНОГО ПРОЦЕСУ ДЕННА'!C101</f>
        <v>0</v>
      </c>
      <c r="D101" s="222">
        <f>'ПЛАН НАВЧАЛЬНОГО ПРОЦЕСУ ДЕННА'!D101</f>
        <v>0</v>
      </c>
      <c r="E101" s="320">
        <f>'ПЛАН НАВЧАЛЬНОГО ПРОЦЕСУ ДЕННА'!E101</f>
        <v>0</v>
      </c>
      <c r="F101" s="320">
        <f>'ПЛАН НАВЧАЛЬНОГО ПРОЦЕСУ ДЕННА'!F101</f>
        <v>0</v>
      </c>
      <c r="G101" s="321">
        <f>'ПЛАН НАВЧАЛЬНОГО ПРОЦЕСУ ДЕННА'!G101</f>
        <v>0</v>
      </c>
      <c r="H101" s="222">
        <f>'ПЛАН НАВЧАЛЬНОГО ПРОЦЕСУ ДЕННА'!H101</f>
        <v>0</v>
      </c>
      <c r="I101" s="320">
        <f>'ПЛАН НАВЧАЛЬНОГО ПРОЦЕСУ ДЕННА'!I101</f>
        <v>0</v>
      </c>
      <c r="J101" s="320">
        <f>'ПЛАН НАВЧАЛЬНОГО ПРОЦЕСУ ДЕННА'!J101</f>
        <v>0</v>
      </c>
      <c r="K101" s="320">
        <f>'ПЛАН НАВЧАЛЬНОГО ПРОЦЕСУ ДЕННА'!K101</f>
        <v>0</v>
      </c>
      <c r="L101" s="320">
        <f>'ПЛАН НАВЧАЛЬНОГО ПРОЦЕСУ ДЕННА'!L101</f>
        <v>0</v>
      </c>
      <c r="M101" s="320">
        <f>'ПЛАН НАВЧАЛЬНОГО ПРОЦЕСУ ДЕННА'!M101</f>
        <v>0</v>
      </c>
      <c r="N101" s="320">
        <f>'ПЛАН НАВЧАЛЬНОГО ПРОЦЕСУ ДЕННА'!N101</f>
        <v>0</v>
      </c>
      <c r="O101" s="320">
        <f>'ПЛАН НАВЧАЛЬНОГО ПРОЦЕСУ ДЕННА'!O101</f>
        <v>0</v>
      </c>
      <c r="P101" s="203">
        <f>'ПЛАН НАВЧАЛЬНОГО ПРОЦЕСУ ДЕННА'!P101</f>
        <v>0</v>
      </c>
      <c r="Q101" s="203">
        <f>'ПЛАН НАВЧАЛЬНОГО ПРОЦЕСУ ДЕННА'!Q101</f>
        <v>0</v>
      </c>
      <c r="R101" s="222">
        <f>'ПЛАН НАВЧАЛЬНОГО ПРОЦЕСУ ДЕННА'!R101</f>
        <v>0</v>
      </c>
      <c r="S101" s="320">
        <f>'ПЛАН НАВЧАЛЬНОГО ПРОЦЕСУ ДЕННА'!S101</f>
        <v>0</v>
      </c>
      <c r="T101" s="320">
        <f>'ПЛАН НАВЧАЛЬНОГО ПРОЦЕСУ ДЕННА'!T101</f>
        <v>0</v>
      </c>
      <c r="U101" s="320">
        <f>'ПЛАН НАВЧАЛЬНОГО ПРОЦЕСУ ДЕННА'!U101</f>
        <v>0</v>
      </c>
      <c r="V101" s="320">
        <f>'ПЛАН НАВЧАЛЬНОГО ПРОЦЕСУ ДЕННА'!V101</f>
        <v>0</v>
      </c>
      <c r="W101" s="320">
        <f>'ПЛАН НАВЧАЛЬНОГО ПРОЦЕСУ ДЕННА'!W101</f>
        <v>0</v>
      </c>
      <c r="X101" s="320">
        <f>'ПЛАН НАВЧАЛЬНОГО ПРОЦЕСУ ДЕННА'!X101</f>
        <v>0</v>
      </c>
      <c r="Y101" s="136">
        <f>'ПЛАН НАВЧАЛЬНОГО ПРОЦЕСУ ДЕННА'!Y101</f>
        <v>0</v>
      </c>
      <c r="Z101" s="136">
        <f t="shared" si="218"/>
        <v>0</v>
      </c>
      <c r="AA101" s="138">
        <f t="shared" ref="AA101:AC101" si="254">AE101*$BM$5+AI101*$BN$5+AM101*$BO$5+AQ101*$BP$5+AU101*$BQ$5+AY101*$BR$5+BC101*$BS$5+BG101*$BT$5</f>
        <v>0</v>
      </c>
      <c r="AB101" s="138">
        <f t="shared" si="254"/>
        <v>0</v>
      </c>
      <c r="AC101" s="138">
        <f t="shared" si="254"/>
        <v>0</v>
      </c>
      <c r="AD101" s="138">
        <f t="shared" si="220"/>
        <v>0</v>
      </c>
      <c r="AE101" s="139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139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139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140">
        <f>'ПЛАН НАВЧАЛЬНОГО ПРОЦЕСУ ДЕННА'!AH101</f>
        <v>0</v>
      </c>
      <c r="AI101" s="139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139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139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140">
        <f>'ПЛАН НАВЧАЛЬНОГО ПРОЦЕСУ ДЕННА'!AL101</f>
        <v>0</v>
      </c>
      <c r="AM101" s="139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139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139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140">
        <f>'ПЛАН НАВЧАЛЬНОГО ПРОЦЕСУ ДЕННА'!AP101</f>
        <v>0</v>
      </c>
      <c r="AQ101" s="139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139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139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140">
        <f>'ПЛАН НАВЧАЛЬНОГО ПРОЦЕСУ ДЕННА'!AT101</f>
        <v>0</v>
      </c>
      <c r="AU101" s="139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139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139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140">
        <f>'ПЛАН НАВЧАЛЬНОГО ПРОЦЕСУ ДЕННА'!AX101</f>
        <v>0</v>
      </c>
      <c r="AY101" s="139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139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139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140">
        <f>'ПЛАН НАВЧАЛЬНОГО ПРОЦЕСУ ДЕННА'!BB101</f>
        <v>0</v>
      </c>
      <c r="BC101" s="139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139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139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140">
        <f>'ПЛАН НАВЧАЛЬНОГО ПРОЦЕСУ ДЕННА'!BF101</f>
        <v>0</v>
      </c>
      <c r="BG101" s="139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139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139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140">
        <f>'ПЛАН НАВЧАЛЬНОГО ПРОЦЕСУ ДЕННА'!BJ101</f>
        <v>0</v>
      </c>
      <c r="BK101" s="141">
        <f t="shared" si="221"/>
        <v>0</v>
      </c>
      <c r="BL101" s="81"/>
      <c r="BM101" s="145">
        <f t="shared" si="222"/>
        <v>0</v>
      </c>
      <c r="BN101" s="145">
        <f t="shared" si="223"/>
        <v>0</v>
      </c>
      <c r="BO101" s="145">
        <f t="shared" si="224"/>
        <v>0</v>
      </c>
      <c r="BP101" s="145">
        <f t="shared" si="225"/>
        <v>0</v>
      </c>
      <c r="BQ101" s="145">
        <f t="shared" si="226"/>
        <v>0</v>
      </c>
      <c r="BR101" s="145">
        <f t="shared" si="227"/>
        <v>0</v>
      </c>
      <c r="BS101" s="145">
        <f t="shared" si="228"/>
        <v>0</v>
      </c>
      <c r="BT101" s="145">
        <f t="shared" si="229"/>
        <v>0</v>
      </c>
      <c r="BU101" s="144">
        <f t="shared" si="230"/>
        <v>0</v>
      </c>
      <c r="BV101" s="81"/>
      <c r="BW101" s="81"/>
      <c r="BX101" s="17"/>
      <c r="BY101" s="17"/>
      <c r="BZ101" s="17"/>
      <c r="CA101" s="17"/>
      <c r="CB101" s="17"/>
      <c r="CC101" s="17"/>
      <c r="CD101" s="17"/>
      <c r="CE101" s="17"/>
      <c r="CF101" s="193"/>
      <c r="CG101" s="147">
        <f t="shared" si="231"/>
        <v>0</v>
      </c>
      <c r="CH101" s="81"/>
      <c r="CI101" s="108">
        <f t="shared" si="232"/>
        <v>0</v>
      </c>
      <c r="CJ101" s="108">
        <f t="shared" si="233"/>
        <v>0</v>
      </c>
      <c r="CK101" s="108">
        <f t="shared" si="234"/>
        <v>0</v>
      </c>
      <c r="CL101" s="108">
        <f t="shared" si="235"/>
        <v>0</v>
      </c>
      <c r="CM101" s="108">
        <f t="shared" si="236"/>
        <v>0</v>
      </c>
      <c r="CN101" s="108">
        <f t="shared" si="237"/>
        <v>0</v>
      </c>
      <c r="CO101" s="108">
        <f t="shared" si="238"/>
        <v>0</v>
      </c>
      <c r="CP101" s="108">
        <f t="shared" si="239"/>
        <v>0</v>
      </c>
      <c r="CQ101" s="148">
        <f t="shared" si="240"/>
        <v>0</v>
      </c>
      <c r="CR101" s="108">
        <f t="shared" si="241"/>
        <v>0</v>
      </c>
      <c r="CS101" s="108">
        <f t="shared" si="242"/>
        <v>0</v>
      </c>
      <c r="CT101" s="105">
        <f t="shared" si="243"/>
        <v>0</v>
      </c>
      <c r="CU101" s="108">
        <f t="shared" si="244"/>
        <v>0</v>
      </c>
      <c r="CV101" s="108">
        <f t="shared" si="245"/>
        <v>0</v>
      </c>
      <c r="CW101" s="108">
        <f t="shared" si="246"/>
        <v>0</v>
      </c>
      <c r="CX101" s="108">
        <f t="shared" si="247"/>
        <v>0</v>
      </c>
      <c r="CY101" s="108">
        <f t="shared" si="248"/>
        <v>0</v>
      </c>
      <c r="CZ101" s="149">
        <f t="shared" si="249"/>
        <v>0</v>
      </c>
      <c r="DA101" s="81">
        <f t="shared" si="250"/>
        <v>0</v>
      </c>
      <c r="DB101" s="81"/>
      <c r="DC101" s="81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</row>
    <row r="102" spans="1:126" ht="12.75" hidden="1" customHeight="1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91"/>
      <c r="BL102" s="187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5"/>
      <c r="CG102" s="86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</row>
    <row r="103" spans="1:126" ht="12.75" customHeight="1">
      <c r="A103" s="108"/>
      <c r="B103" s="208" t="s">
        <v>250</v>
      </c>
      <c r="C103" s="209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210">
        <f t="shared" ref="Y103:BJ103" si="255">Y$91+Y$88+Y$80+Y$69</f>
        <v>5400</v>
      </c>
      <c r="Z103" s="210">
        <f t="shared" si="255"/>
        <v>180</v>
      </c>
      <c r="AA103" s="211">
        <f t="shared" si="255"/>
        <v>82</v>
      </c>
      <c r="AB103" s="211">
        <f t="shared" si="255"/>
        <v>0</v>
      </c>
      <c r="AC103" s="211">
        <f t="shared" si="255"/>
        <v>132</v>
      </c>
      <c r="AD103" s="211">
        <f t="shared" si="255"/>
        <v>5186</v>
      </c>
      <c r="AE103" s="211">
        <f t="shared" si="255"/>
        <v>18</v>
      </c>
      <c r="AF103" s="211">
        <f t="shared" si="255"/>
        <v>0</v>
      </c>
      <c r="AG103" s="211">
        <f t="shared" si="255"/>
        <v>18</v>
      </c>
      <c r="AH103" s="212">
        <f t="shared" si="255"/>
        <v>25</v>
      </c>
      <c r="AI103" s="211">
        <f t="shared" si="255"/>
        <v>14</v>
      </c>
      <c r="AJ103" s="211">
        <f t="shared" si="255"/>
        <v>0</v>
      </c>
      <c r="AK103" s="211">
        <f t="shared" si="255"/>
        <v>30</v>
      </c>
      <c r="AL103" s="212">
        <f t="shared" si="255"/>
        <v>35</v>
      </c>
      <c r="AM103" s="211">
        <f t="shared" si="255"/>
        <v>10</v>
      </c>
      <c r="AN103" s="211">
        <f t="shared" si="255"/>
        <v>0</v>
      </c>
      <c r="AO103" s="211">
        <f t="shared" si="255"/>
        <v>18</v>
      </c>
      <c r="AP103" s="212">
        <f t="shared" si="255"/>
        <v>20</v>
      </c>
      <c r="AQ103" s="211">
        <f t="shared" si="255"/>
        <v>6</v>
      </c>
      <c r="AR103" s="211">
        <f t="shared" si="255"/>
        <v>0</v>
      </c>
      <c r="AS103" s="211">
        <f t="shared" si="255"/>
        <v>16</v>
      </c>
      <c r="AT103" s="212">
        <f t="shared" si="255"/>
        <v>20</v>
      </c>
      <c r="AU103" s="211">
        <f t="shared" si="255"/>
        <v>12</v>
      </c>
      <c r="AV103" s="211">
        <f t="shared" si="255"/>
        <v>0</v>
      </c>
      <c r="AW103" s="211">
        <f t="shared" si="255"/>
        <v>18</v>
      </c>
      <c r="AX103" s="212">
        <f t="shared" si="255"/>
        <v>20</v>
      </c>
      <c r="AY103" s="211">
        <f t="shared" si="255"/>
        <v>8</v>
      </c>
      <c r="AZ103" s="211">
        <f t="shared" si="255"/>
        <v>0</v>
      </c>
      <c r="BA103" s="211">
        <f t="shared" si="255"/>
        <v>12</v>
      </c>
      <c r="BB103" s="212">
        <f t="shared" si="255"/>
        <v>20</v>
      </c>
      <c r="BC103" s="211">
        <f t="shared" si="255"/>
        <v>4</v>
      </c>
      <c r="BD103" s="211">
        <f t="shared" si="255"/>
        <v>0</v>
      </c>
      <c r="BE103" s="211">
        <f t="shared" si="255"/>
        <v>8</v>
      </c>
      <c r="BF103" s="212">
        <f t="shared" si="255"/>
        <v>10</v>
      </c>
      <c r="BG103" s="211">
        <f t="shared" si="255"/>
        <v>10</v>
      </c>
      <c r="BH103" s="211">
        <f t="shared" si="255"/>
        <v>0</v>
      </c>
      <c r="BI103" s="211">
        <f t="shared" si="255"/>
        <v>12</v>
      </c>
      <c r="BJ103" s="212">
        <f t="shared" si="255"/>
        <v>30</v>
      </c>
      <c r="BK103" s="191"/>
      <c r="BL103" s="187"/>
      <c r="BM103" s="165">
        <f t="shared" ref="BM103:BU103" si="256">BM$91+BM$88+BM$80+BM$69</f>
        <v>25</v>
      </c>
      <c r="BN103" s="165">
        <f t="shared" si="256"/>
        <v>35</v>
      </c>
      <c r="BO103" s="165">
        <f t="shared" si="256"/>
        <v>20</v>
      </c>
      <c r="BP103" s="165">
        <f t="shared" si="256"/>
        <v>19</v>
      </c>
      <c r="BQ103" s="165">
        <f t="shared" si="256"/>
        <v>20</v>
      </c>
      <c r="BR103" s="165">
        <f t="shared" si="256"/>
        <v>19</v>
      </c>
      <c r="BS103" s="165">
        <f t="shared" si="256"/>
        <v>9</v>
      </c>
      <c r="BT103" s="165">
        <f t="shared" si="256"/>
        <v>30</v>
      </c>
      <c r="BU103" s="213">
        <f t="shared" si="256"/>
        <v>177</v>
      </c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5"/>
      <c r="CG103" s="86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</row>
    <row r="104" spans="1:126" ht="12.75" customHeight="1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91"/>
      <c r="BL104" s="187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5"/>
      <c r="CG104" s="86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</row>
    <row r="105" spans="1:126" ht="12.75" customHeight="1">
      <c r="A105" s="214" t="s">
        <v>251</v>
      </c>
      <c r="B105" s="215" t="s">
        <v>252</v>
      </c>
      <c r="C105" s="216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34"/>
      <c r="Z105" s="121"/>
      <c r="AA105" s="121"/>
      <c r="AB105" s="121"/>
      <c r="AC105" s="121"/>
      <c r="AD105" s="121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186"/>
      <c r="BL105" s="79"/>
      <c r="BM105" s="188"/>
      <c r="BN105" s="188"/>
      <c r="BO105" s="188"/>
      <c r="BP105" s="188"/>
      <c r="BQ105" s="188"/>
      <c r="BR105" s="188"/>
      <c r="BS105" s="188"/>
      <c r="BT105" s="188"/>
      <c r="BU105" s="218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5"/>
      <c r="CG105" s="86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</row>
    <row r="106" spans="1:126" ht="12.75" customHeight="1">
      <c r="A106" s="108" t="str">
        <f>'ПЛАН НАВЧАЛЬНОГО ПРОЦЕСУ ДЕННА'!A106</f>
        <v>2.01</v>
      </c>
      <c r="B106" s="131" t="str">
        <f>'ПЛАН НАВЧАЛЬНОГО ПРОЦЕСУ ДЕННА'!B106</f>
        <v>Вибіркова дисципліна 1</v>
      </c>
      <c r="C106" s="132"/>
      <c r="D106" s="222">
        <f>'ПЛАН НАВЧАЛЬНОГО ПРОЦЕСУ ДЕННА'!D106</f>
        <v>0</v>
      </c>
      <c r="E106" s="320">
        <f>'ПЛАН НАВЧАЛЬНОГО ПРОЦЕСУ ДЕННА'!E106</f>
        <v>0</v>
      </c>
      <c r="F106" s="320">
        <f>'ПЛАН НАВЧАЛЬНОГО ПРОЦЕСУ ДЕННА'!F106</f>
        <v>0</v>
      </c>
      <c r="G106" s="321">
        <f>'ПЛАН НАВЧАЛЬНОГО ПРОЦЕСУ ДЕННА'!G106</f>
        <v>0</v>
      </c>
      <c r="H106" s="222">
        <f>'ПЛАН НАВЧАЛЬНОГО ПРОЦЕСУ ДЕННА'!H106</f>
        <v>3</v>
      </c>
      <c r="I106" s="320">
        <f>'ПЛАН НАВЧАЛЬНОГО ПРОЦЕСУ ДЕННА'!I106</f>
        <v>0</v>
      </c>
      <c r="J106" s="320">
        <f>'ПЛАН НАВЧАЛЬНОГО ПРОЦЕСУ ДЕННА'!J106</f>
        <v>0</v>
      </c>
      <c r="K106" s="320">
        <f>'ПЛАН НАВЧАЛЬНОГО ПРОЦЕСУ ДЕННА'!K106</f>
        <v>0</v>
      </c>
      <c r="L106" s="320">
        <f>'ПЛАН НАВЧАЛЬНОГО ПРОЦЕСУ ДЕННА'!L106</f>
        <v>0</v>
      </c>
      <c r="M106" s="320">
        <f>'ПЛАН НАВЧАЛЬНОГО ПРОЦЕСУ ДЕННА'!M106</f>
        <v>0</v>
      </c>
      <c r="N106" s="320">
        <f>'ПЛАН НАВЧАЛЬНОГО ПРОЦЕСУ ДЕННА'!N106</f>
        <v>0</v>
      </c>
      <c r="O106" s="320">
        <f>'ПЛАН НАВЧАЛЬНОГО ПРОЦЕСУ ДЕННА'!O106</f>
        <v>0</v>
      </c>
      <c r="P106" s="203">
        <f>'ПЛАН НАВЧАЛЬНОГО ПРОЦЕСУ ДЕННА'!P106</f>
        <v>0</v>
      </c>
      <c r="Q106" s="203">
        <f>'ПЛАН НАВЧАЛЬНОГО ПРОЦЕСУ ДЕННА'!Q106</f>
        <v>0</v>
      </c>
      <c r="R106" s="222">
        <f>'ПЛАН НАВЧАЛЬНОГО ПРОЦЕСУ ДЕННА'!R106</f>
        <v>0</v>
      </c>
      <c r="S106" s="320">
        <f>'ПЛАН НАВЧАЛЬНОГО ПРОЦЕСУ ДЕННА'!S106</f>
        <v>0</v>
      </c>
      <c r="T106" s="320">
        <f>'ПЛАН НАВЧАЛЬНОГО ПРОЦЕСУ ДЕННА'!T106</f>
        <v>0</v>
      </c>
      <c r="U106" s="320">
        <f>'ПЛАН НАВЧАЛЬНОГО ПРОЦЕСУ ДЕННА'!U106</f>
        <v>0</v>
      </c>
      <c r="V106" s="320">
        <f>'ПЛАН НАВЧАЛЬНОГО ПРОЦЕСУ ДЕННА'!V106</f>
        <v>0</v>
      </c>
      <c r="W106" s="320">
        <f>'ПЛАН НАВЧАЛЬНОГО ПРОЦЕСУ ДЕННА'!W106</f>
        <v>0</v>
      </c>
      <c r="X106" s="320">
        <f>'ПЛАН НАВЧАЛЬНОГО ПРОЦЕСУ ДЕННА'!X106</f>
        <v>0</v>
      </c>
      <c r="Y106" s="322">
        <f>'ПЛАН НАВЧАЛЬНОГО ПРОЦЕСУ ДЕННА'!Y106</f>
        <v>150</v>
      </c>
      <c r="Z106" s="136">
        <f t="shared" ref="Z106:Z125" si="257">CEILING(Y106/$BS$7,0.25)</f>
        <v>5</v>
      </c>
      <c r="AA106" s="138"/>
      <c r="AB106" s="138"/>
      <c r="AC106" s="138"/>
      <c r="AD106" s="138"/>
      <c r="AE106" s="139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139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139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140">
        <f>'ПЛАН НАВЧАЛЬНОГО ПРОЦЕСУ ДЕННА'!AH106</f>
        <v>0</v>
      </c>
      <c r="AI106" s="139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139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139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140">
        <f>'ПЛАН НАВЧАЛЬНОГО ПРОЦЕСУ ДЕННА'!AL106</f>
        <v>0</v>
      </c>
      <c r="AM106" s="139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139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139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140">
        <f>'ПЛАН НАВЧАЛЬНОГО ПРОЦЕСУ ДЕННА'!AP106</f>
        <v>5</v>
      </c>
      <c r="AQ106" s="139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139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139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140">
        <f>'ПЛАН НАВЧАЛЬНОГО ПРОЦЕСУ ДЕННА'!AT106</f>
        <v>0</v>
      </c>
      <c r="AU106" s="139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139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139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140">
        <f>'ПЛАН НАВЧАЛЬНОГО ПРОЦЕСУ ДЕННА'!AX106</f>
        <v>0</v>
      </c>
      <c r="AY106" s="139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139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139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140">
        <f>'ПЛАН НАВЧАЛЬНОГО ПРОЦЕСУ ДЕННА'!BB106</f>
        <v>0</v>
      </c>
      <c r="BC106" s="139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139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139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140">
        <f>'ПЛАН НАВЧАЛЬНОГО ПРОЦЕСУ ДЕННА'!BF106</f>
        <v>0</v>
      </c>
      <c r="BG106" s="139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139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139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140">
        <f>'ПЛАН НАВЧАЛЬНОГО ПРОЦЕСУ ДЕННА'!BJ106</f>
        <v>0</v>
      </c>
      <c r="BK106" s="141">
        <f t="shared" ref="BK106:BK126" si="258">IF(ISERROR(AD106/Y106),0,AD106/Y106)</f>
        <v>0</v>
      </c>
      <c r="BL106" s="142" t="str">
        <f t="shared" ref="BL106:BL125" si="259">IF(ISERROR(SEARCH("в",A106)),"",1)</f>
        <v/>
      </c>
      <c r="BM106" s="143">
        <f t="shared" ref="BM106:BM117" si="260">IF(AH106&lt;&gt;0,$Z106,0)</f>
        <v>0</v>
      </c>
      <c r="BN106" s="143">
        <f t="shared" ref="BN106:BN125" si="261">IF(AL106&lt;&gt;0,$Z106,0)</f>
        <v>0</v>
      </c>
      <c r="BO106" s="143">
        <f t="shared" ref="BO106:BO117" si="262">IF(AP106&lt;&gt;0,$Z106,0)</f>
        <v>5</v>
      </c>
      <c r="BP106" s="143">
        <f t="shared" ref="BP106:BP117" si="263">IF(AT106&lt;&gt;0,$Z106,0)</f>
        <v>0</v>
      </c>
      <c r="BQ106" s="143">
        <f t="shared" ref="BQ106:BQ117" si="264">IF(AX106&lt;&gt;0,$Z106,0)</f>
        <v>0</v>
      </c>
      <c r="BR106" s="143">
        <f t="shared" ref="BR106:BR117" si="265">IF(BB106&lt;&gt;0,$Z106,0)</f>
        <v>0</v>
      </c>
      <c r="BS106" s="143">
        <f t="shared" ref="BS106:BS117" si="266">IF(BF106&lt;&gt;0,$Z106,0)</f>
        <v>0</v>
      </c>
      <c r="BT106" s="143">
        <f t="shared" ref="BT106:BT117" si="267">IF(BJ106&lt;&gt;0,$Z106,0)</f>
        <v>0</v>
      </c>
      <c r="BU106" s="144">
        <f t="shared" ref="BU106:BU125" si="268">SUM(BM106:BT106)</f>
        <v>5</v>
      </c>
      <c r="BV106" s="81"/>
      <c r="BW106" s="81"/>
      <c r="BX106" s="145">
        <f t="shared" ref="BX106:BX117" si="269">IF($DD106=0,0,ROUND(4*$Z106*SUM(AE106:AG106)/$DD106,0)/4)</f>
        <v>0</v>
      </c>
      <c r="BY106" s="145">
        <f t="shared" ref="BY106:BY117" si="270">IF($DD106=0,0,ROUND(4*$Z106*SUM(AI106:AK106)/$DD106,0)/4)</f>
        <v>0</v>
      </c>
      <c r="BZ106" s="145">
        <f t="shared" ref="BZ106:BZ117" si="271">IF($DD106=0,0,ROUND(4*$Z106*SUM(AM106:AO106)/$DD106,0)/4)</f>
        <v>0</v>
      </c>
      <c r="CA106" s="145">
        <f t="shared" ref="CA106:CA117" si="272">IF($DD106=0,0,ROUND(4*$Z106*SUM(AQ106:AS106)/$DD106,0)/4)</f>
        <v>0</v>
      </c>
      <c r="CB106" s="145">
        <f t="shared" ref="CB106:CB117" si="273">IF($DD106=0,0,ROUND(4*$Z106*SUM(AU106:AW106)/$DD106,0)/4)</f>
        <v>0</v>
      </c>
      <c r="CC106" s="145">
        <f t="shared" ref="CC106:CC117" si="274">IF($DD106=0,0,ROUND(4*$Z106*(SUM(AY106:BA106))/$DD106,0)/4)</f>
        <v>0</v>
      </c>
      <c r="CD106" s="145">
        <f t="shared" ref="CD106:CD117" si="275">IF($DD106=0,0,ROUND(4*$Z106*(SUM(BC106:BE106))/$DD106,0)/4)</f>
        <v>0</v>
      </c>
      <c r="CE106" s="145">
        <f t="shared" ref="CE106:CE117" si="276">IF($DD106=0,0,ROUND(4*$Z106*(SUM(BG106:BI106))/$DD106,0)/4)</f>
        <v>0</v>
      </c>
      <c r="CF106" s="146">
        <f t="shared" ref="CF106:CF125" si="277">SUM(BX106:CE106)</f>
        <v>0</v>
      </c>
      <c r="CG106" s="147">
        <f t="shared" ref="CG106:CG125" si="278">MAX(BX106:CE106)</f>
        <v>0</v>
      </c>
      <c r="CH106" s="81"/>
      <c r="CI106" s="108">
        <f t="shared" ref="CI106:CI125" si="279">IF(VALUE($D106)=1,1,0)+IF(VALUE($E106)=1,1,0)+IF(VALUE($F106)=1,1,0)+IF(VALUE($G106)=1,1,0)</f>
        <v>0</v>
      </c>
      <c r="CJ106" s="108">
        <f t="shared" ref="CJ106:CJ125" si="280">IF(VALUE($D106)=2,1,0)+IF(VALUE($E106)=2,1,0)+IF(VALUE($F106)=2,1,0)+IF(VALUE($G106)=2,1,0)</f>
        <v>0</v>
      </c>
      <c r="CK106" s="108">
        <f t="shared" ref="CK106:CK125" si="281">IF(VALUE($D106)=3,1,0)+IF(VALUE($E106)=3,1,0)+IF(VALUE($F106)=3,1,0)+IF(VALUE($G106)=3,1,0)</f>
        <v>0</v>
      </c>
      <c r="CL106" s="108">
        <f t="shared" ref="CL106:CL125" si="282">IF(VALUE($D106)=4,1,0)+IF(VALUE($E106)=4,1,0)+IF(VALUE($F106)=4,1,0)+IF(VALUE($G106)=4,1,0)</f>
        <v>0</v>
      </c>
      <c r="CM106" s="108">
        <f t="shared" ref="CM106:CM125" si="283">IF(VALUE($D106)=5,1,0)+IF(VALUE($E106)=5,1,0)+IF(VALUE($F106)=5,1,0)+IF(VALUE($G106)=5,1,0)</f>
        <v>0</v>
      </c>
      <c r="CN106" s="108">
        <f t="shared" ref="CN106:CN125" si="284">IF(VALUE($D106)=6,1,0)+IF(VALUE($E106)=6,1,0)+IF(VALUE($F106)=6,1,0)+IF(VALUE($G106)=6,1,0)</f>
        <v>0</v>
      </c>
      <c r="CO106" s="108">
        <f t="shared" ref="CO106:CO125" si="285">IF(VALUE($D106)=7,1,0)+IF(VALUE($E106)=7,1,0)+IF(VALUE($F106)=7,1,0)+IF(VALUE($G106)=7,1,0)</f>
        <v>0</v>
      </c>
      <c r="CP106" s="108">
        <f t="shared" ref="CP106:CP125" si="286">IF(VALUE($D106)=8,1,0)+IF(VALUE($E106)=8,1,0)+IF(VALUE($F106)=8,1,0)+IF(VALUE($G106)=8,1,0)</f>
        <v>0</v>
      </c>
      <c r="CQ106" s="148">
        <f t="shared" ref="CQ106:CQ125" si="287">SUM(CI106:CP106)</f>
        <v>0</v>
      </c>
      <c r="CR106" s="108">
        <f t="shared" ref="CR106:CR125" si="288">IF(MID(H106,1,1)="1",1,0)+IF(MID(I106,1,1)="1",1,0)+IF(MID(J106,1,1)="1",1,0)+IF(MID(K106,1,1)="1",1,0)+IF(MID(M106,1,1)="1",1,0)+IF(MID(N106,1,1)="1",1,0)+IF(MID(O106,1,1)="1",1,0)</f>
        <v>0</v>
      </c>
      <c r="CS106" s="108">
        <f t="shared" ref="CS106:CS125" si="289">IF(MID(H106,1,1)="2",1,0)+IF(MID(I106,1,1)="2",1,0)+IF(MID(J106,1,1)="2",1,0)+IF(MID(K106,1,1)="2",1,0)+IF(MID(M106,1,1)="2",1,0)+IF(MID(N106,1,1)="2",1,0)+IF(MID(O106,1,1)="2",1,0)</f>
        <v>0</v>
      </c>
      <c r="CT106" s="105">
        <f t="shared" ref="CT106:CT125" si="290">IF(MID(H106,1,1)="3",1,0)+IF(MID(I106,1,1)="3",1,0)+IF(MID(J106,1,1)="3",1,0)+IF(MID(K106,1,1)="3",1,0)+IF(MID(M106,1,1)="3",1,0)+IF(MID(N106,1,1)="3",1,0)+IF(MID(O106,1,1)="3",1,0)</f>
        <v>1</v>
      </c>
      <c r="CU106" s="108">
        <f t="shared" ref="CU106:CU125" si="291">IF(MID(H106,1,1)="4",1,0)+IF(MID(I106,1,1)="4",1,0)+IF(MID(J106,1,1)="4",1,0)+IF(MID(K106,1,1)="4",1,0)+IF(MID(M106,1,1)="4",1,0)+IF(MID(N106,1,1)="4",1,0)+IF(MID(O106,1,1)="4",1,0)</f>
        <v>0</v>
      </c>
      <c r="CV106" s="108">
        <f t="shared" ref="CV106:CV125" si="292">IF(MID(H106,1,1)="5",1,0)+IF(MID(I106,1,1)="5",1,0)+IF(MID(J106,1,1)="5",1,0)+IF(MID(K106,1,1)="5",1,0)+IF(MID(M106,1,1)="5",1,0)+IF(MID(N106,1,1)="5",1,0)+IF(MID(O106,1,1)="5",1,0)</f>
        <v>0</v>
      </c>
      <c r="CW106" s="108">
        <f t="shared" ref="CW106:CW125" si="293">IF(MID(H106,1,1)="6",1,0)+IF(MID(I106,1,1)="6",1,0)+IF(MID(J106,1,1)="6",1,0)+IF(MID(K106,1,1)="6",1,0)+IF(MID(M106,1,1)="6",1,0)+IF(MID(N106,1,1)="6",1,0)+IF(MID(O106,1,1)="6",1,0)</f>
        <v>0</v>
      </c>
      <c r="CX106" s="108">
        <f t="shared" ref="CX106:CX125" si="294">IF(MID(H106,1,1)="7",1,0)+IF(MID(I106,1,1)="7",1,0)+IF(MID(J106,1,1)="7",1,0)+IF(MID(K106,1,1)="7",1,0)+IF(MID(M106,1,1)="7",1,0)+IF(MID(N106,1,1)="7",1,0)+IF(MID(O106,1,1)="7",1,0)</f>
        <v>0</v>
      </c>
      <c r="CY106" s="108">
        <f t="shared" ref="CY106:CY125" si="295">IF(MID(H106,1,1)="8",1,0)+IF(MID(I106,1,1)="8",1,0)+IF(MID(J106,1,1)="8",1,0)+IF(MID(K106,1,1)="8",1,0)+IF(MID(M106,1,1)="8",1,0)+IF(MID(N106,1,1)="8",1,0)+IF(MID(O106,1,1)="8",1,0)</f>
        <v>0</v>
      </c>
      <c r="CZ106" s="149">
        <f t="shared" ref="CZ106:CZ125" si="296">SUM(CR106:CY106)</f>
        <v>1</v>
      </c>
      <c r="DA106" s="81"/>
      <c r="DB106" s="81"/>
      <c r="DC106" s="81"/>
      <c r="DD106" s="150">
        <f t="shared" ref="DD106:DD117" si="297">SUM($AE106:$AG106)+SUM($AI106:$AK106)+SUM($AM106:AO106)+SUM($AQ106:AS106)+SUM($AU106:AW106)+SUM($AY106:BA106)+SUM($BC106:BE106)+SUM($BG106:BI106)</f>
        <v>0</v>
      </c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</row>
    <row r="107" spans="1:126" ht="12.75" customHeight="1">
      <c r="A107" s="108" t="str">
        <f>'ПЛАН НАВЧАЛЬНОГО ПРОЦЕСУ ДЕННА'!A107</f>
        <v>2.02</v>
      </c>
      <c r="B107" s="131" t="str">
        <f>'ПЛАН НАВЧАЛЬНОГО ПРОЦЕСУ ДЕННА'!B107</f>
        <v>Вибіркова дисципліна 2</v>
      </c>
      <c r="C107" s="132"/>
      <c r="D107" s="222">
        <f>'ПЛАН НАВЧАЛЬНОГО ПРОЦЕСУ ДЕННА'!D107</f>
        <v>0</v>
      </c>
      <c r="E107" s="320">
        <f>'ПЛАН НАВЧАЛЬНОГО ПРОЦЕСУ ДЕННА'!E107</f>
        <v>0</v>
      </c>
      <c r="F107" s="320">
        <f>'ПЛАН НАВЧАЛЬНОГО ПРОЦЕСУ ДЕННА'!F107</f>
        <v>0</v>
      </c>
      <c r="G107" s="321">
        <f>'ПЛАН НАВЧАЛЬНОГО ПРОЦЕСУ ДЕННА'!G107</f>
        <v>0</v>
      </c>
      <c r="H107" s="222">
        <f>'ПЛАН НАВЧАЛЬНОГО ПРОЦЕСУ ДЕННА'!H107</f>
        <v>3</v>
      </c>
      <c r="I107" s="320">
        <f>'ПЛАН НАВЧАЛЬНОГО ПРОЦЕСУ ДЕННА'!I107</f>
        <v>0</v>
      </c>
      <c r="J107" s="320">
        <f>'ПЛАН НАВЧАЛЬНОГО ПРОЦЕСУ ДЕННА'!J107</f>
        <v>0</v>
      </c>
      <c r="K107" s="320">
        <f>'ПЛАН НАВЧАЛЬНОГО ПРОЦЕСУ ДЕННА'!K107</f>
        <v>0</v>
      </c>
      <c r="L107" s="320">
        <f>'ПЛАН НАВЧАЛЬНОГО ПРОЦЕСУ ДЕННА'!L107</f>
        <v>0</v>
      </c>
      <c r="M107" s="320">
        <f>'ПЛАН НАВЧАЛЬНОГО ПРОЦЕСУ ДЕННА'!M107</f>
        <v>0</v>
      </c>
      <c r="N107" s="320">
        <f>'ПЛАН НАВЧАЛЬНОГО ПРОЦЕСУ ДЕННА'!N107</f>
        <v>0</v>
      </c>
      <c r="O107" s="320">
        <f>'ПЛАН НАВЧАЛЬНОГО ПРОЦЕСУ ДЕННА'!O107</f>
        <v>0</v>
      </c>
      <c r="P107" s="203">
        <f>'ПЛАН НАВЧАЛЬНОГО ПРОЦЕСУ ДЕННА'!P107</f>
        <v>0</v>
      </c>
      <c r="Q107" s="203">
        <f>'ПЛАН НАВЧАЛЬНОГО ПРОЦЕСУ ДЕННА'!Q107</f>
        <v>0</v>
      </c>
      <c r="R107" s="222">
        <f>'ПЛАН НАВЧАЛЬНОГО ПРОЦЕСУ ДЕННА'!R107</f>
        <v>0</v>
      </c>
      <c r="S107" s="320">
        <f>'ПЛАН НАВЧАЛЬНОГО ПРОЦЕСУ ДЕННА'!S107</f>
        <v>0</v>
      </c>
      <c r="T107" s="320">
        <f>'ПЛАН НАВЧАЛЬНОГО ПРОЦЕСУ ДЕННА'!T107</f>
        <v>0</v>
      </c>
      <c r="U107" s="320">
        <f>'ПЛАН НАВЧАЛЬНОГО ПРОЦЕСУ ДЕННА'!U107</f>
        <v>0</v>
      </c>
      <c r="V107" s="320">
        <f>'ПЛАН НАВЧАЛЬНОГО ПРОЦЕСУ ДЕННА'!V107</f>
        <v>0</v>
      </c>
      <c r="W107" s="320">
        <f>'ПЛАН НАВЧАЛЬНОГО ПРОЦЕСУ ДЕННА'!W107</f>
        <v>0</v>
      </c>
      <c r="X107" s="320">
        <f>'ПЛАН НАВЧАЛЬНОГО ПРОЦЕСУ ДЕННА'!X107</f>
        <v>0</v>
      </c>
      <c r="Y107" s="322">
        <f>'ПЛАН НАВЧАЛЬНОГО ПРОЦЕСУ ДЕННА'!Y107</f>
        <v>150</v>
      </c>
      <c r="Z107" s="136">
        <f t="shared" si="257"/>
        <v>5</v>
      </c>
      <c r="AA107" s="138"/>
      <c r="AB107" s="138"/>
      <c r="AC107" s="138"/>
      <c r="AD107" s="138"/>
      <c r="AE107" s="139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139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139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140">
        <f>'ПЛАН НАВЧАЛЬНОГО ПРОЦЕСУ ДЕННА'!AH107</f>
        <v>0</v>
      </c>
      <c r="AI107" s="139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139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139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140">
        <f>'ПЛАН НАВЧАЛЬНОГО ПРОЦЕСУ ДЕННА'!AL107</f>
        <v>0</v>
      </c>
      <c r="AM107" s="139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139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139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140">
        <f>'ПЛАН НАВЧАЛЬНОГО ПРОЦЕСУ ДЕННА'!AP107</f>
        <v>5</v>
      </c>
      <c r="AQ107" s="139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139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139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140">
        <f>'ПЛАН НАВЧАЛЬНОГО ПРОЦЕСУ ДЕННА'!AT107</f>
        <v>0</v>
      </c>
      <c r="AU107" s="139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139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139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140">
        <f>'ПЛАН НАВЧАЛЬНОГО ПРОЦЕСУ ДЕННА'!AX107</f>
        <v>0</v>
      </c>
      <c r="AY107" s="139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139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139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140">
        <f>'ПЛАН НАВЧАЛЬНОГО ПРОЦЕСУ ДЕННА'!BB107</f>
        <v>0</v>
      </c>
      <c r="BC107" s="139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139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139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140">
        <f>'ПЛАН НАВЧАЛЬНОГО ПРОЦЕСУ ДЕННА'!BF107</f>
        <v>0</v>
      </c>
      <c r="BG107" s="139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139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139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140">
        <f>'ПЛАН НАВЧАЛЬНОГО ПРОЦЕСУ ДЕННА'!BJ107</f>
        <v>0</v>
      </c>
      <c r="BK107" s="141">
        <f t="shared" si="258"/>
        <v>0</v>
      </c>
      <c r="BL107" s="142" t="str">
        <f t="shared" si="259"/>
        <v/>
      </c>
      <c r="BM107" s="143">
        <f t="shared" si="260"/>
        <v>0</v>
      </c>
      <c r="BN107" s="143">
        <f t="shared" si="261"/>
        <v>0</v>
      </c>
      <c r="BO107" s="143">
        <f t="shared" si="262"/>
        <v>5</v>
      </c>
      <c r="BP107" s="143">
        <f t="shared" si="263"/>
        <v>0</v>
      </c>
      <c r="BQ107" s="143">
        <f t="shared" si="264"/>
        <v>0</v>
      </c>
      <c r="BR107" s="143">
        <f t="shared" si="265"/>
        <v>0</v>
      </c>
      <c r="BS107" s="143">
        <f t="shared" si="266"/>
        <v>0</v>
      </c>
      <c r="BT107" s="143">
        <f t="shared" si="267"/>
        <v>0</v>
      </c>
      <c r="BU107" s="144">
        <f t="shared" si="268"/>
        <v>5</v>
      </c>
      <c r="BV107" s="81"/>
      <c r="BW107" s="81"/>
      <c r="BX107" s="145">
        <f t="shared" si="269"/>
        <v>0</v>
      </c>
      <c r="BY107" s="145">
        <f t="shared" si="270"/>
        <v>0</v>
      </c>
      <c r="BZ107" s="145">
        <f t="shared" si="271"/>
        <v>0</v>
      </c>
      <c r="CA107" s="145">
        <f t="shared" si="272"/>
        <v>0</v>
      </c>
      <c r="CB107" s="145">
        <f t="shared" si="273"/>
        <v>0</v>
      </c>
      <c r="CC107" s="145">
        <f t="shared" si="274"/>
        <v>0</v>
      </c>
      <c r="CD107" s="145">
        <f t="shared" si="275"/>
        <v>0</v>
      </c>
      <c r="CE107" s="145">
        <f t="shared" si="276"/>
        <v>0</v>
      </c>
      <c r="CF107" s="146">
        <f t="shared" si="277"/>
        <v>0</v>
      </c>
      <c r="CG107" s="147">
        <f t="shared" si="278"/>
        <v>0</v>
      </c>
      <c r="CH107" s="81"/>
      <c r="CI107" s="108">
        <f t="shared" si="279"/>
        <v>0</v>
      </c>
      <c r="CJ107" s="108">
        <f t="shared" si="280"/>
        <v>0</v>
      </c>
      <c r="CK107" s="108">
        <f t="shared" si="281"/>
        <v>0</v>
      </c>
      <c r="CL107" s="108">
        <f t="shared" si="282"/>
        <v>0</v>
      </c>
      <c r="CM107" s="108">
        <f t="shared" si="283"/>
        <v>0</v>
      </c>
      <c r="CN107" s="108">
        <f t="shared" si="284"/>
        <v>0</v>
      </c>
      <c r="CO107" s="108">
        <f t="shared" si="285"/>
        <v>0</v>
      </c>
      <c r="CP107" s="108">
        <f t="shared" si="286"/>
        <v>0</v>
      </c>
      <c r="CQ107" s="148">
        <f t="shared" si="287"/>
        <v>0</v>
      </c>
      <c r="CR107" s="108">
        <f t="shared" si="288"/>
        <v>0</v>
      </c>
      <c r="CS107" s="108">
        <f t="shared" si="289"/>
        <v>0</v>
      </c>
      <c r="CT107" s="105">
        <f t="shared" si="290"/>
        <v>1</v>
      </c>
      <c r="CU107" s="108">
        <f t="shared" si="291"/>
        <v>0</v>
      </c>
      <c r="CV107" s="108">
        <f t="shared" si="292"/>
        <v>0</v>
      </c>
      <c r="CW107" s="108">
        <f t="shared" si="293"/>
        <v>0</v>
      </c>
      <c r="CX107" s="108">
        <f t="shared" si="294"/>
        <v>0</v>
      </c>
      <c r="CY107" s="108">
        <f t="shared" si="295"/>
        <v>0</v>
      </c>
      <c r="CZ107" s="149">
        <f t="shared" si="296"/>
        <v>1</v>
      </c>
      <c r="DA107" s="81"/>
      <c r="DB107" s="81"/>
      <c r="DC107" s="81"/>
      <c r="DD107" s="150">
        <f t="shared" si="297"/>
        <v>0</v>
      </c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</row>
    <row r="108" spans="1:126" ht="12.75" customHeight="1">
      <c r="A108" s="108" t="str">
        <f>'ПЛАН НАВЧАЛЬНОГО ПРОЦЕСУ ДЕННА'!A108</f>
        <v>2.03</v>
      </c>
      <c r="B108" s="131" t="str">
        <f>'ПЛАН НАВЧАЛЬНОГО ПРОЦЕСУ ДЕННА'!B108</f>
        <v>Вибіркова дисципліна 3</v>
      </c>
      <c r="C108" s="132"/>
      <c r="D108" s="222">
        <f>'ПЛАН НАВЧАЛЬНОГО ПРОЦЕСУ ДЕННА'!D108</f>
        <v>0</v>
      </c>
      <c r="E108" s="320">
        <f>'ПЛАН НАВЧАЛЬНОГО ПРОЦЕСУ ДЕННА'!E108</f>
        <v>0</v>
      </c>
      <c r="F108" s="320">
        <f>'ПЛАН НАВЧАЛЬНОГО ПРОЦЕСУ ДЕННА'!F108</f>
        <v>0</v>
      </c>
      <c r="G108" s="321">
        <f>'ПЛАН НАВЧАЛЬНОГО ПРОЦЕСУ ДЕННА'!G108</f>
        <v>0</v>
      </c>
      <c r="H108" s="222">
        <f>'ПЛАН НАВЧАЛЬНОГО ПРОЦЕСУ ДЕННА'!H108</f>
        <v>4</v>
      </c>
      <c r="I108" s="320">
        <f>'ПЛАН НАВЧАЛЬНОГО ПРОЦЕСУ ДЕННА'!I108</f>
        <v>0</v>
      </c>
      <c r="J108" s="320">
        <f>'ПЛАН НАВЧАЛЬНОГО ПРОЦЕСУ ДЕННА'!J108</f>
        <v>0</v>
      </c>
      <c r="K108" s="320">
        <f>'ПЛАН НАВЧАЛЬНОГО ПРОЦЕСУ ДЕННА'!K108</f>
        <v>0</v>
      </c>
      <c r="L108" s="320">
        <f>'ПЛАН НАВЧАЛЬНОГО ПРОЦЕСУ ДЕННА'!L108</f>
        <v>0</v>
      </c>
      <c r="M108" s="320">
        <f>'ПЛАН НАВЧАЛЬНОГО ПРОЦЕСУ ДЕННА'!M108</f>
        <v>0</v>
      </c>
      <c r="N108" s="320">
        <f>'ПЛАН НАВЧАЛЬНОГО ПРОЦЕСУ ДЕННА'!N108</f>
        <v>0</v>
      </c>
      <c r="O108" s="320">
        <f>'ПЛАН НАВЧАЛЬНОГО ПРОЦЕСУ ДЕННА'!O108</f>
        <v>0</v>
      </c>
      <c r="P108" s="203">
        <f>'ПЛАН НАВЧАЛЬНОГО ПРОЦЕСУ ДЕННА'!P108</f>
        <v>0</v>
      </c>
      <c r="Q108" s="203">
        <f>'ПЛАН НАВЧАЛЬНОГО ПРОЦЕСУ ДЕННА'!Q108</f>
        <v>0</v>
      </c>
      <c r="R108" s="222">
        <f>'ПЛАН НАВЧАЛЬНОГО ПРОЦЕСУ ДЕННА'!R108</f>
        <v>0</v>
      </c>
      <c r="S108" s="320">
        <f>'ПЛАН НАВЧАЛЬНОГО ПРОЦЕСУ ДЕННА'!S108</f>
        <v>0</v>
      </c>
      <c r="T108" s="320">
        <f>'ПЛАН НАВЧАЛЬНОГО ПРОЦЕСУ ДЕННА'!T108</f>
        <v>0</v>
      </c>
      <c r="U108" s="320">
        <f>'ПЛАН НАВЧАЛЬНОГО ПРОЦЕСУ ДЕННА'!U108</f>
        <v>0</v>
      </c>
      <c r="V108" s="320">
        <f>'ПЛАН НАВЧАЛЬНОГО ПРОЦЕСУ ДЕННА'!V108</f>
        <v>0</v>
      </c>
      <c r="W108" s="320">
        <f>'ПЛАН НАВЧАЛЬНОГО ПРОЦЕСУ ДЕННА'!W108</f>
        <v>0</v>
      </c>
      <c r="X108" s="320">
        <f>'ПЛАН НАВЧАЛЬНОГО ПРОЦЕСУ ДЕННА'!X108</f>
        <v>0</v>
      </c>
      <c r="Y108" s="322">
        <f>'ПЛАН НАВЧАЛЬНОГО ПРОЦЕСУ ДЕННА'!Y108</f>
        <v>150</v>
      </c>
      <c r="Z108" s="136">
        <f t="shared" si="257"/>
        <v>5</v>
      </c>
      <c r="AA108" s="138"/>
      <c r="AB108" s="138"/>
      <c r="AC108" s="138"/>
      <c r="AD108" s="138"/>
      <c r="AE108" s="139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139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139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140">
        <f>'ПЛАН НАВЧАЛЬНОГО ПРОЦЕСУ ДЕННА'!AH108</f>
        <v>0</v>
      </c>
      <c r="AI108" s="139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139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139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140">
        <f>'ПЛАН НАВЧАЛЬНОГО ПРОЦЕСУ ДЕННА'!AL108</f>
        <v>0</v>
      </c>
      <c r="AM108" s="139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139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139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140">
        <f>'ПЛАН НАВЧАЛЬНОГО ПРОЦЕСУ ДЕННА'!AP108</f>
        <v>0</v>
      </c>
      <c r="AQ108" s="139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139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139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140">
        <f>'ПЛАН НАВЧАЛЬНОГО ПРОЦЕСУ ДЕННА'!AT108</f>
        <v>5</v>
      </c>
      <c r="AU108" s="139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139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139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140">
        <f>'ПЛАН НАВЧАЛЬНОГО ПРОЦЕСУ ДЕННА'!AX108</f>
        <v>0</v>
      </c>
      <c r="AY108" s="139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139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139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140">
        <f>'ПЛАН НАВЧАЛЬНОГО ПРОЦЕСУ ДЕННА'!BB108</f>
        <v>0</v>
      </c>
      <c r="BC108" s="139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139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139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140">
        <f>'ПЛАН НАВЧАЛЬНОГО ПРОЦЕСУ ДЕННА'!BF108</f>
        <v>0</v>
      </c>
      <c r="BG108" s="139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139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139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140">
        <f>'ПЛАН НАВЧАЛЬНОГО ПРОЦЕСУ ДЕННА'!BJ108</f>
        <v>0</v>
      </c>
      <c r="BK108" s="141">
        <f t="shared" si="258"/>
        <v>0</v>
      </c>
      <c r="BL108" s="142" t="str">
        <f t="shared" si="259"/>
        <v/>
      </c>
      <c r="BM108" s="143">
        <f t="shared" si="260"/>
        <v>0</v>
      </c>
      <c r="BN108" s="143">
        <f t="shared" si="261"/>
        <v>0</v>
      </c>
      <c r="BO108" s="143">
        <f t="shared" si="262"/>
        <v>0</v>
      </c>
      <c r="BP108" s="143">
        <f t="shared" si="263"/>
        <v>5</v>
      </c>
      <c r="BQ108" s="143">
        <f t="shared" si="264"/>
        <v>0</v>
      </c>
      <c r="BR108" s="143">
        <f t="shared" si="265"/>
        <v>0</v>
      </c>
      <c r="BS108" s="143">
        <f t="shared" si="266"/>
        <v>0</v>
      </c>
      <c r="BT108" s="143">
        <f t="shared" si="267"/>
        <v>0</v>
      </c>
      <c r="BU108" s="144">
        <f t="shared" si="268"/>
        <v>5</v>
      </c>
      <c r="BV108" s="81"/>
      <c r="BW108" s="81"/>
      <c r="BX108" s="145">
        <f t="shared" si="269"/>
        <v>0</v>
      </c>
      <c r="BY108" s="145">
        <f t="shared" si="270"/>
        <v>0</v>
      </c>
      <c r="BZ108" s="145">
        <f t="shared" si="271"/>
        <v>0</v>
      </c>
      <c r="CA108" s="145">
        <f t="shared" si="272"/>
        <v>0</v>
      </c>
      <c r="CB108" s="145">
        <f t="shared" si="273"/>
        <v>0</v>
      </c>
      <c r="CC108" s="145">
        <f t="shared" si="274"/>
        <v>0</v>
      </c>
      <c r="CD108" s="145">
        <f t="shared" si="275"/>
        <v>0</v>
      </c>
      <c r="CE108" s="145">
        <f t="shared" si="276"/>
        <v>0</v>
      </c>
      <c r="CF108" s="146">
        <f t="shared" si="277"/>
        <v>0</v>
      </c>
      <c r="CG108" s="147">
        <f t="shared" si="278"/>
        <v>0</v>
      </c>
      <c r="CH108" s="81"/>
      <c r="CI108" s="108">
        <f t="shared" si="279"/>
        <v>0</v>
      </c>
      <c r="CJ108" s="108">
        <f t="shared" si="280"/>
        <v>0</v>
      </c>
      <c r="CK108" s="108">
        <f t="shared" si="281"/>
        <v>0</v>
      </c>
      <c r="CL108" s="108">
        <f t="shared" si="282"/>
        <v>0</v>
      </c>
      <c r="CM108" s="108">
        <f t="shared" si="283"/>
        <v>0</v>
      </c>
      <c r="CN108" s="108">
        <f t="shared" si="284"/>
        <v>0</v>
      </c>
      <c r="CO108" s="108">
        <f t="shared" si="285"/>
        <v>0</v>
      </c>
      <c r="CP108" s="108">
        <f t="shared" si="286"/>
        <v>0</v>
      </c>
      <c r="CQ108" s="148">
        <f t="shared" si="287"/>
        <v>0</v>
      </c>
      <c r="CR108" s="108">
        <f t="shared" si="288"/>
        <v>0</v>
      </c>
      <c r="CS108" s="108">
        <f t="shared" si="289"/>
        <v>0</v>
      </c>
      <c r="CT108" s="105">
        <f t="shared" si="290"/>
        <v>0</v>
      </c>
      <c r="CU108" s="108">
        <f t="shared" si="291"/>
        <v>1</v>
      </c>
      <c r="CV108" s="108">
        <f t="shared" si="292"/>
        <v>0</v>
      </c>
      <c r="CW108" s="108">
        <f t="shared" si="293"/>
        <v>0</v>
      </c>
      <c r="CX108" s="108">
        <f t="shared" si="294"/>
        <v>0</v>
      </c>
      <c r="CY108" s="108">
        <f t="shared" si="295"/>
        <v>0</v>
      </c>
      <c r="CZ108" s="149">
        <f t="shared" si="296"/>
        <v>1</v>
      </c>
      <c r="DA108" s="81"/>
      <c r="DB108" s="81"/>
      <c r="DC108" s="81"/>
      <c r="DD108" s="150">
        <f t="shared" si="297"/>
        <v>0</v>
      </c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</row>
    <row r="109" spans="1:126" ht="12.75" customHeight="1">
      <c r="A109" s="108" t="str">
        <f>'ПЛАН НАВЧАЛЬНОГО ПРОЦЕСУ ДЕННА'!A109</f>
        <v>2.04</v>
      </c>
      <c r="B109" s="131" t="str">
        <f>'ПЛАН НАВЧАЛЬНОГО ПРОЦЕСУ ДЕННА'!B109</f>
        <v>Вибіркова дисципліна 4</v>
      </c>
      <c r="C109" s="132"/>
      <c r="D109" s="222">
        <f>'ПЛАН НАВЧАЛЬНОГО ПРОЦЕСУ ДЕННА'!D109</f>
        <v>0</v>
      </c>
      <c r="E109" s="320">
        <f>'ПЛАН НАВЧАЛЬНОГО ПРОЦЕСУ ДЕННА'!E109</f>
        <v>0</v>
      </c>
      <c r="F109" s="320">
        <f>'ПЛАН НАВЧАЛЬНОГО ПРОЦЕСУ ДЕННА'!F109</f>
        <v>0</v>
      </c>
      <c r="G109" s="321">
        <f>'ПЛАН НАВЧАЛЬНОГО ПРОЦЕСУ ДЕННА'!G109</f>
        <v>0</v>
      </c>
      <c r="H109" s="222">
        <f>'ПЛАН НАВЧАЛЬНОГО ПРОЦЕСУ ДЕННА'!H109</f>
        <v>4</v>
      </c>
      <c r="I109" s="320">
        <f>'ПЛАН НАВЧАЛЬНОГО ПРОЦЕСУ ДЕННА'!I109</f>
        <v>0</v>
      </c>
      <c r="J109" s="320">
        <f>'ПЛАН НАВЧАЛЬНОГО ПРОЦЕСУ ДЕННА'!J109</f>
        <v>0</v>
      </c>
      <c r="K109" s="320">
        <f>'ПЛАН НАВЧАЛЬНОГО ПРОЦЕСУ ДЕННА'!K109</f>
        <v>0</v>
      </c>
      <c r="L109" s="320">
        <f>'ПЛАН НАВЧАЛЬНОГО ПРОЦЕСУ ДЕННА'!L109</f>
        <v>0</v>
      </c>
      <c r="M109" s="320">
        <f>'ПЛАН НАВЧАЛЬНОГО ПРОЦЕСУ ДЕННА'!M109</f>
        <v>0</v>
      </c>
      <c r="N109" s="320">
        <f>'ПЛАН НАВЧАЛЬНОГО ПРОЦЕСУ ДЕННА'!N109</f>
        <v>0</v>
      </c>
      <c r="O109" s="320">
        <f>'ПЛАН НАВЧАЛЬНОГО ПРОЦЕСУ ДЕННА'!O109</f>
        <v>0</v>
      </c>
      <c r="P109" s="203">
        <f>'ПЛАН НАВЧАЛЬНОГО ПРОЦЕСУ ДЕННА'!P109</f>
        <v>0</v>
      </c>
      <c r="Q109" s="203">
        <f>'ПЛАН НАВЧАЛЬНОГО ПРОЦЕСУ ДЕННА'!Q109</f>
        <v>0</v>
      </c>
      <c r="R109" s="222">
        <f>'ПЛАН НАВЧАЛЬНОГО ПРОЦЕСУ ДЕННА'!R109</f>
        <v>0</v>
      </c>
      <c r="S109" s="320">
        <f>'ПЛАН НАВЧАЛЬНОГО ПРОЦЕСУ ДЕННА'!S109</f>
        <v>0</v>
      </c>
      <c r="T109" s="320">
        <f>'ПЛАН НАВЧАЛЬНОГО ПРОЦЕСУ ДЕННА'!T109</f>
        <v>0</v>
      </c>
      <c r="U109" s="320">
        <f>'ПЛАН НАВЧАЛЬНОГО ПРОЦЕСУ ДЕННА'!U109</f>
        <v>0</v>
      </c>
      <c r="V109" s="320">
        <f>'ПЛАН НАВЧАЛЬНОГО ПРОЦЕСУ ДЕННА'!V109</f>
        <v>0</v>
      </c>
      <c r="W109" s="320">
        <f>'ПЛАН НАВЧАЛЬНОГО ПРОЦЕСУ ДЕННА'!W109</f>
        <v>0</v>
      </c>
      <c r="X109" s="320">
        <f>'ПЛАН НАВЧАЛЬНОГО ПРОЦЕСУ ДЕННА'!X109</f>
        <v>0</v>
      </c>
      <c r="Y109" s="322">
        <f>'ПЛАН НАВЧАЛЬНОГО ПРОЦЕСУ ДЕННА'!Y109</f>
        <v>150</v>
      </c>
      <c r="Z109" s="136">
        <f t="shared" si="257"/>
        <v>5</v>
      </c>
      <c r="AA109" s="138"/>
      <c r="AB109" s="138"/>
      <c r="AC109" s="138"/>
      <c r="AD109" s="138"/>
      <c r="AE109" s="139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139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139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140">
        <f>'ПЛАН НАВЧАЛЬНОГО ПРОЦЕСУ ДЕННА'!AH109</f>
        <v>0</v>
      </c>
      <c r="AI109" s="139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139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139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140">
        <f>'ПЛАН НАВЧАЛЬНОГО ПРОЦЕСУ ДЕННА'!AL109</f>
        <v>0</v>
      </c>
      <c r="AM109" s="139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139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139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140">
        <f>'ПЛАН НАВЧАЛЬНОГО ПРОЦЕСУ ДЕННА'!AP109</f>
        <v>0</v>
      </c>
      <c r="AQ109" s="139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139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139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140">
        <f>'ПЛАН НАВЧАЛЬНОГО ПРОЦЕСУ ДЕННА'!AT109</f>
        <v>5</v>
      </c>
      <c r="AU109" s="139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139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139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140">
        <f>'ПЛАН НАВЧАЛЬНОГО ПРОЦЕСУ ДЕННА'!AX109</f>
        <v>0</v>
      </c>
      <c r="AY109" s="139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139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139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140">
        <f>'ПЛАН НАВЧАЛЬНОГО ПРОЦЕСУ ДЕННА'!BB109</f>
        <v>0</v>
      </c>
      <c r="BC109" s="139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139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139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140">
        <f>'ПЛАН НАВЧАЛЬНОГО ПРОЦЕСУ ДЕННА'!BF109</f>
        <v>0</v>
      </c>
      <c r="BG109" s="139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139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139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140">
        <f>'ПЛАН НАВЧАЛЬНОГО ПРОЦЕСУ ДЕННА'!BJ109</f>
        <v>0</v>
      </c>
      <c r="BK109" s="141">
        <f t="shared" si="258"/>
        <v>0</v>
      </c>
      <c r="BL109" s="142" t="str">
        <f t="shared" si="259"/>
        <v/>
      </c>
      <c r="BM109" s="143">
        <f t="shared" si="260"/>
        <v>0</v>
      </c>
      <c r="BN109" s="143">
        <f t="shared" si="261"/>
        <v>0</v>
      </c>
      <c r="BO109" s="143">
        <f t="shared" si="262"/>
        <v>0</v>
      </c>
      <c r="BP109" s="143">
        <f t="shared" si="263"/>
        <v>5</v>
      </c>
      <c r="BQ109" s="143">
        <f t="shared" si="264"/>
        <v>0</v>
      </c>
      <c r="BR109" s="143">
        <f t="shared" si="265"/>
        <v>0</v>
      </c>
      <c r="BS109" s="143">
        <f t="shared" si="266"/>
        <v>0</v>
      </c>
      <c r="BT109" s="143">
        <f t="shared" si="267"/>
        <v>0</v>
      </c>
      <c r="BU109" s="144">
        <f t="shared" si="268"/>
        <v>5</v>
      </c>
      <c r="BV109" s="81"/>
      <c r="BW109" s="81"/>
      <c r="BX109" s="145">
        <f t="shared" si="269"/>
        <v>0</v>
      </c>
      <c r="BY109" s="145">
        <f t="shared" si="270"/>
        <v>0</v>
      </c>
      <c r="BZ109" s="145">
        <f t="shared" si="271"/>
        <v>0</v>
      </c>
      <c r="CA109" s="145">
        <f t="shared" si="272"/>
        <v>0</v>
      </c>
      <c r="CB109" s="145">
        <f t="shared" si="273"/>
        <v>0</v>
      </c>
      <c r="CC109" s="145">
        <f t="shared" si="274"/>
        <v>0</v>
      </c>
      <c r="CD109" s="145">
        <f t="shared" si="275"/>
        <v>0</v>
      </c>
      <c r="CE109" s="145">
        <f t="shared" si="276"/>
        <v>0</v>
      </c>
      <c r="CF109" s="146">
        <f t="shared" si="277"/>
        <v>0</v>
      </c>
      <c r="CG109" s="147">
        <f t="shared" si="278"/>
        <v>0</v>
      </c>
      <c r="CH109" s="81"/>
      <c r="CI109" s="108">
        <f t="shared" si="279"/>
        <v>0</v>
      </c>
      <c r="CJ109" s="108">
        <f t="shared" si="280"/>
        <v>0</v>
      </c>
      <c r="CK109" s="108">
        <f t="shared" si="281"/>
        <v>0</v>
      </c>
      <c r="CL109" s="108">
        <f t="shared" si="282"/>
        <v>0</v>
      </c>
      <c r="CM109" s="108">
        <f t="shared" si="283"/>
        <v>0</v>
      </c>
      <c r="CN109" s="108">
        <f t="shared" si="284"/>
        <v>0</v>
      </c>
      <c r="CO109" s="108">
        <f t="shared" si="285"/>
        <v>0</v>
      </c>
      <c r="CP109" s="108">
        <f t="shared" si="286"/>
        <v>0</v>
      </c>
      <c r="CQ109" s="148">
        <f t="shared" si="287"/>
        <v>0</v>
      </c>
      <c r="CR109" s="108">
        <f t="shared" si="288"/>
        <v>0</v>
      </c>
      <c r="CS109" s="108">
        <f t="shared" si="289"/>
        <v>0</v>
      </c>
      <c r="CT109" s="105">
        <f t="shared" si="290"/>
        <v>0</v>
      </c>
      <c r="CU109" s="108">
        <f t="shared" si="291"/>
        <v>1</v>
      </c>
      <c r="CV109" s="108">
        <f t="shared" si="292"/>
        <v>0</v>
      </c>
      <c r="CW109" s="108">
        <f t="shared" si="293"/>
        <v>0</v>
      </c>
      <c r="CX109" s="108">
        <f t="shared" si="294"/>
        <v>0</v>
      </c>
      <c r="CY109" s="108">
        <f t="shared" si="295"/>
        <v>0</v>
      </c>
      <c r="CZ109" s="149">
        <f t="shared" si="296"/>
        <v>1</v>
      </c>
      <c r="DA109" s="81"/>
      <c r="DB109" s="81"/>
      <c r="DC109" s="81"/>
      <c r="DD109" s="150">
        <f t="shared" si="297"/>
        <v>0</v>
      </c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</row>
    <row r="110" spans="1:126" ht="12.75" customHeight="1">
      <c r="A110" s="108" t="str">
        <f>'ПЛАН НАВЧАЛЬНОГО ПРОЦЕСУ ДЕННА'!A110</f>
        <v>2.05</v>
      </c>
      <c r="B110" s="131" t="str">
        <f>'ПЛАН НАВЧАЛЬНОГО ПРОЦЕСУ ДЕННА'!B110</f>
        <v>Вибіркова дисципліна 5</v>
      </c>
      <c r="C110" s="132"/>
      <c r="D110" s="222">
        <f>'ПЛАН НАВЧАЛЬНОГО ПРОЦЕСУ ДЕННА'!D110</f>
        <v>0</v>
      </c>
      <c r="E110" s="320">
        <f>'ПЛАН НАВЧАЛЬНОГО ПРОЦЕСУ ДЕННА'!E110</f>
        <v>0</v>
      </c>
      <c r="F110" s="320">
        <f>'ПЛАН НАВЧАЛЬНОГО ПРОЦЕСУ ДЕННА'!F110</f>
        <v>0</v>
      </c>
      <c r="G110" s="321">
        <f>'ПЛАН НАВЧАЛЬНОГО ПРОЦЕСУ ДЕННА'!G110</f>
        <v>0</v>
      </c>
      <c r="H110" s="222">
        <f>'ПЛАН НАВЧАЛЬНОГО ПРОЦЕСУ ДЕННА'!H110</f>
        <v>5</v>
      </c>
      <c r="I110" s="320">
        <f>'ПЛАН НАВЧАЛЬНОГО ПРОЦЕСУ ДЕННА'!I110</f>
        <v>0</v>
      </c>
      <c r="J110" s="320">
        <f>'ПЛАН НАВЧАЛЬНОГО ПРОЦЕСУ ДЕННА'!J110</f>
        <v>0</v>
      </c>
      <c r="K110" s="320">
        <f>'ПЛАН НАВЧАЛЬНОГО ПРОЦЕСУ ДЕННА'!K110</f>
        <v>0</v>
      </c>
      <c r="L110" s="320">
        <f>'ПЛАН НАВЧАЛЬНОГО ПРОЦЕСУ ДЕННА'!L110</f>
        <v>0</v>
      </c>
      <c r="M110" s="320">
        <f>'ПЛАН НАВЧАЛЬНОГО ПРОЦЕСУ ДЕННА'!M110</f>
        <v>0</v>
      </c>
      <c r="N110" s="320">
        <f>'ПЛАН НАВЧАЛЬНОГО ПРОЦЕСУ ДЕННА'!N110</f>
        <v>0</v>
      </c>
      <c r="O110" s="320">
        <f>'ПЛАН НАВЧАЛЬНОГО ПРОЦЕСУ ДЕННА'!O110</f>
        <v>0</v>
      </c>
      <c r="P110" s="203">
        <f>'ПЛАН НАВЧАЛЬНОГО ПРОЦЕСУ ДЕННА'!P110</f>
        <v>0</v>
      </c>
      <c r="Q110" s="203">
        <f>'ПЛАН НАВЧАЛЬНОГО ПРОЦЕСУ ДЕННА'!Q110</f>
        <v>0</v>
      </c>
      <c r="R110" s="222">
        <f>'ПЛАН НАВЧАЛЬНОГО ПРОЦЕСУ ДЕННА'!R110</f>
        <v>0</v>
      </c>
      <c r="S110" s="320">
        <f>'ПЛАН НАВЧАЛЬНОГО ПРОЦЕСУ ДЕННА'!S110</f>
        <v>0</v>
      </c>
      <c r="T110" s="320">
        <f>'ПЛАН НАВЧАЛЬНОГО ПРОЦЕСУ ДЕННА'!T110</f>
        <v>0</v>
      </c>
      <c r="U110" s="320">
        <f>'ПЛАН НАВЧАЛЬНОГО ПРОЦЕСУ ДЕННА'!U110</f>
        <v>0</v>
      </c>
      <c r="V110" s="320">
        <f>'ПЛАН НАВЧАЛЬНОГО ПРОЦЕСУ ДЕННА'!V110</f>
        <v>0</v>
      </c>
      <c r="W110" s="320">
        <f>'ПЛАН НАВЧАЛЬНОГО ПРОЦЕСУ ДЕННА'!W110</f>
        <v>0</v>
      </c>
      <c r="X110" s="320">
        <f>'ПЛАН НАВЧАЛЬНОГО ПРОЦЕСУ ДЕННА'!X110</f>
        <v>0</v>
      </c>
      <c r="Y110" s="322">
        <f>'ПЛАН НАВЧАЛЬНОГО ПРОЦЕСУ ДЕННА'!Y110</f>
        <v>150</v>
      </c>
      <c r="Z110" s="136">
        <f t="shared" si="257"/>
        <v>5</v>
      </c>
      <c r="AA110" s="138"/>
      <c r="AB110" s="138"/>
      <c r="AC110" s="138"/>
      <c r="AD110" s="138"/>
      <c r="AE110" s="139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139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139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140">
        <f>'ПЛАН НАВЧАЛЬНОГО ПРОЦЕСУ ДЕННА'!AH110</f>
        <v>0</v>
      </c>
      <c r="AI110" s="139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139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139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140">
        <f>'ПЛАН НАВЧАЛЬНОГО ПРОЦЕСУ ДЕННА'!AL110</f>
        <v>0</v>
      </c>
      <c r="AM110" s="139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139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139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140">
        <f>'ПЛАН НАВЧАЛЬНОГО ПРОЦЕСУ ДЕННА'!AP110</f>
        <v>0</v>
      </c>
      <c r="AQ110" s="139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139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139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140">
        <f>'ПЛАН НАВЧАЛЬНОГО ПРОЦЕСУ ДЕННА'!AT110</f>
        <v>0</v>
      </c>
      <c r="AU110" s="139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139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139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140">
        <f>'ПЛАН НАВЧАЛЬНОГО ПРОЦЕСУ ДЕННА'!AX110</f>
        <v>5</v>
      </c>
      <c r="AY110" s="139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139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139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140">
        <f>'ПЛАН НАВЧАЛЬНОГО ПРОЦЕСУ ДЕННА'!BB110</f>
        <v>0</v>
      </c>
      <c r="BC110" s="139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139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139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140">
        <f>'ПЛАН НАВЧАЛЬНОГО ПРОЦЕСУ ДЕННА'!BF110</f>
        <v>0</v>
      </c>
      <c r="BG110" s="139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139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139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140">
        <f>'ПЛАН НАВЧАЛЬНОГО ПРОЦЕСУ ДЕННА'!BJ110</f>
        <v>0</v>
      </c>
      <c r="BK110" s="141">
        <f t="shared" si="258"/>
        <v>0</v>
      </c>
      <c r="BL110" s="142" t="str">
        <f t="shared" si="259"/>
        <v/>
      </c>
      <c r="BM110" s="143">
        <f t="shared" si="260"/>
        <v>0</v>
      </c>
      <c r="BN110" s="143">
        <f t="shared" si="261"/>
        <v>0</v>
      </c>
      <c r="BO110" s="143">
        <f t="shared" si="262"/>
        <v>0</v>
      </c>
      <c r="BP110" s="143">
        <f t="shared" si="263"/>
        <v>0</v>
      </c>
      <c r="BQ110" s="143">
        <f t="shared" si="264"/>
        <v>5</v>
      </c>
      <c r="BR110" s="143">
        <f t="shared" si="265"/>
        <v>0</v>
      </c>
      <c r="BS110" s="143">
        <f t="shared" si="266"/>
        <v>0</v>
      </c>
      <c r="BT110" s="143">
        <f t="shared" si="267"/>
        <v>0</v>
      </c>
      <c r="BU110" s="144">
        <f t="shared" si="268"/>
        <v>5</v>
      </c>
      <c r="BV110" s="81"/>
      <c r="BW110" s="81"/>
      <c r="BX110" s="145">
        <f t="shared" si="269"/>
        <v>0</v>
      </c>
      <c r="BY110" s="145">
        <f t="shared" si="270"/>
        <v>0</v>
      </c>
      <c r="BZ110" s="145">
        <f t="shared" si="271"/>
        <v>0</v>
      </c>
      <c r="CA110" s="145">
        <f t="shared" si="272"/>
        <v>0</v>
      </c>
      <c r="CB110" s="145">
        <f t="shared" si="273"/>
        <v>0</v>
      </c>
      <c r="CC110" s="145">
        <f t="shared" si="274"/>
        <v>0</v>
      </c>
      <c r="CD110" s="145">
        <f t="shared" si="275"/>
        <v>0</v>
      </c>
      <c r="CE110" s="145">
        <f t="shared" si="276"/>
        <v>0</v>
      </c>
      <c r="CF110" s="146">
        <f t="shared" si="277"/>
        <v>0</v>
      </c>
      <c r="CG110" s="147">
        <f t="shared" si="278"/>
        <v>0</v>
      </c>
      <c r="CH110" s="221"/>
      <c r="CI110" s="108">
        <f t="shared" si="279"/>
        <v>0</v>
      </c>
      <c r="CJ110" s="108">
        <f t="shared" si="280"/>
        <v>0</v>
      </c>
      <c r="CK110" s="108">
        <f t="shared" si="281"/>
        <v>0</v>
      </c>
      <c r="CL110" s="108">
        <f t="shared" si="282"/>
        <v>0</v>
      </c>
      <c r="CM110" s="108">
        <f t="shared" si="283"/>
        <v>0</v>
      </c>
      <c r="CN110" s="108">
        <f t="shared" si="284"/>
        <v>0</v>
      </c>
      <c r="CO110" s="108">
        <f t="shared" si="285"/>
        <v>0</v>
      </c>
      <c r="CP110" s="108">
        <f t="shared" si="286"/>
        <v>0</v>
      </c>
      <c r="CQ110" s="148">
        <f t="shared" si="287"/>
        <v>0</v>
      </c>
      <c r="CR110" s="108">
        <f t="shared" si="288"/>
        <v>0</v>
      </c>
      <c r="CS110" s="108">
        <f t="shared" si="289"/>
        <v>0</v>
      </c>
      <c r="CT110" s="105">
        <f t="shared" si="290"/>
        <v>0</v>
      </c>
      <c r="CU110" s="108">
        <f t="shared" si="291"/>
        <v>0</v>
      </c>
      <c r="CV110" s="108">
        <f t="shared" si="292"/>
        <v>1</v>
      </c>
      <c r="CW110" s="108">
        <f t="shared" si="293"/>
        <v>0</v>
      </c>
      <c r="CX110" s="108">
        <f t="shared" si="294"/>
        <v>0</v>
      </c>
      <c r="CY110" s="108">
        <f t="shared" si="295"/>
        <v>0</v>
      </c>
      <c r="CZ110" s="149">
        <f t="shared" si="296"/>
        <v>1</v>
      </c>
      <c r="DA110" s="221"/>
      <c r="DB110" s="221"/>
      <c r="DC110" s="221"/>
      <c r="DD110" s="150">
        <f t="shared" si="297"/>
        <v>0</v>
      </c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</row>
    <row r="111" spans="1:126" ht="12.75" customHeight="1">
      <c r="A111" s="108" t="str">
        <f>'ПЛАН НАВЧАЛЬНОГО ПРОЦЕСУ ДЕННА'!A111</f>
        <v>2.06</v>
      </c>
      <c r="B111" s="131" t="str">
        <f>'ПЛАН НАВЧАЛЬНОГО ПРОЦЕСУ ДЕННА'!B111</f>
        <v>Вибіркова дисципліна 6</v>
      </c>
      <c r="C111" s="132"/>
      <c r="D111" s="222">
        <f>'ПЛАН НАВЧАЛЬНОГО ПРОЦЕСУ ДЕННА'!D111</f>
        <v>0</v>
      </c>
      <c r="E111" s="320">
        <f>'ПЛАН НАВЧАЛЬНОГО ПРОЦЕСУ ДЕННА'!E111</f>
        <v>0</v>
      </c>
      <c r="F111" s="320">
        <f>'ПЛАН НАВЧАЛЬНОГО ПРОЦЕСУ ДЕННА'!F111</f>
        <v>0</v>
      </c>
      <c r="G111" s="321">
        <f>'ПЛАН НАВЧАЛЬНОГО ПРОЦЕСУ ДЕННА'!G111</f>
        <v>0</v>
      </c>
      <c r="H111" s="222">
        <f>'ПЛАН НАВЧАЛЬНОГО ПРОЦЕСУ ДЕННА'!H111</f>
        <v>5</v>
      </c>
      <c r="I111" s="320">
        <f>'ПЛАН НАВЧАЛЬНОГО ПРОЦЕСУ ДЕННА'!I111</f>
        <v>0</v>
      </c>
      <c r="J111" s="320">
        <f>'ПЛАН НАВЧАЛЬНОГО ПРОЦЕСУ ДЕННА'!J111</f>
        <v>0</v>
      </c>
      <c r="K111" s="320">
        <f>'ПЛАН НАВЧАЛЬНОГО ПРОЦЕСУ ДЕННА'!K111</f>
        <v>0</v>
      </c>
      <c r="L111" s="320">
        <f>'ПЛАН НАВЧАЛЬНОГО ПРОЦЕСУ ДЕННА'!L111</f>
        <v>0</v>
      </c>
      <c r="M111" s="320">
        <f>'ПЛАН НАВЧАЛЬНОГО ПРОЦЕСУ ДЕННА'!M111</f>
        <v>0</v>
      </c>
      <c r="N111" s="320">
        <f>'ПЛАН НАВЧАЛЬНОГО ПРОЦЕСУ ДЕННА'!N111</f>
        <v>0</v>
      </c>
      <c r="O111" s="320">
        <f>'ПЛАН НАВЧАЛЬНОГО ПРОЦЕСУ ДЕННА'!O111</f>
        <v>0</v>
      </c>
      <c r="P111" s="203">
        <f>'ПЛАН НАВЧАЛЬНОГО ПРОЦЕСУ ДЕННА'!P111</f>
        <v>0</v>
      </c>
      <c r="Q111" s="203">
        <f>'ПЛАН НАВЧАЛЬНОГО ПРОЦЕСУ ДЕННА'!Q111</f>
        <v>0</v>
      </c>
      <c r="R111" s="222">
        <f>'ПЛАН НАВЧАЛЬНОГО ПРОЦЕСУ ДЕННА'!R111</f>
        <v>0</v>
      </c>
      <c r="S111" s="320">
        <f>'ПЛАН НАВЧАЛЬНОГО ПРОЦЕСУ ДЕННА'!S111</f>
        <v>0</v>
      </c>
      <c r="T111" s="320">
        <f>'ПЛАН НАВЧАЛЬНОГО ПРОЦЕСУ ДЕННА'!T111</f>
        <v>0</v>
      </c>
      <c r="U111" s="320">
        <f>'ПЛАН НАВЧАЛЬНОГО ПРОЦЕСУ ДЕННА'!U111</f>
        <v>0</v>
      </c>
      <c r="V111" s="320">
        <f>'ПЛАН НАВЧАЛЬНОГО ПРОЦЕСУ ДЕННА'!V111</f>
        <v>0</v>
      </c>
      <c r="W111" s="320">
        <f>'ПЛАН НАВЧАЛЬНОГО ПРОЦЕСУ ДЕННА'!W111</f>
        <v>0</v>
      </c>
      <c r="X111" s="320">
        <f>'ПЛАН НАВЧАЛЬНОГО ПРОЦЕСУ ДЕННА'!X111</f>
        <v>0</v>
      </c>
      <c r="Y111" s="322">
        <f>'ПЛАН НАВЧАЛЬНОГО ПРОЦЕСУ ДЕННА'!Y111</f>
        <v>150</v>
      </c>
      <c r="Z111" s="136">
        <f t="shared" si="257"/>
        <v>5</v>
      </c>
      <c r="AA111" s="138"/>
      <c r="AB111" s="138"/>
      <c r="AC111" s="138"/>
      <c r="AD111" s="138"/>
      <c r="AE111" s="139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139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139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140">
        <f>'ПЛАН НАВЧАЛЬНОГО ПРОЦЕСУ ДЕННА'!AH111</f>
        <v>0</v>
      </c>
      <c r="AI111" s="139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139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139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140">
        <f>'ПЛАН НАВЧАЛЬНОГО ПРОЦЕСУ ДЕННА'!AL111</f>
        <v>0</v>
      </c>
      <c r="AM111" s="139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139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139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140">
        <f>'ПЛАН НАВЧАЛЬНОГО ПРОЦЕСУ ДЕННА'!AP111</f>
        <v>0</v>
      </c>
      <c r="AQ111" s="139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139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139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140">
        <f>'ПЛАН НАВЧАЛЬНОГО ПРОЦЕСУ ДЕННА'!AT111</f>
        <v>0</v>
      </c>
      <c r="AU111" s="139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139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139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140">
        <f>'ПЛАН НАВЧАЛЬНОГО ПРОЦЕСУ ДЕННА'!AX111</f>
        <v>5</v>
      </c>
      <c r="AY111" s="139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139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139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140">
        <f>'ПЛАН НАВЧАЛЬНОГО ПРОЦЕСУ ДЕННА'!BB111</f>
        <v>0</v>
      </c>
      <c r="BC111" s="139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139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139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140">
        <f>'ПЛАН НАВЧАЛЬНОГО ПРОЦЕСУ ДЕННА'!BF111</f>
        <v>0</v>
      </c>
      <c r="BG111" s="139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139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139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140">
        <f>'ПЛАН НАВЧАЛЬНОГО ПРОЦЕСУ ДЕННА'!BJ111</f>
        <v>0</v>
      </c>
      <c r="BK111" s="141">
        <f t="shared" si="258"/>
        <v>0</v>
      </c>
      <c r="BL111" s="142" t="str">
        <f t="shared" si="259"/>
        <v/>
      </c>
      <c r="BM111" s="143">
        <f t="shared" si="260"/>
        <v>0</v>
      </c>
      <c r="BN111" s="143">
        <f t="shared" si="261"/>
        <v>0</v>
      </c>
      <c r="BO111" s="143">
        <f t="shared" si="262"/>
        <v>0</v>
      </c>
      <c r="BP111" s="143">
        <f t="shared" si="263"/>
        <v>0</v>
      </c>
      <c r="BQ111" s="143">
        <f t="shared" si="264"/>
        <v>5</v>
      </c>
      <c r="BR111" s="143">
        <f t="shared" si="265"/>
        <v>0</v>
      </c>
      <c r="BS111" s="143">
        <f t="shared" si="266"/>
        <v>0</v>
      </c>
      <c r="BT111" s="143">
        <f t="shared" si="267"/>
        <v>0</v>
      </c>
      <c r="BU111" s="144">
        <f t="shared" si="268"/>
        <v>5</v>
      </c>
      <c r="BV111" s="81"/>
      <c r="BW111" s="81"/>
      <c r="BX111" s="145">
        <f t="shared" si="269"/>
        <v>0</v>
      </c>
      <c r="BY111" s="145">
        <f t="shared" si="270"/>
        <v>0</v>
      </c>
      <c r="BZ111" s="145">
        <f t="shared" si="271"/>
        <v>0</v>
      </c>
      <c r="CA111" s="145">
        <f t="shared" si="272"/>
        <v>0</v>
      </c>
      <c r="CB111" s="145">
        <f t="shared" si="273"/>
        <v>0</v>
      </c>
      <c r="CC111" s="145">
        <f t="shared" si="274"/>
        <v>0</v>
      </c>
      <c r="CD111" s="145">
        <f t="shared" si="275"/>
        <v>0</v>
      </c>
      <c r="CE111" s="145">
        <f t="shared" si="276"/>
        <v>0</v>
      </c>
      <c r="CF111" s="146">
        <f t="shared" si="277"/>
        <v>0</v>
      </c>
      <c r="CG111" s="147">
        <f t="shared" si="278"/>
        <v>0</v>
      </c>
      <c r="CH111" s="81"/>
      <c r="CI111" s="108">
        <f t="shared" si="279"/>
        <v>0</v>
      </c>
      <c r="CJ111" s="108">
        <f t="shared" si="280"/>
        <v>0</v>
      </c>
      <c r="CK111" s="108">
        <f t="shared" si="281"/>
        <v>0</v>
      </c>
      <c r="CL111" s="108">
        <f t="shared" si="282"/>
        <v>0</v>
      </c>
      <c r="CM111" s="108">
        <f t="shared" si="283"/>
        <v>0</v>
      </c>
      <c r="CN111" s="108">
        <f t="shared" si="284"/>
        <v>0</v>
      </c>
      <c r="CO111" s="108">
        <f t="shared" si="285"/>
        <v>0</v>
      </c>
      <c r="CP111" s="108">
        <f t="shared" si="286"/>
        <v>0</v>
      </c>
      <c r="CQ111" s="148">
        <f t="shared" si="287"/>
        <v>0</v>
      </c>
      <c r="CR111" s="108">
        <f t="shared" si="288"/>
        <v>0</v>
      </c>
      <c r="CS111" s="108">
        <f t="shared" si="289"/>
        <v>0</v>
      </c>
      <c r="CT111" s="105">
        <f t="shared" si="290"/>
        <v>0</v>
      </c>
      <c r="CU111" s="108">
        <f t="shared" si="291"/>
        <v>0</v>
      </c>
      <c r="CV111" s="108">
        <f t="shared" si="292"/>
        <v>1</v>
      </c>
      <c r="CW111" s="108">
        <f t="shared" si="293"/>
        <v>0</v>
      </c>
      <c r="CX111" s="108">
        <f t="shared" si="294"/>
        <v>0</v>
      </c>
      <c r="CY111" s="108">
        <f t="shared" si="295"/>
        <v>0</v>
      </c>
      <c r="CZ111" s="149">
        <f t="shared" si="296"/>
        <v>1</v>
      </c>
      <c r="DA111" s="81"/>
      <c r="DB111" s="81"/>
      <c r="DC111" s="81"/>
      <c r="DD111" s="150">
        <f t="shared" si="297"/>
        <v>0</v>
      </c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</row>
    <row r="112" spans="1:126" ht="12.75" customHeight="1">
      <c r="A112" s="108" t="str">
        <f>'ПЛАН НАВЧАЛЬНОГО ПРОЦЕСУ ДЕННА'!A112</f>
        <v>2.07</v>
      </c>
      <c r="B112" s="131" t="str">
        <f>'ПЛАН НАВЧАЛЬНОГО ПРОЦЕСУ ДЕННА'!B112</f>
        <v>Вибіркова дисципліна 7</v>
      </c>
      <c r="C112" s="132"/>
      <c r="D112" s="222">
        <f>'ПЛАН НАВЧАЛЬНОГО ПРОЦЕСУ ДЕННА'!D112</f>
        <v>0</v>
      </c>
      <c r="E112" s="320">
        <f>'ПЛАН НАВЧАЛЬНОГО ПРОЦЕСУ ДЕННА'!E112</f>
        <v>0</v>
      </c>
      <c r="F112" s="320">
        <f>'ПЛАН НАВЧАЛЬНОГО ПРОЦЕСУ ДЕННА'!F112</f>
        <v>0</v>
      </c>
      <c r="G112" s="321">
        <f>'ПЛАН НАВЧАЛЬНОГО ПРОЦЕСУ ДЕННА'!G112</f>
        <v>0</v>
      </c>
      <c r="H112" s="222">
        <f>'ПЛАН НАВЧАЛЬНОГО ПРОЦЕСУ ДЕННА'!H112</f>
        <v>6</v>
      </c>
      <c r="I112" s="320">
        <f>'ПЛАН НАВЧАЛЬНОГО ПРОЦЕСУ ДЕННА'!I112</f>
        <v>0</v>
      </c>
      <c r="J112" s="320">
        <f>'ПЛАН НАВЧАЛЬНОГО ПРОЦЕСУ ДЕННА'!J112</f>
        <v>0</v>
      </c>
      <c r="K112" s="320">
        <f>'ПЛАН НАВЧАЛЬНОГО ПРОЦЕСУ ДЕННА'!K112</f>
        <v>0</v>
      </c>
      <c r="L112" s="320">
        <f>'ПЛАН НАВЧАЛЬНОГО ПРОЦЕСУ ДЕННА'!L112</f>
        <v>0</v>
      </c>
      <c r="M112" s="320">
        <f>'ПЛАН НАВЧАЛЬНОГО ПРОЦЕСУ ДЕННА'!M112</f>
        <v>0</v>
      </c>
      <c r="N112" s="320">
        <f>'ПЛАН НАВЧАЛЬНОГО ПРОЦЕСУ ДЕННА'!N112</f>
        <v>0</v>
      </c>
      <c r="O112" s="320">
        <f>'ПЛАН НАВЧАЛЬНОГО ПРОЦЕСУ ДЕННА'!O112</f>
        <v>0</v>
      </c>
      <c r="P112" s="203">
        <f>'ПЛАН НАВЧАЛЬНОГО ПРОЦЕСУ ДЕННА'!P112</f>
        <v>0</v>
      </c>
      <c r="Q112" s="203">
        <f>'ПЛАН НАВЧАЛЬНОГО ПРОЦЕСУ ДЕННА'!Q112</f>
        <v>0</v>
      </c>
      <c r="R112" s="222">
        <f>'ПЛАН НАВЧАЛЬНОГО ПРОЦЕСУ ДЕННА'!R112</f>
        <v>0</v>
      </c>
      <c r="S112" s="320">
        <f>'ПЛАН НАВЧАЛЬНОГО ПРОЦЕСУ ДЕННА'!S112</f>
        <v>0</v>
      </c>
      <c r="T112" s="320">
        <f>'ПЛАН НАВЧАЛЬНОГО ПРОЦЕСУ ДЕННА'!T112</f>
        <v>0</v>
      </c>
      <c r="U112" s="320">
        <f>'ПЛАН НАВЧАЛЬНОГО ПРОЦЕСУ ДЕННА'!U112</f>
        <v>0</v>
      </c>
      <c r="V112" s="320">
        <f>'ПЛАН НАВЧАЛЬНОГО ПРОЦЕСУ ДЕННА'!V112</f>
        <v>0</v>
      </c>
      <c r="W112" s="320">
        <f>'ПЛАН НАВЧАЛЬНОГО ПРОЦЕСУ ДЕННА'!W112</f>
        <v>0</v>
      </c>
      <c r="X112" s="320">
        <f>'ПЛАН НАВЧАЛЬНОГО ПРОЦЕСУ ДЕННА'!X112</f>
        <v>0</v>
      </c>
      <c r="Y112" s="322">
        <f>'ПЛАН НАВЧАЛЬНОГО ПРОЦЕСУ ДЕННА'!Y112</f>
        <v>150</v>
      </c>
      <c r="Z112" s="136">
        <f t="shared" si="257"/>
        <v>5</v>
      </c>
      <c r="AA112" s="138"/>
      <c r="AB112" s="138"/>
      <c r="AC112" s="138"/>
      <c r="AD112" s="138"/>
      <c r="AE112" s="139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139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139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140">
        <f>'ПЛАН НАВЧАЛЬНОГО ПРОЦЕСУ ДЕННА'!AH112</f>
        <v>0</v>
      </c>
      <c r="AI112" s="139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139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139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140">
        <f>'ПЛАН НАВЧАЛЬНОГО ПРОЦЕСУ ДЕННА'!AL112</f>
        <v>0</v>
      </c>
      <c r="AM112" s="139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139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139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140">
        <f>'ПЛАН НАВЧАЛЬНОГО ПРОЦЕСУ ДЕННА'!AP112</f>
        <v>0</v>
      </c>
      <c r="AQ112" s="139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139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139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140">
        <f>'ПЛАН НАВЧАЛЬНОГО ПРОЦЕСУ ДЕННА'!AT112</f>
        <v>0</v>
      </c>
      <c r="AU112" s="139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139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139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140">
        <f>'ПЛАН НАВЧАЛЬНОГО ПРОЦЕСУ ДЕННА'!AX112</f>
        <v>0</v>
      </c>
      <c r="AY112" s="139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139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139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140">
        <f>'ПЛАН НАВЧАЛЬНОГО ПРОЦЕСУ ДЕННА'!BB112</f>
        <v>5</v>
      </c>
      <c r="BC112" s="139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139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139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140">
        <f>'ПЛАН НАВЧАЛЬНОГО ПРОЦЕСУ ДЕННА'!BF112</f>
        <v>0</v>
      </c>
      <c r="BG112" s="139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139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139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140">
        <f>'ПЛАН НАВЧАЛЬНОГО ПРОЦЕСУ ДЕННА'!BJ112</f>
        <v>0</v>
      </c>
      <c r="BK112" s="141">
        <f t="shared" si="258"/>
        <v>0</v>
      </c>
      <c r="BL112" s="142" t="str">
        <f t="shared" si="259"/>
        <v/>
      </c>
      <c r="BM112" s="143">
        <f t="shared" si="260"/>
        <v>0</v>
      </c>
      <c r="BN112" s="143">
        <f t="shared" si="261"/>
        <v>0</v>
      </c>
      <c r="BO112" s="143">
        <f t="shared" si="262"/>
        <v>0</v>
      </c>
      <c r="BP112" s="143">
        <f t="shared" si="263"/>
        <v>0</v>
      </c>
      <c r="BQ112" s="143">
        <f t="shared" si="264"/>
        <v>0</v>
      </c>
      <c r="BR112" s="143">
        <f t="shared" si="265"/>
        <v>5</v>
      </c>
      <c r="BS112" s="143">
        <f t="shared" si="266"/>
        <v>0</v>
      </c>
      <c r="BT112" s="143">
        <f t="shared" si="267"/>
        <v>0</v>
      </c>
      <c r="BU112" s="144">
        <f t="shared" si="268"/>
        <v>5</v>
      </c>
      <c r="BV112" s="81"/>
      <c r="BW112" s="81"/>
      <c r="BX112" s="145">
        <f t="shared" si="269"/>
        <v>0</v>
      </c>
      <c r="BY112" s="145">
        <f t="shared" si="270"/>
        <v>0</v>
      </c>
      <c r="BZ112" s="145">
        <f t="shared" si="271"/>
        <v>0</v>
      </c>
      <c r="CA112" s="145">
        <f t="shared" si="272"/>
        <v>0</v>
      </c>
      <c r="CB112" s="145">
        <f t="shared" si="273"/>
        <v>0</v>
      </c>
      <c r="CC112" s="145">
        <f t="shared" si="274"/>
        <v>0</v>
      </c>
      <c r="CD112" s="145">
        <f t="shared" si="275"/>
        <v>0</v>
      </c>
      <c r="CE112" s="145">
        <f t="shared" si="276"/>
        <v>0</v>
      </c>
      <c r="CF112" s="146">
        <f t="shared" si="277"/>
        <v>0</v>
      </c>
      <c r="CG112" s="147">
        <f t="shared" si="278"/>
        <v>0</v>
      </c>
      <c r="CH112" s="81"/>
      <c r="CI112" s="108">
        <f t="shared" si="279"/>
        <v>0</v>
      </c>
      <c r="CJ112" s="108">
        <f t="shared" si="280"/>
        <v>0</v>
      </c>
      <c r="CK112" s="108">
        <f t="shared" si="281"/>
        <v>0</v>
      </c>
      <c r="CL112" s="108">
        <f t="shared" si="282"/>
        <v>0</v>
      </c>
      <c r="CM112" s="108">
        <f t="shared" si="283"/>
        <v>0</v>
      </c>
      <c r="CN112" s="108">
        <f t="shared" si="284"/>
        <v>0</v>
      </c>
      <c r="CO112" s="108">
        <f t="shared" si="285"/>
        <v>0</v>
      </c>
      <c r="CP112" s="108">
        <f t="shared" si="286"/>
        <v>0</v>
      </c>
      <c r="CQ112" s="148">
        <f t="shared" si="287"/>
        <v>0</v>
      </c>
      <c r="CR112" s="108">
        <f t="shared" si="288"/>
        <v>0</v>
      </c>
      <c r="CS112" s="108">
        <f t="shared" si="289"/>
        <v>0</v>
      </c>
      <c r="CT112" s="105">
        <f t="shared" si="290"/>
        <v>0</v>
      </c>
      <c r="CU112" s="108">
        <f t="shared" si="291"/>
        <v>0</v>
      </c>
      <c r="CV112" s="108">
        <f t="shared" si="292"/>
        <v>0</v>
      </c>
      <c r="CW112" s="108">
        <f t="shared" si="293"/>
        <v>1</v>
      </c>
      <c r="CX112" s="108">
        <f t="shared" si="294"/>
        <v>0</v>
      </c>
      <c r="CY112" s="108">
        <f t="shared" si="295"/>
        <v>0</v>
      </c>
      <c r="CZ112" s="149">
        <f t="shared" si="296"/>
        <v>1</v>
      </c>
      <c r="DA112" s="81"/>
      <c r="DB112" s="81"/>
      <c r="DC112" s="81"/>
      <c r="DD112" s="150">
        <f t="shared" si="297"/>
        <v>0</v>
      </c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</row>
    <row r="113" spans="1:126" ht="12.75" customHeight="1">
      <c r="A113" s="108" t="str">
        <f>'ПЛАН НАВЧАЛЬНОГО ПРОЦЕСУ ДЕННА'!A113</f>
        <v>2.08</v>
      </c>
      <c r="B113" s="131" t="str">
        <f>'ПЛАН НАВЧАЛЬНОГО ПРОЦЕСУ ДЕННА'!B113</f>
        <v>Вибіркова дисципліна 8</v>
      </c>
      <c r="C113" s="132"/>
      <c r="D113" s="222">
        <f>'ПЛАН НАВЧАЛЬНОГО ПРОЦЕСУ ДЕННА'!D113</f>
        <v>0</v>
      </c>
      <c r="E113" s="320">
        <f>'ПЛАН НАВЧАЛЬНОГО ПРОЦЕСУ ДЕННА'!E113</f>
        <v>0</v>
      </c>
      <c r="F113" s="320">
        <f>'ПЛАН НАВЧАЛЬНОГО ПРОЦЕСУ ДЕННА'!F113</f>
        <v>0</v>
      </c>
      <c r="G113" s="321">
        <f>'ПЛАН НАВЧАЛЬНОГО ПРОЦЕСУ ДЕННА'!G113</f>
        <v>0</v>
      </c>
      <c r="H113" s="222">
        <f>'ПЛАН НАВЧАЛЬНОГО ПРОЦЕСУ ДЕННА'!H113</f>
        <v>6</v>
      </c>
      <c r="I113" s="320">
        <f>'ПЛАН НАВЧАЛЬНОГО ПРОЦЕСУ ДЕННА'!I113</f>
        <v>0</v>
      </c>
      <c r="J113" s="320">
        <f>'ПЛАН НАВЧАЛЬНОГО ПРОЦЕСУ ДЕННА'!J113</f>
        <v>0</v>
      </c>
      <c r="K113" s="320">
        <f>'ПЛАН НАВЧАЛЬНОГО ПРОЦЕСУ ДЕННА'!K113</f>
        <v>0</v>
      </c>
      <c r="L113" s="320">
        <f>'ПЛАН НАВЧАЛЬНОГО ПРОЦЕСУ ДЕННА'!L113</f>
        <v>0</v>
      </c>
      <c r="M113" s="320">
        <f>'ПЛАН НАВЧАЛЬНОГО ПРОЦЕСУ ДЕННА'!M113</f>
        <v>0</v>
      </c>
      <c r="N113" s="320">
        <f>'ПЛАН НАВЧАЛЬНОГО ПРОЦЕСУ ДЕННА'!N113</f>
        <v>0</v>
      </c>
      <c r="O113" s="320">
        <f>'ПЛАН НАВЧАЛЬНОГО ПРОЦЕСУ ДЕННА'!O113</f>
        <v>0</v>
      </c>
      <c r="P113" s="203">
        <f>'ПЛАН НАВЧАЛЬНОГО ПРОЦЕСУ ДЕННА'!P113</f>
        <v>0</v>
      </c>
      <c r="Q113" s="203">
        <f>'ПЛАН НАВЧАЛЬНОГО ПРОЦЕСУ ДЕННА'!Q113</f>
        <v>0</v>
      </c>
      <c r="R113" s="222">
        <f>'ПЛАН НАВЧАЛЬНОГО ПРОЦЕСУ ДЕННА'!R113</f>
        <v>0</v>
      </c>
      <c r="S113" s="320">
        <f>'ПЛАН НАВЧАЛЬНОГО ПРОЦЕСУ ДЕННА'!S113</f>
        <v>0</v>
      </c>
      <c r="T113" s="320">
        <f>'ПЛАН НАВЧАЛЬНОГО ПРОЦЕСУ ДЕННА'!T113</f>
        <v>0</v>
      </c>
      <c r="U113" s="320">
        <f>'ПЛАН НАВЧАЛЬНОГО ПРОЦЕСУ ДЕННА'!U113</f>
        <v>0</v>
      </c>
      <c r="V113" s="320">
        <f>'ПЛАН НАВЧАЛЬНОГО ПРОЦЕСУ ДЕННА'!V113</f>
        <v>0</v>
      </c>
      <c r="W113" s="320">
        <f>'ПЛАН НАВЧАЛЬНОГО ПРОЦЕСУ ДЕННА'!W113</f>
        <v>0</v>
      </c>
      <c r="X113" s="320">
        <f>'ПЛАН НАВЧАЛЬНОГО ПРОЦЕСУ ДЕННА'!X113</f>
        <v>0</v>
      </c>
      <c r="Y113" s="322">
        <f>'ПЛАН НАВЧАЛЬНОГО ПРОЦЕСУ ДЕННА'!Y113</f>
        <v>150</v>
      </c>
      <c r="Z113" s="136">
        <f t="shared" si="257"/>
        <v>5</v>
      </c>
      <c r="AA113" s="138"/>
      <c r="AB113" s="138"/>
      <c r="AC113" s="138"/>
      <c r="AD113" s="138"/>
      <c r="AE113" s="139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139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139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140">
        <f>'ПЛАН НАВЧАЛЬНОГО ПРОЦЕСУ ДЕННА'!AH113</f>
        <v>0</v>
      </c>
      <c r="AI113" s="139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139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139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140">
        <f>'ПЛАН НАВЧАЛЬНОГО ПРОЦЕСУ ДЕННА'!AL113</f>
        <v>0</v>
      </c>
      <c r="AM113" s="139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139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139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140">
        <f>'ПЛАН НАВЧАЛЬНОГО ПРОЦЕСУ ДЕННА'!AP113</f>
        <v>0</v>
      </c>
      <c r="AQ113" s="139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139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139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140">
        <f>'ПЛАН НАВЧАЛЬНОГО ПРОЦЕСУ ДЕННА'!AT113</f>
        <v>0</v>
      </c>
      <c r="AU113" s="139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139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139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140">
        <f>'ПЛАН НАВЧАЛЬНОГО ПРОЦЕСУ ДЕННА'!AX113</f>
        <v>0</v>
      </c>
      <c r="AY113" s="139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139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139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140">
        <f>'ПЛАН НАВЧАЛЬНОГО ПРОЦЕСУ ДЕННА'!BB113</f>
        <v>5</v>
      </c>
      <c r="BC113" s="139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139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139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140">
        <f>'ПЛАН НАВЧАЛЬНОГО ПРОЦЕСУ ДЕННА'!BF113</f>
        <v>0</v>
      </c>
      <c r="BG113" s="139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139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139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140">
        <f>'ПЛАН НАВЧАЛЬНОГО ПРОЦЕСУ ДЕННА'!BJ113</f>
        <v>0</v>
      </c>
      <c r="BK113" s="141">
        <f t="shared" si="258"/>
        <v>0</v>
      </c>
      <c r="BL113" s="142" t="str">
        <f t="shared" si="259"/>
        <v/>
      </c>
      <c r="BM113" s="143">
        <f t="shared" si="260"/>
        <v>0</v>
      </c>
      <c r="BN113" s="143">
        <f t="shared" si="261"/>
        <v>0</v>
      </c>
      <c r="BO113" s="143">
        <f t="shared" si="262"/>
        <v>0</v>
      </c>
      <c r="BP113" s="143">
        <f t="shared" si="263"/>
        <v>0</v>
      </c>
      <c r="BQ113" s="143">
        <f t="shared" si="264"/>
        <v>0</v>
      </c>
      <c r="BR113" s="143">
        <f t="shared" si="265"/>
        <v>5</v>
      </c>
      <c r="BS113" s="143">
        <f t="shared" si="266"/>
        <v>0</v>
      </c>
      <c r="BT113" s="143">
        <f t="shared" si="267"/>
        <v>0</v>
      </c>
      <c r="BU113" s="144">
        <f t="shared" si="268"/>
        <v>5</v>
      </c>
      <c r="BV113" s="81"/>
      <c r="BW113" s="81"/>
      <c r="BX113" s="145">
        <f t="shared" si="269"/>
        <v>0</v>
      </c>
      <c r="BY113" s="145">
        <f t="shared" si="270"/>
        <v>0</v>
      </c>
      <c r="BZ113" s="145">
        <f t="shared" si="271"/>
        <v>0</v>
      </c>
      <c r="CA113" s="145">
        <f t="shared" si="272"/>
        <v>0</v>
      </c>
      <c r="CB113" s="145">
        <f t="shared" si="273"/>
        <v>0</v>
      </c>
      <c r="CC113" s="145">
        <f t="shared" si="274"/>
        <v>0</v>
      </c>
      <c r="CD113" s="145">
        <f t="shared" si="275"/>
        <v>0</v>
      </c>
      <c r="CE113" s="145">
        <f t="shared" si="276"/>
        <v>0</v>
      </c>
      <c r="CF113" s="146">
        <f t="shared" si="277"/>
        <v>0</v>
      </c>
      <c r="CG113" s="147">
        <f t="shared" si="278"/>
        <v>0</v>
      </c>
      <c r="CH113" s="81"/>
      <c r="CI113" s="108">
        <f t="shared" si="279"/>
        <v>0</v>
      </c>
      <c r="CJ113" s="108">
        <f t="shared" si="280"/>
        <v>0</v>
      </c>
      <c r="CK113" s="108">
        <f t="shared" si="281"/>
        <v>0</v>
      </c>
      <c r="CL113" s="108">
        <f t="shared" si="282"/>
        <v>0</v>
      </c>
      <c r="CM113" s="108">
        <f t="shared" si="283"/>
        <v>0</v>
      </c>
      <c r="CN113" s="108">
        <f t="shared" si="284"/>
        <v>0</v>
      </c>
      <c r="CO113" s="108">
        <f t="shared" si="285"/>
        <v>0</v>
      </c>
      <c r="CP113" s="108">
        <f t="shared" si="286"/>
        <v>0</v>
      </c>
      <c r="CQ113" s="148">
        <f t="shared" si="287"/>
        <v>0</v>
      </c>
      <c r="CR113" s="108">
        <f t="shared" si="288"/>
        <v>0</v>
      </c>
      <c r="CS113" s="108">
        <f t="shared" si="289"/>
        <v>0</v>
      </c>
      <c r="CT113" s="105">
        <f t="shared" si="290"/>
        <v>0</v>
      </c>
      <c r="CU113" s="108">
        <f t="shared" si="291"/>
        <v>0</v>
      </c>
      <c r="CV113" s="108">
        <f t="shared" si="292"/>
        <v>0</v>
      </c>
      <c r="CW113" s="108">
        <f t="shared" si="293"/>
        <v>1</v>
      </c>
      <c r="CX113" s="108">
        <f t="shared" si="294"/>
        <v>0</v>
      </c>
      <c r="CY113" s="108">
        <f t="shared" si="295"/>
        <v>0</v>
      </c>
      <c r="CZ113" s="149">
        <f t="shared" si="296"/>
        <v>1</v>
      </c>
      <c r="DA113" s="81"/>
      <c r="DB113" s="81"/>
      <c r="DC113" s="81"/>
      <c r="DD113" s="150">
        <f t="shared" si="297"/>
        <v>0</v>
      </c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</row>
    <row r="114" spans="1:126" ht="12.75" customHeight="1">
      <c r="A114" s="108" t="str">
        <f>'ПЛАН НАВЧАЛЬНОГО ПРОЦЕСУ ДЕННА'!A114</f>
        <v>2.09</v>
      </c>
      <c r="B114" s="131" t="str">
        <f>'ПЛАН НАВЧАЛЬНОГО ПРОЦЕСУ ДЕННА'!B114</f>
        <v>Вибіркова дисципліна 9</v>
      </c>
      <c r="C114" s="132"/>
      <c r="D114" s="222">
        <f>'ПЛАН НАВЧАЛЬНОГО ПРОЦЕСУ ДЕННА'!D114</f>
        <v>0</v>
      </c>
      <c r="E114" s="320">
        <f>'ПЛАН НАВЧАЛЬНОГО ПРОЦЕСУ ДЕННА'!E114</f>
        <v>0</v>
      </c>
      <c r="F114" s="320">
        <f>'ПЛАН НАВЧАЛЬНОГО ПРОЦЕСУ ДЕННА'!F114</f>
        <v>0</v>
      </c>
      <c r="G114" s="321">
        <f>'ПЛАН НАВЧАЛЬНОГО ПРОЦЕСУ ДЕННА'!G114</f>
        <v>0</v>
      </c>
      <c r="H114" s="222">
        <f>'ПЛАН НАВЧАЛЬНОГО ПРОЦЕСУ ДЕННА'!H114</f>
        <v>7</v>
      </c>
      <c r="I114" s="320">
        <f>'ПЛАН НАВЧАЛЬНОГО ПРОЦЕСУ ДЕННА'!I114</f>
        <v>0</v>
      </c>
      <c r="J114" s="320">
        <f>'ПЛАН НАВЧАЛЬНОГО ПРОЦЕСУ ДЕННА'!J114</f>
        <v>0</v>
      </c>
      <c r="K114" s="320">
        <f>'ПЛАН НАВЧАЛЬНОГО ПРОЦЕСУ ДЕННА'!K114</f>
        <v>0</v>
      </c>
      <c r="L114" s="320">
        <f>'ПЛАН НАВЧАЛЬНОГО ПРОЦЕСУ ДЕННА'!L114</f>
        <v>0</v>
      </c>
      <c r="M114" s="320">
        <f>'ПЛАН НАВЧАЛЬНОГО ПРОЦЕСУ ДЕННА'!M114</f>
        <v>0</v>
      </c>
      <c r="N114" s="320">
        <f>'ПЛАН НАВЧАЛЬНОГО ПРОЦЕСУ ДЕННА'!N114</f>
        <v>0</v>
      </c>
      <c r="O114" s="320">
        <f>'ПЛАН НАВЧАЛЬНОГО ПРОЦЕСУ ДЕННА'!O114</f>
        <v>0</v>
      </c>
      <c r="P114" s="203">
        <f>'ПЛАН НАВЧАЛЬНОГО ПРОЦЕСУ ДЕННА'!P114</f>
        <v>0</v>
      </c>
      <c r="Q114" s="203">
        <f>'ПЛАН НАВЧАЛЬНОГО ПРОЦЕСУ ДЕННА'!Q114</f>
        <v>0</v>
      </c>
      <c r="R114" s="222">
        <f>'ПЛАН НАВЧАЛЬНОГО ПРОЦЕСУ ДЕННА'!R114</f>
        <v>0</v>
      </c>
      <c r="S114" s="320">
        <f>'ПЛАН НАВЧАЛЬНОГО ПРОЦЕСУ ДЕННА'!S114</f>
        <v>0</v>
      </c>
      <c r="T114" s="320">
        <f>'ПЛАН НАВЧАЛЬНОГО ПРОЦЕСУ ДЕННА'!T114</f>
        <v>0</v>
      </c>
      <c r="U114" s="320">
        <f>'ПЛАН НАВЧАЛЬНОГО ПРОЦЕСУ ДЕННА'!U114</f>
        <v>0</v>
      </c>
      <c r="V114" s="320">
        <f>'ПЛАН НАВЧАЛЬНОГО ПРОЦЕСУ ДЕННА'!V114</f>
        <v>0</v>
      </c>
      <c r="W114" s="320">
        <f>'ПЛАН НАВЧАЛЬНОГО ПРОЦЕСУ ДЕННА'!W114</f>
        <v>0</v>
      </c>
      <c r="X114" s="320">
        <f>'ПЛАН НАВЧАЛЬНОГО ПРОЦЕСУ ДЕННА'!X114</f>
        <v>0</v>
      </c>
      <c r="Y114" s="322">
        <f>'ПЛАН НАВЧАЛЬНОГО ПРОЦЕСУ ДЕННА'!Y114</f>
        <v>150</v>
      </c>
      <c r="Z114" s="136">
        <f t="shared" si="257"/>
        <v>5</v>
      </c>
      <c r="AA114" s="138"/>
      <c r="AB114" s="138"/>
      <c r="AC114" s="138"/>
      <c r="AD114" s="138"/>
      <c r="AE114" s="139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139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139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140">
        <f>'ПЛАН НАВЧАЛЬНОГО ПРОЦЕСУ ДЕННА'!AH114</f>
        <v>0</v>
      </c>
      <c r="AI114" s="139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139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139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140">
        <f>'ПЛАН НАВЧАЛЬНОГО ПРОЦЕСУ ДЕННА'!AL114</f>
        <v>0</v>
      </c>
      <c r="AM114" s="139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139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139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140">
        <f>'ПЛАН НАВЧАЛЬНОГО ПРОЦЕСУ ДЕННА'!AP114</f>
        <v>0</v>
      </c>
      <c r="AQ114" s="139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139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139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140">
        <f>'ПЛАН НАВЧАЛЬНОГО ПРОЦЕСУ ДЕННА'!AT114</f>
        <v>0</v>
      </c>
      <c r="AU114" s="139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139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139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140">
        <f>'ПЛАН НАВЧАЛЬНОГО ПРОЦЕСУ ДЕННА'!AX114</f>
        <v>0</v>
      </c>
      <c r="AY114" s="139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139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139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140">
        <f>'ПЛАН НАВЧАЛЬНОГО ПРОЦЕСУ ДЕННА'!BB114</f>
        <v>0</v>
      </c>
      <c r="BC114" s="139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139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139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140">
        <f>'ПЛАН НАВЧАЛЬНОГО ПРОЦЕСУ ДЕННА'!BF114</f>
        <v>5</v>
      </c>
      <c r="BG114" s="139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139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139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140">
        <f>'ПЛАН НАВЧАЛЬНОГО ПРОЦЕСУ ДЕННА'!BJ114</f>
        <v>0</v>
      </c>
      <c r="BK114" s="141">
        <f t="shared" si="258"/>
        <v>0</v>
      </c>
      <c r="BL114" s="142" t="str">
        <f t="shared" si="259"/>
        <v/>
      </c>
      <c r="BM114" s="143">
        <f t="shared" si="260"/>
        <v>0</v>
      </c>
      <c r="BN114" s="143">
        <f t="shared" si="261"/>
        <v>0</v>
      </c>
      <c r="BO114" s="143">
        <f t="shared" si="262"/>
        <v>0</v>
      </c>
      <c r="BP114" s="143">
        <f t="shared" si="263"/>
        <v>0</v>
      </c>
      <c r="BQ114" s="143">
        <f t="shared" si="264"/>
        <v>0</v>
      </c>
      <c r="BR114" s="143">
        <f t="shared" si="265"/>
        <v>0</v>
      </c>
      <c r="BS114" s="143">
        <f t="shared" si="266"/>
        <v>5</v>
      </c>
      <c r="BT114" s="143">
        <f t="shared" si="267"/>
        <v>0</v>
      </c>
      <c r="BU114" s="144">
        <f t="shared" si="268"/>
        <v>5</v>
      </c>
      <c r="BV114" s="81"/>
      <c r="BW114" s="81"/>
      <c r="BX114" s="145">
        <f t="shared" si="269"/>
        <v>0</v>
      </c>
      <c r="BY114" s="145">
        <f t="shared" si="270"/>
        <v>0</v>
      </c>
      <c r="BZ114" s="145">
        <f t="shared" si="271"/>
        <v>0</v>
      </c>
      <c r="CA114" s="145">
        <f t="shared" si="272"/>
        <v>0</v>
      </c>
      <c r="CB114" s="145">
        <f t="shared" si="273"/>
        <v>0</v>
      </c>
      <c r="CC114" s="145">
        <f t="shared" si="274"/>
        <v>0</v>
      </c>
      <c r="CD114" s="145">
        <f t="shared" si="275"/>
        <v>0</v>
      </c>
      <c r="CE114" s="145">
        <f t="shared" si="276"/>
        <v>0</v>
      </c>
      <c r="CF114" s="146">
        <f t="shared" si="277"/>
        <v>0</v>
      </c>
      <c r="CG114" s="147">
        <f t="shared" si="278"/>
        <v>0</v>
      </c>
      <c r="CH114" s="81"/>
      <c r="CI114" s="108">
        <f t="shared" si="279"/>
        <v>0</v>
      </c>
      <c r="CJ114" s="108">
        <f t="shared" si="280"/>
        <v>0</v>
      </c>
      <c r="CK114" s="108">
        <f t="shared" si="281"/>
        <v>0</v>
      </c>
      <c r="CL114" s="108">
        <f t="shared" si="282"/>
        <v>0</v>
      </c>
      <c r="CM114" s="108">
        <f t="shared" si="283"/>
        <v>0</v>
      </c>
      <c r="CN114" s="108">
        <f t="shared" si="284"/>
        <v>0</v>
      </c>
      <c r="CO114" s="108">
        <f t="shared" si="285"/>
        <v>0</v>
      </c>
      <c r="CP114" s="108">
        <f t="shared" si="286"/>
        <v>0</v>
      </c>
      <c r="CQ114" s="148">
        <f t="shared" si="287"/>
        <v>0</v>
      </c>
      <c r="CR114" s="108">
        <f t="shared" si="288"/>
        <v>0</v>
      </c>
      <c r="CS114" s="108">
        <f t="shared" si="289"/>
        <v>0</v>
      </c>
      <c r="CT114" s="105">
        <f t="shared" si="290"/>
        <v>0</v>
      </c>
      <c r="CU114" s="108">
        <f t="shared" si="291"/>
        <v>0</v>
      </c>
      <c r="CV114" s="108">
        <f t="shared" si="292"/>
        <v>0</v>
      </c>
      <c r="CW114" s="108">
        <f t="shared" si="293"/>
        <v>0</v>
      </c>
      <c r="CX114" s="108">
        <f t="shared" si="294"/>
        <v>1</v>
      </c>
      <c r="CY114" s="108">
        <f t="shared" si="295"/>
        <v>0</v>
      </c>
      <c r="CZ114" s="149">
        <f t="shared" si="296"/>
        <v>1</v>
      </c>
      <c r="DA114" s="81"/>
      <c r="DB114" s="81"/>
      <c r="DC114" s="81"/>
      <c r="DD114" s="150">
        <f t="shared" si="297"/>
        <v>0</v>
      </c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</row>
    <row r="115" spans="1:126" ht="12.75" customHeight="1">
      <c r="A115" s="108" t="str">
        <f>'ПЛАН НАВЧАЛЬНОГО ПРОЦЕСУ ДЕННА'!A115</f>
        <v>2.10</v>
      </c>
      <c r="B115" s="131" t="str">
        <f>'ПЛАН НАВЧАЛЬНОГО ПРОЦЕСУ ДЕННА'!B115</f>
        <v>Вибіркова дисципліна 10</v>
      </c>
      <c r="C115" s="132"/>
      <c r="D115" s="222">
        <f>'ПЛАН НАВЧАЛЬНОГО ПРОЦЕСУ ДЕННА'!D115</f>
        <v>0</v>
      </c>
      <c r="E115" s="320">
        <f>'ПЛАН НАВЧАЛЬНОГО ПРОЦЕСУ ДЕННА'!E115</f>
        <v>0</v>
      </c>
      <c r="F115" s="320">
        <f>'ПЛАН НАВЧАЛЬНОГО ПРОЦЕСУ ДЕННА'!F115</f>
        <v>0</v>
      </c>
      <c r="G115" s="321">
        <f>'ПЛАН НАВЧАЛЬНОГО ПРОЦЕСУ ДЕННА'!G115</f>
        <v>0</v>
      </c>
      <c r="H115" s="222">
        <f>'ПЛАН НАВЧАЛЬНОГО ПРОЦЕСУ ДЕННА'!H115</f>
        <v>7</v>
      </c>
      <c r="I115" s="320">
        <f>'ПЛАН НАВЧАЛЬНОГО ПРОЦЕСУ ДЕННА'!I115</f>
        <v>0</v>
      </c>
      <c r="J115" s="320">
        <f>'ПЛАН НАВЧАЛЬНОГО ПРОЦЕСУ ДЕННА'!J115</f>
        <v>0</v>
      </c>
      <c r="K115" s="320">
        <f>'ПЛАН НАВЧАЛЬНОГО ПРОЦЕСУ ДЕННА'!K115</f>
        <v>0</v>
      </c>
      <c r="L115" s="320">
        <f>'ПЛАН НАВЧАЛЬНОГО ПРОЦЕСУ ДЕННА'!L115</f>
        <v>0</v>
      </c>
      <c r="M115" s="320">
        <f>'ПЛАН НАВЧАЛЬНОГО ПРОЦЕСУ ДЕННА'!M115</f>
        <v>0</v>
      </c>
      <c r="N115" s="320">
        <f>'ПЛАН НАВЧАЛЬНОГО ПРОЦЕСУ ДЕННА'!N115</f>
        <v>0</v>
      </c>
      <c r="O115" s="320">
        <f>'ПЛАН НАВЧАЛЬНОГО ПРОЦЕСУ ДЕННА'!O115</f>
        <v>0</v>
      </c>
      <c r="P115" s="203">
        <f>'ПЛАН НАВЧАЛЬНОГО ПРОЦЕСУ ДЕННА'!P115</f>
        <v>0</v>
      </c>
      <c r="Q115" s="203">
        <f>'ПЛАН НАВЧАЛЬНОГО ПРОЦЕСУ ДЕННА'!Q115</f>
        <v>0</v>
      </c>
      <c r="R115" s="222">
        <f>'ПЛАН НАВЧАЛЬНОГО ПРОЦЕСУ ДЕННА'!R115</f>
        <v>0</v>
      </c>
      <c r="S115" s="320">
        <f>'ПЛАН НАВЧАЛЬНОГО ПРОЦЕСУ ДЕННА'!S115</f>
        <v>0</v>
      </c>
      <c r="T115" s="320">
        <f>'ПЛАН НАВЧАЛЬНОГО ПРОЦЕСУ ДЕННА'!T115</f>
        <v>0</v>
      </c>
      <c r="U115" s="320">
        <f>'ПЛАН НАВЧАЛЬНОГО ПРОЦЕСУ ДЕННА'!U115</f>
        <v>0</v>
      </c>
      <c r="V115" s="320">
        <f>'ПЛАН НАВЧАЛЬНОГО ПРОЦЕСУ ДЕННА'!V115</f>
        <v>0</v>
      </c>
      <c r="W115" s="320">
        <f>'ПЛАН НАВЧАЛЬНОГО ПРОЦЕСУ ДЕННА'!W115</f>
        <v>0</v>
      </c>
      <c r="X115" s="320">
        <f>'ПЛАН НАВЧАЛЬНОГО ПРОЦЕСУ ДЕННА'!X115</f>
        <v>0</v>
      </c>
      <c r="Y115" s="322">
        <f>'ПЛАН НАВЧАЛЬНОГО ПРОЦЕСУ ДЕННА'!Y115</f>
        <v>150</v>
      </c>
      <c r="Z115" s="136">
        <f t="shared" si="257"/>
        <v>5</v>
      </c>
      <c r="AA115" s="138"/>
      <c r="AB115" s="138"/>
      <c r="AC115" s="138"/>
      <c r="AD115" s="138"/>
      <c r="AE115" s="139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139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139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140">
        <f>'ПЛАН НАВЧАЛЬНОГО ПРОЦЕСУ ДЕННА'!AH115</f>
        <v>0</v>
      </c>
      <c r="AI115" s="139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139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139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140">
        <f>'ПЛАН НАВЧАЛЬНОГО ПРОЦЕСУ ДЕННА'!AL115</f>
        <v>0</v>
      </c>
      <c r="AM115" s="139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139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139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140">
        <f>'ПЛАН НАВЧАЛЬНОГО ПРОЦЕСУ ДЕННА'!AP115</f>
        <v>0</v>
      </c>
      <c r="AQ115" s="139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139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139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140">
        <f>'ПЛАН НАВЧАЛЬНОГО ПРОЦЕСУ ДЕННА'!AT115</f>
        <v>0</v>
      </c>
      <c r="AU115" s="139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139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139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140">
        <f>'ПЛАН НАВЧАЛЬНОГО ПРОЦЕСУ ДЕННА'!AX115</f>
        <v>0</v>
      </c>
      <c r="AY115" s="139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139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139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140">
        <f>'ПЛАН НАВЧАЛЬНОГО ПРОЦЕСУ ДЕННА'!BB115</f>
        <v>0</v>
      </c>
      <c r="BC115" s="139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139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139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140">
        <f>'ПЛАН НАВЧАЛЬНОГО ПРОЦЕСУ ДЕННА'!BF115</f>
        <v>5</v>
      </c>
      <c r="BG115" s="139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139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139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140">
        <f>'ПЛАН НАВЧАЛЬНОГО ПРОЦЕСУ ДЕННА'!BJ115</f>
        <v>0</v>
      </c>
      <c r="BK115" s="141">
        <f t="shared" si="258"/>
        <v>0</v>
      </c>
      <c r="BL115" s="142" t="str">
        <f t="shared" si="259"/>
        <v/>
      </c>
      <c r="BM115" s="143">
        <f t="shared" si="260"/>
        <v>0</v>
      </c>
      <c r="BN115" s="143">
        <f t="shared" si="261"/>
        <v>0</v>
      </c>
      <c r="BO115" s="143">
        <f t="shared" si="262"/>
        <v>0</v>
      </c>
      <c r="BP115" s="143">
        <f t="shared" si="263"/>
        <v>0</v>
      </c>
      <c r="BQ115" s="143">
        <f t="shared" si="264"/>
        <v>0</v>
      </c>
      <c r="BR115" s="143">
        <f t="shared" si="265"/>
        <v>0</v>
      </c>
      <c r="BS115" s="143">
        <f t="shared" si="266"/>
        <v>5</v>
      </c>
      <c r="BT115" s="143">
        <f t="shared" si="267"/>
        <v>0</v>
      </c>
      <c r="BU115" s="144">
        <f t="shared" si="268"/>
        <v>5</v>
      </c>
      <c r="BV115" s="81"/>
      <c r="BW115" s="81"/>
      <c r="BX115" s="145">
        <f t="shared" si="269"/>
        <v>0</v>
      </c>
      <c r="BY115" s="145">
        <f t="shared" si="270"/>
        <v>0</v>
      </c>
      <c r="BZ115" s="145">
        <f t="shared" si="271"/>
        <v>0</v>
      </c>
      <c r="CA115" s="145">
        <f t="shared" si="272"/>
        <v>0</v>
      </c>
      <c r="CB115" s="145">
        <f t="shared" si="273"/>
        <v>0</v>
      </c>
      <c r="CC115" s="145">
        <f t="shared" si="274"/>
        <v>0</v>
      </c>
      <c r="CD115" s="145">
        <f t="shared" si="275"/>
        <v>0</v>
      </c>
      <c r="CE115" s="145">
        <f t="shared" si="276"/>
        <v>0</v>
      </c>
      <c r="CF115" s="146">
        <f t="shared" si="277"/>
        <v>0</v>
      </c>
      <c r="CG115" s="147">
        <f t="shared" si="278"/>
        <v>0</v>
      </c>
      <c r="CH115" s="81"/>
      <c r="CI115" s="108">
        <f t="shared" si="279"/>
        <v>0</v>
      </c>
      <c r="CJ115" s="108">
        <f t="shared" si="280"/>
        <v>0</v>
      </c>
      <c r="CK115" s="108">
        <f t="shared" si="281"/>
        <v>0</v>
      </c>
      <c r="CL115" s="108">
        <f t="shared" si="282"/>
        <v>0</v>
      </c>
      <c r="CM115" s="108">
        <f t="shared" si="283"/>
        <v>0</v>
      </c>
      <c r="CN115" s="108">
        <f t="shared" si="284"/>
        <v>0</v>
      </c>
      <c r="CO115" s="108">
        <f t="shared" si="285"/>
        <v>0</v>
      </c>
      <c r="CP115" s="108">
        <f t="shared" si="286"/>
        <v>0</v>
      </c>
      <c r="CQ115" s="148">
        <f t="shared" si="287"/>
        <v>0</v>
      </c>
      <c r="CR115" s="108">
        <f t="shared" si="288"/>
        <v>0</v>
      </c>
      <c r="CS115" s="108">
        <f t="shared" si="289"/>
        <v>0</v>
      </c>
      <c r="CT115" s="105">
        <f t="shared" si="290"/>
        <v>0</v>
      </c>
      <c r="CU115" s="108">
        <f t="shared" si="291"/>
        <v>0</v>
      </c>
      <c r="CV115" s="108">
        <f t="shared" si="292"/>
        <v>0</v>
      </c>
      <c r="CW115" s="108">
        <f t="shared" si="293"/>
        <v>0</v>
      </c>
      <c r="CX115" s="108">
        <f t="shared" si="294"/>
        <v>1</v>
      </c>
      <c r="CY115" s="108">
        <f t="shared" si="295"/>
        <v>0</v>
      </c>
      <c r="CZ115" s="149">
        <f t="shared" si="296"/>
        <v>1</v>
      </c>
      <c r="DA115" s="81"/>
      <c r="DB115" s="81"/>
      <c r="DC115" s="81"/>
      <c r="DD115" s="150">
        <f t="shared" si="297"/>
        <v>0</v>
      </c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</row>
    <row r="116" spans="1:126" ht="12.75" customHeight="1">
      <c r="A116" s="108" t="str">
        <f>'ПЛАН НАВЧАЛЬНОГО ПРОЦЕСУ ДЕННА'!A116</f>
        <v>2.11</v>
      </c>
      <c r="B116" s="131" t="str">
        <f>'ПЛАН НАВЧАЛЬНОГО ПРОЦЕСУ ДЕННА'!B116</f>
        <v>Вибіркова дисципліна 11</v>
      </c>
      <c r="C116" s="132"/>
      <c r="D116" s="222">
        <f>'ПЛАН НАВЧАЛЬНОГО ПРОЦЕСУ ДЕННА'!D116</f>
        <v>0</v>
      </c>
      <c r="E116" s="320">
        <f>'ПЛАН НАВЧАЛЬНОГО ПРОЦЕСУ ДЕННА'!E116</f>
        <v>0</v>
      </c>
      <c r="F116" s="320">
        <f>'ПЛАН НАВЧАЛЬНОГО ПРОЦЕСУ ДЕННА'!F116</f>
        <v>0</v>
      </c>
      <c r="G116" s="321">
        <f>'ПЛАН НАВЧАЛЬНОГО ПРОЦЕСУ ДЕННА'!G116</f>
        <v>0</v>
      </c>
      <c r="H116" s="222">
        <f>'ПЛАН НАВЧАЛЬНОГО ПРОЦЕСУ ДЕННА'!H116</f>
        <v>7</v>
      </c>
      <c r="I116" s="320">
        <f>'ПЛАН НАВЧАЛЬНОГО ПРОЦЕСУ ДЕННА'!I116</f>
        <v>0</v>
      </c>
      <c r="J116" s="320">
        <f>'ПЛАН НАВЧАЛЬНОГО ПРОЦЕСУ ДЕННА'!J116</f>
        <v>0</v>
      </c>
      <c r="K116" s="320">
        <f>'ПЛАН НАВЧАЛЬНОГО ПРОЦЕСУ ДЕННА'!K116</f>
        <v>0</v>
      </c>
      <c r="L116" s="320">
        <f>'ПЛАН НАВЧАЛЬНОГО ПРОЦЕСУ ДЕННА'!L116</f>
        <v>0</v>
      </c>
      <c r="M116" s="320">
        <f>'ПЛАН НАВЧАЛЬНОГО ПРОЦЕСУ ДЕННА'!M116</f>
        <v>0</v>
      </c>
      <c r="N116" s="320">
        <f>'ПЛАН НАВЧАЛЬНОГО ПРОЦЕСУ ДЕННА'!N116</f>
        <v>0</v>
      </c>
      <c r="O116" s="320">
        <f>'ПЛАН НАВЧАЛЬНОГО ПРОЦЕСУ ДЕННА'!O116</f>
        <v>0</v>
      </c>
      <c r="P116" s="203">
        <f>'ПЛАН НАВЧАЛЬНОГО ПРОЦЕСУ ДЕННА'!P116</f>
        <v>0</v>
      </c>
      <c r="Q116" s="203">
        <f>'ПЛАН НАВЧАЛЬНОГО ПРОЦЕСУ ДЕННА'!Q116</f>
        <v>0</v>
      </c>
      <c r="R116" s="222">
        <f>'ПЛАН НАВЧАЛЬНОГО ПРОЦЕСУ ДЕННА'!R116</f>
        <v>0</v>
      </c>
      <c r="S116" s="320">
        <f>'ПЛАН НАВЧАЛЬНОГО ПРОЦЕСУ ДЕННА'!S116</f>
        <v>0</v>
      </c>
      <c r="T116" s="320">
        <f>'ПЛАН НАВЧАЛЬНОГО ПРОЦЕСУ ДЕННА'!T116</f>
        <v>0</v>
      </c>
      <c r="U116" s="320">
        <f>'ПЛАН НАВЧАЛЬНОГО ПРОЦЕСУ ДЕННА'!U116</f>
        <v>0</v>
      </c>
      <c r="V116" s="320">
        <f>'ПЛАН НАВЧАЛЬНОГО ПРОЦЕСУ ДЕННА'!V116</f>
        <v>0</v>
      </c>
      <c r="W116" s="320">
        <f>'ПЛАН НАВЧАЛЬНОГО ПРОЦЕСУ ДЕННА'!W116</f>
        <v>0</v>
      </c>
      <c r="X116" s="320">
        <f>'ПЛАН НАВЧАЛЬНОГО ПРОЦЕСУ ДЕННА'!X116</f>
        <v>0</v>
      </c>
      <c r="Y116" s="322">
        <f>'ПЛАН НАВЧАЛЬНОГО ПРОЦЕСУ ДЕННА'!Y116</f>
        <v>150</v>
      </c>
      <c r="Z116" s="136">
        <f t="shared" si="257"/>
        <v>5</v>
      </c>
      <c r="AA116" s="138"/>
      <c r="AB116" s="138"/>
      <c r="AC116" s="138"/>
      <c r="AD116" s="138"/>
      <c r="AE116" s="139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139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139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140">
        <f>'ПЛАН НАВЧАЛЬНОГО ПРОЦЕСУ ДЕННА'!AH116</f>
        <v>0</v>
      </c>
      <c r="AI116" s="139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139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139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140">
        <f>'ПЛАН НАВЧАЛЬНОГО ПРОЦЕСУ ДЕННА'!AL116</f>
        <v>0</v>
      </c>
      <c r="AM116" s="139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139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139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140">
        <f>'ПЛАН НАВЧАЛЬНОГО ПРОЦЕСУ ДЕННА'!AP116</f>
        <v>0</v>
      </c>
      <c r="AQ116" s="139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139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139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140">
        <f>'ПЛАН НАВЧАЛЬНОГО ПРОЦЕСУ ДЕННА'!AT116</f>
        <v>0</v>
      </c>
      <c r="AU116" s="139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139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139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140">
        <f>'ПЛАН НАВЧАЛЬНОГО ПРОЦЕСУ ДЕННА'!AX116</f>
        <v>0</v>
      </c>
      <c r="AY116" s="139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139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139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140">
        <f>'ПЛАН НАВЧАЛЬНОГО ПРОЦЕСУ ДЕННА'!BB116</f>
        <v>0</v>
      </c>
      <c r="BC116" s="139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139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139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140">
        <f>'ПЛАН НАВЧАЛЬНОГО ПРОЦЕСУ ДЕННА'!BF116</f>
        <v>5</v>
      </c>
      <c r="BG116" s="139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139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139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140">
        <f>'ПЛАН НАВЧАЛЬНОГО ПРОЦЕСУ ДЕННА'!BJ116</f>
        <v>0</v>
      </c>
      <c r="BK116" s="141">
        <f t="shared" si="258"/>
        <v>0</v>
      </c>
      <c r="BL116" s="142" t="str">
        <f t="shared" si="259"/>
        <v/>
      </c>
      <c r="BM116" s="143">
        <f t="shared" si="260"/>
        <v>0</v>
      </c>
      <c r="BN116" s="143">
        <f t="shared" si="261"/>
        <v>0</v>
      </c>
      <c r="BO116" s="143">
        <f t="shared" si="262"/>
        <v>0</v>
      </c>
      <c r="BP116" s="143">
        <f t="shared" si="263"/>
        <v>0</v>
      </c>
      <c r="BQ116" s="143">
        <f t="shared" si="264"/>
        <v>0</v>
      </c>
      <c r="BR116" s="143">
        <f t="shared" si="265"/>
        <v>0</v>
      </c>
      <c r="BS116" s="143">
        <f t="shared" si="266"/>
        <v>5</v>
      </c>
      <c r="BT116" s="143">
        <f t="shared" si="267"/>
        <v>0</v>
      </c>
      <c r="BU116" s="144">
        <f t="shared" si="268"/>
        <v>5</v>
      </c>
      <c r="BV116" s="81"/>
      <c r="BW116" s="81"/>
      <c r="BX116" s="145">
        <f t="shared" si="269"/>
        <v>0</v>
      </c>
      <c r="BY116" s="145">
        <f t="shared" si="270"/>
        <v>0</v>
      </c>
      <c r="BZ116" s="145">
        <f t="shared" si="271"/>
        <v>0</v>
      </c>
      <c r="CA116" s="145">
        <f t="shared" si="272"/>
        <v>0</v>
      </c>
      <c r="CB116" s="145">
        <f t="shared" si="273"/>
        <v>0</v>
      </c>
      <c r="CC116" s="145">
        <f t="shared" si="274"/>
        <v>0</v>
      </c>
      <c r="CD116" s="145">
        <f t="shared" si="275"/>
        <v>0</v>
      </c>
      <c r="CE116" s="145">
        <f t="shared" si="276"/>
        <v>0</v>
      </c>
      <c r="CF116" s="146">
        <f t="shared" si="277"/>
        <v>0</v>
      </c>
      <c r="CG116" s="147">
        <f t="shared" si="278"/>
        <v>0</v>
      </c>
      <c r="CH116" s="81"/>
      <c r="CI116" s="108">
        <f t="shared" si="279"/>
        <v>0</v>
      </c>
      <c r="CJ116" s="108">
        <f t="shared" si="280"/>
        <v>0</v>
      </c>
      <c r="CK116" s="108">
        <f t="shared" si="281"/>
        <v>0</v>
      </c>
      <c r="CL116" s="108">
        <f t="shared" si="282"/>
        <v>0</v>
      </c>
      <c r="CM116" s="108">
        <f t="shared" si="283"/>
        <v>0</v>
      </c>
      <c r="CN116" s="108">
        <f t="shared" si="284"/>
        <v>0</v>
      </c>
      <c r="CO116" s="108">
        <f t="shared" si="285"/>
        <v>0</v>
      </c>
      <c r="CP116" s="108">
        <f t="shared" si="286"/>
        <v>0</v>
      </c>
      <c r="CQ116" s="148">
        <f t="shared" si="287"/>
        <v>0</v>
      </c>
      <c r="CR116" s="108">
        <f t="shared" si="288"/>
        <v>0</v>
      </c>
      <c r="CS116" s="108">
        <f t="shared" si="289"/>
        <v>0</v>
      </c>
      <c r="CT116" s="105">
        <f t="shared" si="290"/>
        <v>0</v>
      </c>
      <c r="CU116" s="108">
        <f t="shared" si="291"/>
        <v>0</v>
      </c>
      <c r="CV116" s="108">
        <f t="shared" si="292"/>
        <v>0</v>
      </c>
      <c r="CW116" s="108">
        <f t="shared" si="293"/>
        <v>0</v>
      </c>
      <c r="CX116" s="108">
        <f t="shared" si="294"/>
        <v>1</v>
      </c>
      <c r="CY116" s="108">
        <f t="shared" si="295"/>
        <v>0</v>
      </c>
      <c r="CZ116" s="149">
        <f t="shared" si="296"/>
        <v>1</v>
      </c>
      <c r="DA116" s="81"/>
      <c r="DB116" s="81"/>
      <c r="DC116" s="81"/>
      <c r="DD116" s="150">
        <f t="shared" si="297"/>
        <v>0</v>
      </c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</row>
    <row r="117" spans="1:126" ht="12.75" customHeight="1">
      <c r="A117" s="108" t="str">
        <f>'ПЛАН НАВЧАЛЬНОГО ПРОЦЕСУ ДЕННА'!A117</f>
        <v>2.12</v>
      </c>
      <c r="B117" s="131" t="str">
        <f>'ПЛАН НАВЧАЛЬНОГО ПРОЦЕСУ ДЕННА'!B117</f>
        <v>Вибіркова дисципліна 12</v>
      </c>
      <c r="C117" s="132"/>
      <c r="D117" s="222">
        <f>'ПЛАН НАВЧАЛЬНОГО ПРОЦЕСУ ДЕННА'!D117</f>
        <v>0</v>
      </c>
      <c r="E117" s="320">
        <f>'ПЛАН НАВЧАЛЬНОГО ПРОЦЕСУ ДЕННА'!E117</f>
        <v>0</v>
      </c>
      <c r="F117" s="320">
        <f>'ПЛАН НАВЧАЛЬНОГО ПРОЦЕСУ ДЕННА'!F117</f>
        <v>0</v>
      </c>
      <c r="G117" s="321">
        <f>'ПЛАН НАВЧАЛЬНОГО ПРОЦЕСУ ДЕННА'!G117</f>
        <v>0</v>
      </c>
      <c r="H117" s="222">
        <f>'ПЛАН НАВЧАЛЬНОГО ПРОЦЕСУ ДЕННА'!H117</f>
        <v>7</v>
      </c>
      <c r="I117" s="320">
        <f>'ПЛАН НАВЧАЛЬНОГО ПРОЦЕСУ ДЕННА'!I117</f>
        <v>0</v>
      </c>
      <c r="J117" s="320">
        <f>'ПЛАН НАВЧАЛЬНОГО ПРОЦЕСУ ДЕННА'!J117</f>
        <v>0</v>
      </c>
      <c r="K117" s="320">
        <f>'ПЛАН НАВЧАЛЬНОГО ПРОЦЕСУ ДЕННА'!K117</f>
        <v>0</v>
      </c>
      <c r="L117" s="320">
        <f>'ПЛАН НАВЧАЛЬНОГО ПРОЦЕСУ ДЕННА'!L117</f>
        <v>0</v>
      </c>
      <c r="M117" s="320">
        <f>'ПЛАН НАВЧАЛЬНОГО ПРОЦЕСУ ДЕННА'!M117</f>
        <v>0</v>
      </c>
      <c r="N117" s="320">
        <f>'ПЛАН НАВЧАЛЬНОГО ПРОЦЕСУ ДЕННА'!N117</f>
        <v>0</v>
      </c>
      <c r="O117" s="320">
        <f>'ПЛАН НАВЧАЛЬНОГО ПРОЦЕСУ ДЕННА'!O117</f>
        <v>0</v>
      </c>
      <c r="P117" s="203">
        <f>'ПЛАН НАВЧАЛЬНОГО ПРОЦЕСУ ДЕННА'!P117</f>
        <v>0</v>
      </c>
      <c r="Q117" s="203">
        <f>'ПЛАН НАВЧАЛЬНОГО ПРОЦЕСУ ДЕННА'!Q117</f>
        <v>0</v>
      </c>
      <c r="R117" s="222">
        <f>'ПЛАН НАВЧАЛЬНОГО ПРОЦЕСУ ДЕННА'!R117</f>
        <v>0</v>
      </c>
      <c r="S117" s="320">
        <f>'ПЛАН НАВЧАЛЬНОГО ПРОЦЕСУ ДЕННА'!S117</f>
        <v>0</v>
      </c>
      <c r="T117" s="320">
        <f>'ПЛАН НАВЧАЛЬНОГО ПРОЦЕСУ ДЕННА'!T117</f>
        <v>0</v>
      </c>
      <c r="U117" s="320">
        <f>'ПЛАН НАВЧАЛЬНОГО ПРОЦЕСУ ДЕННА'!U117</f>
        <v>0</v>
      </c>
      <c r="V117" s="320">
        <f>'ПЛАН НАВЧАЛЬНОГО ПРОЦЕСУ ДЕННА'!V117</f>
        <v>0</v>
      </c>
      <c r="W117" s="320">
        <f>'ПЛАН НАВЧАЛЬНОГО ПРОЦЕСУ ДЕННА'!W117</f>
        <v>0</v>
      </c>
      <c r="X117" s="320">
        <f>'ПЛАН НАВЧАЛЬНОГО ПРОЦЕСУ ДЕННА'!X117</f>
        <v>0</v>
      </c>
      <c r="Y117" s="322">
        <f>'ПЛАН НАВЧАЛЬНОГО ПРОЦЕСУ ДЕННА'!Y117</f>
        <v>150</v>
      </c>
      <c r="Z117" s="136">
        <f t="shared" si="257"/>
        <v>5</v>
      </c>
      <c r="AA117" s="138"/>
      <c r="AB117" s="138"/>
      <c r="AC117" s="138"/>
      <c r="AD117" s="138"/>
      <c r="AE117" s="139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139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139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140">
        <f>'ПЛАН НАВЧАЛЬНОГО ПРОЦЕСУ ДЕННА'!AH117</f>
        <v>0</v>
      </c>
      <c r="AI117" s="139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139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139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140">
        <f>'ПЛАН НАВЧАЛЬНОГО ПРОЦЕСУ ДЕННА'!AL117</f>
        <v>0</v>
      </c>
      <c r="AM117" s="139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139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139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140">
        <f>'ПЛАН НАВЧАЛЬНОГО ПРОЦЕСУ ДЕННА'!AP117</f>
        <v>0</v>
      </c>
      <c r="AQ117" s="139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139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139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140">
        <f>'ПЛАН НАВЧАЛЬНОГО ПРОЦЕСУ ДЕННА'!AT117</f>
        <v>0</v>
      </c>
      <c r="AU117" s="139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139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139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140">
        <f>'ПЛАН НАВЧАЛЬНОГО ПРОЦЕСУ ДЕННА'!AX117</f>
        <v>0</v>
      </c>
      <c r="AY117" s="139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139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139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140">
        <f>'ПЛАН НАВЧАЛЬНОГО ПРОЦЕСУ ДЕННА'!BB117</f>
        <v>0</v>
      </c>
      <c r="BC117" s="139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139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139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140">
        <f>'ПЛАН НАВЧАЛЬНОГО ПРОЦЕСУ ДЕННА'!BF117</f>
        <v>5</v>
      </c>
      <c r="BG117" s="139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139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139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140">
        <f>'ПЛАН НАВЧАЛЬНОГО ПРОЦЕСУ ДЕННА'!BJ117</f>
        <v>0</v>
      </c>
      <c r="BK117" s="141">
        <f t="shared" si="258"/>
        <v>0</v>
      </c>
      <c r="BL117" s="142" t="str">
        <f t="shared" si="259"/>
        <v/>
      </c>
      <c r="BM117" s="143">
        <f t="shared" si="260"/>
        <v>0</v>
      </c>
      <c r="BN117" s="143">
        <f t="shared" si="261"/>
        <v>0</v>
      </c>
      <c r="BO117" s="143">
        <f t="shared" si="262"/>
        <v>0</v>
      </c>
      <c r="BP117" s="143">
        <f t="shared" si="263"/>
        <v>0</v>
      </c>
      <c r="BQ117" s="143">
        <f t="shared" si="264"/>
        <v>0</v>
      </c>
      <c r="BR117" s="143">
        <f t="shared" si="265"/>
        <v>0</v>
      </c>
      <c r="BS117" s="143">
        <f t="shared" si="266"/>
        <v>5</v>
      </c>
      <c r="BT117" s="143">
        <f t="shared" si="267"/>
        <v>0</v>
      </c>
      <c r="BU117" s="144">
        <f t="shared" si="268"/>
        <v>5</v>
      </c>
      <c r="BV117" s="81"/>
      <c r="BW117" s="81"/>
      <c r="BX117" s="145">
        <f t="shared" si="269"/>
        <v>0</v>
      </c>
      <c r="BY117" s="145">
        <f t="shared" si="270"/>
        <v>0</v>
      </c>
      <c r="BZ117" s="145">
        <f t="shared" si="271"/>
        <v>0</v>
      </c>
      <c r="CA117" s="145">
        <f t="shared" si="272"/>
        <v>0</v>
      </c>
      <c r="CB117" s="145">
        <f t="shared" si="273"/>
        <v>0</v>
      </c>
      <c r="CC117" s="145">
        <f t="shared" si="274"/>
        <v>0</v>
      </c>
      <c r="CD117" s="145">
        <f t="shared" si="275"/>
        <v>0</v>
      </c>
      <c r="CE117" s="145">
        <f t="shared" si="276"/>
        <v>0</v>
      </c>
      <c r="CF117" s="146">
        <f t="shared" si="277"/>
        <v>0</v>
      </c>
      <c r="CG117" s="147">
        <f t="shared" si="278"/>
        <v>0</v>
      </c>
      <c r="CH117" s="81"/>
      <c r="CI117" s="108">
        <f t="shared" si="279"/>
        <v>0</v>
      </c>
      <c r="CJ117" s="108">
        <f t="shared" si="280"/>
        <v>0</v>
      </c>
      <c r="CK117" s="108">
        <f t="shared" si="281"/>
        <v>0</v>
      </c>
      <c r="CL117" s="108">
        <f t="shared" si="282"/>
        <v>0</v>
      </c>
      <c r="CM117" s="108">
        <f t="shared" si="283"/>
        <v>0</v>
      </c>
      <c r="CN117" s="108">
        <f t="shared" si="284"/>
        <v>0</v>
      </c>
      <c r="CO117" s="108">
        <f t="shared" si="285"/>
        <v>0</v>
      </c>
      <c r="CP117" s="108">
        <f t="shared" si="286"/>
        <v>0</v>
      </c>
      <c r="CQ117" s="148">
        <f t="shared" si="287"/>
        <v>0</v>
      </c>
      <c r="CR117" s="108">
        <f t="shared" si="288"/>
        <v>0</v>
      </c>
      <c r="CS117" s="108">
        <f t="shared" si="289"/>
        <v>0</v>
      </c>
      <c r="CT117" s="105">
        <f t="shared" si="290"/>
        <v>0</v>
      </c>
      <c r="CU117" s="108">
        <f t="shared" si="291"/>
        <v>0</v>
      </c>
      <c r="CV117" s="108">
        <f t="shared" si="292"/>
        <v>0</v>
      </c>
      <c r="CW117" s="108">
        <f t="shared" si="293"/>
        <v>0</v>
      </c>
      <c r="CX117" s="108">
        <f t="shared" si="294"/>
        <v>1</v>
      </c>
      <c r="CY117" s="108">
        <f t="shared" si="295"/>
        <v>0</v>
      </c>
      <c r="CZ117" s="149">
        <f t="shared" si="296"/>
        <v>1</v>
      </c>
      <c r="DA117" s="81"/>
      <c r="DB117" s="81"/>
      <c r="DC117" s="81"/>
      <c r="DD117" s="150">
        <f t="shared" si="297"/>
        <v>0</v>
      </c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</row>
    <row r="118" spans="1:126" ht="12.75" hidden="1" customHeight="1">
      <c r="A118" s="108" t="str">
        <f>'ПЛАН НАВЧАЛЬНОГО ПРОЦЕСУ ДЕННА'!A118</f>
        <v>2.13</v>
      </c>
      <c r="B118" s="131" t="str">
        <f>'ПЛАН НАВЧАЛЬНОГО ПРОЦЕСУ ДЕННА'!B118</f>
        <v>Вибіркова дисципліна 13</v>
      </c>
      <c r="C118" s="132"/>
      <c r="D118" s="222">
        <f>'ПЛАН НАВЧАЛЬНОГО ПРОЦЕСУ ДЕННА'!D118</f>
        <v>0</v>
      </c>
      <c r="E118" s="320">
        <f>'ПЛАН НАВЧАЛЬНОГО ПРОЦЕСУ ДЕННА'!E118</f>
        <v>0</v>
      </c>
      <c r="F118" s="320">
        <f>'ПЛАН НАВЧАЛЬНОГО ПРОЦЕСУ ДЕННА'!F118</f>
        <v>0</v>
      </c>
      <c r="G118" s="321">
        <f>'ПЛАН НАВЧАЛЬНОГО ПРОЦЕСУ ДЕННА'!G118</f>
        <v>0</v>
      </c>
      <c r="H118" s="222">
        <f>'ПЛАН НАВЧАЛЬНОГО ПРОЦЕСУ ДЕННА'!H118</f>
        <v>0</v>
      </c>
      <c r="I118" s="320">
        <f>'ПЛАН НАВЧАЛЬНОГО ПРОЦЕСУ ДЕННА'!I118</f>
        <v>0</v>
      </c>
      <c r="J118" s="320">
        <f>'ПЛАН НАВЧАЛЬНОГО ПРОЦЕСУ ДЕННА'!J118</f>
        <v>0</v>
      </c>
      <c r="K118" s="320">
        <f>'ПЛАН НАВЧАЛЬНОГО ПРОЦЕСУ ДЕННА'!K118</f>
        <v>0</v>
      </c>
      <c r="L118" s="320">
        <f>'ПЛАН НАВЧАЛЬНОГО ПРОЦЕСУ ДЕННА'!L118</f>
        <v>0</v>
      </c>
      <c r="M118" s="320">
        <f>'ПЛАН НАВЧАЛЬНОГО ПРОЦЕСУ ДЕННА'!M118</f>
        <v>0</v>
      </c>
      <c r="N118" s="320">
        <f>'ПЛАН НАВЧАЛЬНОГО ПРОЦЕСУ ДЕННА'!N118</f>
        <v>0</v>
      </c>
      <c r="O118" s="320">
        <f>'ПЛАН НАВЧАЛЬНОГО ПРОЦЕСУ ДЕННА'!O118</f>
        <v>0</v>
      </c>
      <c r="P118" s="203">
        <f>'ПЛАН НАВЧАЛЬНОГО ПРОЦЕСУ ДЕННА'!P118</f>
        <v>0</v>
      </c>
      <c r="Q118" s="203">
        <f>'ПЛАН НАВЧАЛЬНОГО ПРОЦЕСУ ДЕННА'!Q118</f>
        <v>0</v>
      </c>
      <c r="R118" s="222">
        <f>'ПЛАН НАВЧАЛЬНОГО ПРОЦЕСУ ДЕННА'!R118</f>
        <v>0</v>
      </c>
      <c r="S118" s="320">
        <f>'ПЛАН НАВЧАЛЬНОГО ПРОЦЕСУ ДЕННА'!S118</f>
        <v>0</v>
      </c>
      <c r="T118" s="320">
        <f>'ПЛАН НАВЧАЛЬНОГО ПРОЦЕСУ ДЕННА'!T118</f>
        <v>0</v>
      </c>
      <c r="U118" s="320">
        <f>'ПЛАН НАВЧАЛЬНОГО ПРОЦЕСУ ДЕННА'!U118</f>
        <v>0</v>
      </c>
      <c r="V118" s="320">
        <f>'ПЛАН НАВЧАЛЬНОГО ПРОЦЕСУ ДЕННА'!V118</f>
        <v>0</v>
      </c>
      <c r="W118" s="320">
        <f>'ПЛАН НАВЧАЛЬНОГО ПРОЦЕСУ ДЕННА'!W118</f>
        <v>0</v>
      </c>
      <c r="X118" s="320">
        <f>'ПЛАН НАВЧАЛЬНОГО ПРОЦЕСУ ДЕННА'!X118</f>
        <v>0</v>
      </c>
      <c r="Y118" s="322">
        <f>'ПЛАН НАВЧАЛЬНОГО ПРОЦЕСУ ДЕННА'!Y118</f>
        <v>0</v>
      </c>
      <c r="Z118" s="136">
        <f t="shared" si="257"/>
        <v>0</v>
      </c>
      <c r="AA118" s="138"/>
      <c r="AB118" s="138"/>
      <c r="AC118" s="138"/>
      <c r="AD118" s="138"/>
      <c r="AE118" s="139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139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139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140">
        <f>'ПЛАН НАВЧАЛЬНОГО ПРОЦЕСУ ДЕННА'!AH118</f>
        <v>0</v>
      </c>
      <c r="AI118" s="139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139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139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140">
        <f>'ПЛАН НАВЧАЛЬНОГО ПРОЦЕСУ ДЕННА'!AL118</f>
        <v>0</v>
      </c>
      <c r="AM118" s="139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139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139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140">
        <f>'ПЛАН НАВЧАЛЬНОГО ПРОЦЕСУ ДЕННА'!AP118</f>
        <v>0</v>
      </c>
      <c r="AQ118" s="139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139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139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140">
        <f>'ПЛАН НАВЧАЛЬНОГО ПРОЦЕСУ ДЕННА'!AT118</f>
        <v>0</v>
      </c>
      <c r="AU118" s="139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139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139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140">
        <f>'ПЛАН НАВЧАЛЬНОГО ПРОЦЕСУ ДЕННА'!AX118</f>
        <v>0</v>
      </c>
      <c r="AY118" s="139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139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139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140">
        <f>'ПЛАН НАВЧАЛЬНОГО ПРОЦЕСУ ДЕННА'!BB118</f>
        <v>0</v>
      </c>
      <c r="BC118" s="139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139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139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140">
        <f>'ПЛАН НАВЧАЛЬНОГО ПРОЦЕСУ ДЕННА'!BF118</f>
        <v>0</v>
      </c>
      <c r="BG118" s="139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139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139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140">
        <f>'ПЛАН НАВЧАЛЬНОГО ПРОЦЕСУ ДЕННА'!BJ118</f>
        <v>0</v>
      </c>
      <c r="BK118" s="141">
        <f t="shared" si="258"/>
        <v>0</v>
      </c>
      <c r="BL118" s="142" t="str">
        <f t="shared" si="259"/>
        <v/>
      </c>
      <c r="BM118" s="145">
        <f t="shared" ref="BM118:BM124" si="298">IF(AND($DD118=0,$DM118=0),0,IF(AND($CQ118=0,$CZ118=0,DE118&lt;&gt;0),DE118, IF(AND(BL118&lt;CG118,$CF118&lt;&gt;$Z118,BX118=$CG118),BX118+$Z118-$CF118,BX118)))</f>
        <v>0</v>
      </c>
      <c r="BN118" s="143">
        <f t="shared" si="261"/>
        <v>0</v>
      </c>
      <c r="BO118" s="145">
        <f t="shared" ref="BO118:BO124" si="299">IF(AND($DD118=0,$DM118=0),0,IF(AND($CQ118=0,$CZ118=0,DG118&lt;&gt;0),DG118, IF(AND(BN118&lt;CG118,$CF118&lt;&gt;$Z118,BZ118=$CG118),BZ118+$Z118-$CF118,BZ118)))</f>
        <v>0</v>
      </c>
      <c r="BP118" s="145">
        <f t="shared" ref="BP118:BP124" si="300">IF(AND($DD118=0,$DM118=0),0,IF(AND($CQ118=0,$CZ118=0,DH118&lt;&gt;0),DH118, IF(AND(BO118&lt;CG118,$CF118&lt;&gt;$Z118,CA118=$CG118),CA118+$Z118-$CF118,CA118)))</f>
        <v>0</v>
      </c>
      <c r="BQ118" s="145">
        <f t="shared" ref="BQ118:BQ124" si="301">IF(AND($DD118=0,$DM118=0),0,IF(AND($CQ118=0,$CZ118=0,DI118&lt;&gt;0),DI118, IF(AND(BP118&lt;CG118,$CF118&lt;&gt;$Z118,CB118=$CG118),CB118+$Z118-$CF118,CB118)))</f>
        <v>0</v>
      </c>
      <c r="BR118" s="145">
        <f t="shared" ref="BR118:BR124" si="302">IF(AND($DD118=0,$DM118=0),0,IF(AND($CQ118=0,$CZ118=0,DJ118&lt;&gt;0),DJ118, IF(AND(BQ118&lt;CG118,$CF118&lt;&gt;$Z118,CC118=$CG118),CC118+$Z118-$CF118,CC118)))</f>
        <v>0</v>
      </c>
      <c r="BS118" s="145">
        <f t="shared" ref="BS118:BS124" si="303">IF(AND($DD118=0,$DM118=0),0,IF(AND($CQ118=0,$CZ118=0,DK118&lt;&gt;0),DK118, IF(AND(BR118&lt;CG118,$CF118&lt;&gt;$Z118,CD118=$CG118),CD118+$Z118-$CF118,CD118)))</f>
        <v>0</v>
      </c>
      <c r="BT118" s="145">
        <f t="shared" ref="BT118:BT125" si="304">IF(AND($DD118=0,$DM118=0),0,IF(AND($CQ118=0,$CZ118=0,DL118&lt;&gt;0),DL118, IF(AND(BS118&lt;CG118,$CF118&lt;&gt;$Z118,CE118=$CG118),CE118+$Z118-$CF118,CE118)))</f>
        <v>0</v>
      </c>
      <c r="BU118" s="144">
        <f t="shared" si="268"/>
        <v>0</v>
      </c>
      <c r="BV118" s="81"/>
      <c r="BW118" s="81"/>
      <c r="BX118" s="145">
        <f t="shared" ref="BX118:BX124" si="305">IF($DD118=0,0,ROUND(4*($Z118-$DM118)*SUM(AE118)/$DD118,0)/4)+DE118+DN118</f>
        <v>0</v>
      </c>
      <c r="BY118" s="145">
        <f t="shared" ref="BY118:BY124" si="306">IF($DD118=0,0,ROUND(4*($Z118-$DM118)*SUM(AI118)/$DD118,0)/4)+DF118+DO118</f>
        <v>0</v>
      </c>
      <c r="BZ118" s="145">
        <f t="shared" ref="BZ118:BZ124" si="307">IF($DD118=0,0,ROUND(4*($Z118-$DM118)*SUM(AM118)/$DD118,0)/4)+DG118+DP118</f>
        <v>0</v>
      </c>
      <c r="CA118" s="145">
        <f t="shared" ref="CA118:CA124" si="308">IF($DD118=0,0,ROUND(4*($Z118-$DM118)*SUM(AQ118)/$DD118,0)/4)+DH118++DQ118</f>
        <v>0</v>
      </c>
      <c r="CB118" s="145">
        <f t="shared" ref="CB118:CB124" si="309">IF($DD118=0,0,ROUND(4*($Z118-$DM118)*SUM(AU118)/$DD118,0)/4)+DI118+DR118</f>
        <v>0</v>
      </c>
      <c r="CC118" s="145">
        <f t="shared" ref="CC118:CC124" si="310">IF($DD118=0,0,ROUND(4*($Z118-$DM118)*(SUM(AY118))/$DD118,0)/4)+DJ118+DS118</f>
        <v>0</v>
      </c>
      <c r="CD118" s="145">
        <f t="shared" ref="CD118:CD124" si="311">IF($DD118=0,0,ROUND(4*($Z118-$DM118)*(SUM(BC118))/$DD118,0)/4)+DK118+DT118</f>
        <v>0</v>
      </c>
      <c r="CE118" s="145">
        <f t="shared" ref="CE118:CE125" si="312">IF($DD118=0,0,ROUND(4*($Z118-$DM118)*(SUM(BG118))/$DD118,0)/4)+DL118+DU118</f>
        <v>0</v>
      </c>
      <c r="CF118" s="146">
        <f t="shared" si="277"/>
        <v>0</v>
      </c>
      <c r="CG118" s="147">
        <f t="shared" si="278"/>
        <v>0</v>
      </c>
      <c r="CH118" s="81"/>
      <c r="CI118" s="108">
        <f t="shared" si="279"/>
        <v>0</v>
      </c>
      <c r="CJ118" s="108">
        <f t="shared" si="280"/>
        <v>0</v>
      </c>
      <c r="CK118" s="108">
        <f t="shared" si="281"/>
        <v>0</v>
      </c>
      <c r="CL118" s="108">
        <f t="shared" si="282"/>
        <v>0</v>
      </c>
      <c r="CM118" s="108">
        <f t="shared" si="283"/>
        <v>0</v>
      </c>
      <c r="CN118" s="108">
        <f t="shared" si="284"/>
        <v>0</v>
      </c>
      <c r="CO118" s="108">
        <f t="shared" si="285"/>
        <v>0</v>
      </c>
      <c r="CP118" s="108">
        <f t="shared" si="286"/>
        <v>0</v>
      </c>
      <c r="CQ118" s="148">
        <f t="shared" si="287"/>
        <v>0</v>
      </c>
      <c r="CR118" s="108">
        <f t="shared" si="288"/>
        <v>0</v>
      </c>
      <c r="CS118" s="108">
        <f t="shared" si="289"/>
        <v>0</v>
      </c>
      <c r="CT118" s="105">
        <f t="shared" si="290"/>
        <v>0</v>
      </c>
      <c r="CU118" s="108">
        <f t="shared" si="291"/>
        <v>0</v>
      </c>
      <c r="CV118" s="108">
        <f t="shared" si="292"/>
        <v>0</v>
      </c>
      <c r="CW118" s="108">
        <f t="shared" si="293"/>
        <v>0</v>
      </c>
      <c r="CX118" s="108">
        <f t="shared" si="294"/>
        <v>0</v>
      </c>
      <c r="CY118" s="108">
        <f t="shared" si="295"/>
        <v>0</v>
      </c>
      <c r="CZ118" s="149">
        <f t="shared" si="296"/>
        <v>0</v>
      </c>
      <c r="DA118" s="81"/>
      <c r="DB118" s="81"/>
      <c r="DC118" s="81"/>
      <c r="DD118" s="150">
        <f t="shared" ref="DD118:DD125" si="313">SUM($AE118)+SUM($AI118)+SUM($AM118)+SUM($AQ118)+SUM($AU118)+SUM($AY118)+SUM($BC118)+SUM($BG118)</f>
        <v>0</v>
      </c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</row>
    <row r="119" spans="1:126" ht="12.75" hidden="1" customHeight="1">
      <c r="A119" s="108" t="str">
        <f>'ПЛАН НАВЧАЛЬНОГО ПРОЦЕСУ ДЕННА'!A119</f>
        <v>2.14</v>
      </c>
      <c r="B119" s="131" t="str">
        <f>'ПЛАН НАВЧАЛЬНОГО ПРОЦЕСУ ДЕННА'!B119</f>
        <v>Вибіркова дисципліна 14</v>
      </c>
      <c r="C119" s="132"/>
      <c r="D119" s="222">
        <f>'ПЛАН НАВЧАЛЬНОГО ПРОЦЕСУ ДЕННА'!D119</f>
        <v>0</v>
      </c>
      <c r="E119" s="320">
        <f>'ПЛАН НАВЧАЛЬНОГО ПРОЦЕСУ ДЕННА'!E119</f>
        <v>0</v>
      </c>
      <c r="F119" s="320">
        <f>'ПЛАН НАВЧАЛЬНОГО ПРОЦЕСУ ДЕННА'!F119</f>
        <v>0</v>
      </c>
      <c r="G119" s="321">
        <f>'ПЛАН НАВЧАЛЬНОГО ПРОЦЕСУ ДЕННА'!G119</f>
        <v>0</v>
      </c>
      <c r="H119" s="222">
        <f>'ПЛАН НАВЧАЛЬНОГО ПРОЦЕСУ ДЕННА'!H119</f>
        <v>0</v>
      </c>
      <c r="I119" s="320">
        <f>'ПЛАН НАВЧАЛЬНОГО ПРОЦЕСУ ДЕННА'!I119</f>
        <v>0</v>
      </c>
      <c r="J119" s="320">
        <f>'ПЛАН НАВЧАЛЬНОГО ПРОЦЕСУ ДЕННА'!J119</f>
        <v>0</v>
      </c>
      <c r="K119" s="320">
        <f>'ПЛАН НАВЧАЛЬНОГО ПРОЦЕСУ ДЕННА'!K119</f>
        <v>0</v>
      </c>
      <c r="L119" s="320">
        <f>'ПЛАН НАВЧАЛЬНОГО ПРОЦЕСУ ДЕННА'!L119</f>
        <v>0</v>
      </c>
      <c r="M119" s="320">
        <f>'ПЛАН НАВЧАЛЬНОГО ПРОЦЕСУ ДЕННА'!M119</f>
        <v>0</v>
      </c>
      <c r="N119" s="320">
        <f>'ПЛАН НАВЧАЛЬНОГО ПРОЦЕСУ ДЕННА'!N119</f>
        <v>0</v>
      </c>
      <c r="O119" s="320">
        <f>'ПЛАН НАВЧАЛЬНОГО ПРОЦЕСУ ДЕННА'!O119</f>
        <v>0</v>
      </c>
      <c r="P119" s="203">
        <f>'ПЛАН НАВЧАЛЬНОГО ПРОЦЕСУ ДЕННА'!P119</f>
        <v>0</v>
      </c>
      <c r="Q119" s="203">
        <f>'ПЛАН НАВЧАЛЬНОГО ПРОЦЕСУ ДЕННА'!Q119</f>
        <v>0</v>
      </c>
      <c r="R119" s="222">
        <f>'ПЛАН НАВЧАЛЬНОГО ПРОЦЕСУ ДЕННА'!R119</f>
        <v>0</v>
      </c>
      <c r="S119" s="320">
        <f>'ПЛАН НАВЧАЛЬНОГО ПРОЦЕСУ ДЕННА'!S119</f>
        <v>0</v>
      </c>
      <c r="T119" s="320">
        <f>'ПЛАН НАВЧАЛЬНОГО ПРОЦЕСУ ДЕННА'!T119</f>
        <v>0</v>
      </c>
      <c r="U119" s="320">
        <f>'ПЛАН НАВЧАЛЬНОГО ПРОЦЕСУ ДЕННА'!U119</f>
        <v>0</v>
      </c>
      <c r="V119" s="320">
        <f>'ПЛАН НАВЧАЛЬНОГО ПРОЦЕСУ ДЕННА'!V119</f>
        <v>0</v>
      </c>
      <c r="W119" s="320">
        <f>'ПЛАН НАВЧАЛЬНОГО ПРОЦЕСУ ДЕННА'!W119</f>
        <v>0</v>
      </c>
      <c r="X119" s="320">
        <f>'ПЛАН НАВЧАЛЬНОГО ПРОЦЕСУ ДЕННА'!X119</f>
        <v>0</v>
      </c>
      <c r="Y119" s="322">
        <f>'ПЛАН НАВЧАЛЬНОГО ПРОЦЕСУ ДЕННА'!Y119</f>
        <v>0</v>
      </c>
      <c r="Z119" s="136">
        <f t="shared" si="257"/>
        <v>0</v>
      </c>
      <c r="AA119" s="138"/>
      <c r="AB119" s="138"/>
      <c r="AC119" s="138"/>
      <c r="AD119" s="138"/>
      <c r="AE119" s="139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139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139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140">
        <f>'ПЛАН НАВЧАЛЬНОГО ПРОЦЕСУ ДЕННА'!AH119</f>
        <v>0</v>
      </c>
      <c r="AI119" s="139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139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139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140">
        <f>'ПЛАН НАВЧАЛЬНОГО ПРОЦЕСУ ДЕННА'!AL119</f>
        <v>0</v>
      </c>
      <c r="AM119" s="139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139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139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140">
        <f>'ПЛАН НАВЧАЛЬНОГО ПРОЦЕСУ ДЕННА'!AP119</f>
        <v>0</v>
      </c>
      <c r="AQ119" s="139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139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139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140">
        <f>'ПЛАН НАВЧАЛЬНОГО ПРОЦЕСУ ДЕННА'!AT119</f>
        <v>0</v>
      </c>
      <c r="AU119" s="139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139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139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140">
        <f>'ПЛАН НАВЧАЛЬНОГО ПРОЦЕСУ ДЕННА'!AX119</f>
        <v>0</v>
      </c>
      <c r="AY119" s="139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139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139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140">
        <f>'ПЛАН НАВЧАЛЬНОГО ПРОЦЕСУ ДЕННА'!BB119</f>
        <v>0</v>
      </c>
      <c r="BC119" s="139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139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139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140">
        <f>'ПЛАН НАВЧАЛЬНОГО ПРОЦЕСУ ДЕННА'!BF119</f>
        <v>0</v>
      </c>
      <c r="BG119" s="139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139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139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140">
        <f>'ПЛАН НАВЧАЛЬНОГО ПРОЦЕСУ ДЕННА'!BJ119</f>
        <v>0</v>
      </c>
      <c r="BK119" s="141">
        <f t="shared" si="258"/>
        <v>0</v>
      </c>
      <c r="BL119" s="142" t="str">
        <f t="shared" si="259"/>
        <v/>
      </c>
      <c r="BM119" s="145">
        <f t="shared" si="298"/>
        <v>0</v>
      </c>
      <c r="BN119" s="143">
        <f t="shared" si="261"/>
        <v>0</v>
      </c>
      <c r="BO119" s="145">
        <f t="shared" si="299"/>
        <v>0</v>
      </c>
      <c r="BP119" s="145">
        <f t="shared" si="300"/>
        <v>0</v>
      </c>
      <c r="BQ119" s="145">
        <f t="shared" si="301"/>
        <v>0</v>
      </c>
      <c r="BR119" s="145">
        <f t="shared" si="302"/>
        <v>0</v>
      </c>
      <c r="BS119" s="145">
        <f t="shared" si="303"/>
        <v>0</v>
      </c>
      <c r="BT119" s="145">
        <f t="shared" si="304"/>
        <v>0</v>
      </c>
      <c r="BU119" s="144">
        <f t="shared" si="268"/>
        <v>0</v>
      </c>
      <c r="BV119" s="81"/>
      <c r="BW119" s="81"/>
      <c r="BX119" s="145">
        <f t="shared" si="305"/>
        <v>0</v>
      </c>
      <c r="BY119" s="145">
        <f t="shared" si="306"/>
        <v>0</v>
      </c>
      <c r="BZ119" s="145">
        <f t="shared" si="307"/>
        <v>0</v>
      </c>
      <c r="CA119" s="145">
        <f t="shared" si="308"/>
        <v>0</v>
      </c>
      <c r="CB119" s="145">
        <f t="shared" si="309"/>
        <v>0</v>
      </c>
      <c r="CC119" s="145">
        <f t="shared" si="310"/>
        <v>0</v>
      </c>
      <c r="CD119" s="145">
        <f t="shared" si="311"/>
        <v>0</v>
      </c>
      <c r="CE119" s="145">
        <f t="shared" si="312"/>
        <v>0</v>
      </c>
      <c r="CF119" s="146">
        <f t="shared" si="277"/>
        <v>0</v>
      </c>
      <c r="CG119" s="147">
        <f t="shared" si="278"/>
        <v>0</v>
      </c>
      <c r="CH119" s="81"/>
      <c r="CI119" s="108">
        <f t="shared" si="279"/>
        <v>0</v>
      </c>
      <c r="CJ119" s="108">
        <f t="shared" si="280"/>
        <v>0</v>
      </c>
      <c r="CK119" s="108">
        <f t="shared" si="281"/>
        <v>0</v>
      </c>
      <c r="CL119" s="108">
        <f t="shared" si="282"/>
        <v>0</v>
      </c>
      <c r="CM119" s="108">
        <f t="shared" si="283"/>
        <v>0</v>
      </c>
      <c r="CN119" s="108">
        <f t="shared" si="284"/>
        <v>0</v>
      </c>
      <c r="CO119" s="108">
        <f t="shared" si="285"/>
        <v>0</v>
      </c>
      <c r="CP119" s="108">
        <f t="shared" si="286"/>
        <v>0</v>
      </c>
      <c r="CQ119" s="148">
        <f t="shared" si="287"/>
        <v>0</v>
      </c>
      <c r="CR119" s="108">
        <f t="shared" si="288"/>
        <v>0</v>
      </c>
      <c r="CS119" s="108">
        <f t="shared" si="289"/>
        <v>0</v>
      </c>
      <c r="CT119" s="105">
        <f t="shared" si="290"/>
        <v>0</v>
      </c>
      <c r="CU119" s="108">
        <f t="shared" si="291"/>
        <v>0</v>
      </c>
      <c r="CV119" s="108">
        <f t="shared" si="292"/>
        <v>0</v>
      </c>
      <c r="CW119" s="108">
        <f t="shared" si="293"/>
        <v>0</v>
      </c>
      <c r="CX119" s="108">
        <f t="shared" si="294"/>
        <v>0</v>
      </c>
      <c r="CY119" s="108">
        <f t="shared" si="295"/>
        <v>0</v>
      </c>
      <c r="CZ119" s="149">
        <f t="shared" si="296"/>
        <v>0</v>
      </c>
      <c r="DA119" s="81"/>
      <c r="DB119" s="81"/>
      <c r="DC119" s="81"/>
      <c r="DD119" s="150">
        <f t="shared" si="313"/>
        <v>0</v>
      </c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</row>
    <row r="120" spans="1:126" ht="12.75" hidden="1" customHeight="1">
      <c r="A120" s="108" t="str">
        <f>'ПЛАН НАВЧАЛЬНОГО ПРОЦЕСУ ДЕННА'!A120</f>
        <v>2.15</v>
      </c>
      <c r="B120" s="131" t="str">
        <f>'ПЛАН НАВЧАЛЬНОГО ПРОЦЕСУ ДЕННА'!B120</f>
        <v>Вибіркова дисципліна 15</v>
      </c>
      <c r="C120" s="132"/>
      <c r="D120" s="222">
        <f>'ПЛАН НАВЧАЛЬНОГО ПРОЦЕСУ ДЕННА'!D120</f>
        <v>0</v>
      </c>
      <c r="E120" s="320">
        <f>'ПЛАН НАВЧАЛЬНОГО ПРОЦЕСУ ДЕННА'!E120</f>
        <v>0</v>
      </c>
      <c r="F120" s="320">
        <f>'ПЛАН НАВЧАЛЬНОГО ПРОЦЕСУ ДЕННА'!F120</f>
        <v>0</v>
      </c>
      <c r="G120" s="321">
        <f>'ПЛАН НАВЧАЛЬНОГО ПРОЦЕСУ ДЕННА'!G120</f>
        <v>0</v>
      </c>
      <c r="H120" s="222">
        <f>'ПЛАН НАВЧАЛЬНОГО ПРОЦЕСУ ДЕННА'!H120</f>
        <v>0</v>
      </c>
      <c r="I120" s="320">
        <f>'ПЛАН НАВЧАЛЬНОГО ПРОЦЕСУ ДЕННА'!I120</f>
        <v>0</v>
      </c>
      <c r="J120" s="320">
        <f>'ПЛАН НАВЧАЛЬНОГО ПРОЦЕСУ ДЕННА'!J120</f>
        <v>0</v>
      </c>
      <c r="K120" s="320">
        <f>'ПЛАН НАВЧАЛЬНОГО ПРОЦЕСУ ДЕННА'!K120</f>
        <v>0</v>
      </c>
      <c r="L120" s="320">
        <f>'ПЛАН НАВЧАЛЬНОГО ПРОЦЕСУ ДЕННА'!L120</f>
        <v>0</v>
      </c>
      <c r="M120" s="320">
        <f>'ПЛАН НАВЧАЛЬНОГО ПРОЦЕСУ ДЕННА'!M120</f>
        <v>0</v>
      </c>
      <c r="N120" s="320">
        <f>'ПЛАН НАВЧАЛЬНОГО ПРОЦЕСУ ДЕННА'!N120</f>
        <v>0</v>
      </c>
      <c r="O120" s="320">
        <f>'ПЛАН НАВЧАЛЬНОГО ПРОЦЕСУ ДЕННА'!O120</f>
        <v>0</v>
      </c>
      <c r="P120" s="203">
        <f>'ПЛАН НАВЧАЛЬНОГО ПРОЦЕСУ ДЕННА'!P120</f>
        <v>0</v>
      </c>
      <c r="Q120" s="203">
        <f>'ПЛАН НАВЧАЛЬНОГО ПРОЦЕСУ ДЕННА'!Q120</f>
        <v>0</v>
      </c>
      <c r="R120" s="222">
        <f>'ПЛАН НАВЧАЛЬНОГО ПРОЦЕСУ ДЕННА'!R120</f>
        <v>0</v>
      </c>
      <c r="S120" s="320">
        <f>'ПЛАН НАВЧАЛЬНОГО ПРОЦЕСУ ДЕННА'!S120</f>
        <v>0</v>
      </c>
      <c r="T120" s="320">
        <f>'ПЛАН НАВЧАЛЬНОГО ПРОЦЕСУ ДЕННА'!T120</f>
        <v>0</v>
      </c>
      <c r="U120" s="320">
        <f>'ПЛАН НАВЧАЛЬНОГО ПРОЦЕСУ ДЕННА'!U120</f>
        <v>0</v>
      </c>
      <c r="V120" s="320">
        <f>'ПЛАН НАВЧАЛЬНОГО ПРОЦЕСУ ДЕННА'!V120</f>
        <v>0</v>
      </c>
      <c r="W120" s="320">
        <f>'ПЛАН НАВЧАЛЬНОГО ПРОЦЕСУ ДЕННА'!W120</f>
        <v>0</v>
      </c>
      <c r="X120" s="320">
        <f>'ПЛАН НАВЧАЛЬНОГО ПРОЦЕСУ ДЕННА'!X120</f>
        <v>0</v>
      </c>
      <c r="Y120" s="322">
        <f>'ПЛАН НАВЧАЛЬНОГО ПРОЦЕСУ ДЕННА'!Y120</f>
        <v>0</v>
      </c>
      <c r="Z120" s="136">
        <f t="shared" si="257"/>
        <v>0</v>
      </c>
      <c r="AA120" s="138"/>
      <c r="AB120" s="138"/>
      <c r="AC120" s="138"/>
      <c r="AD120" s="138"/>
      <c r="AE120" s="139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139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139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140">
        <f>'ПЛАН НАВЧАЛЬНОГО ПРОЦЕСУ ДЕННА'!AH120</f>
        <v>0</v>
      </c>
      <c r="AI120" s="139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139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139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140">
        <f>'ПЛАН НАВЧАЛЬНОГО ПРОЦЕСУ ДЕННА'!AL120</f>
        <v>0</v>
      </c>
      <c r="AM120" s="139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139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139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140">
        <f>'ПЛАН НАВЧАЛЬНОГО ПРОЦЕСУ ДЕННА'!AP120</f>
        <v>0</v>
      </c>
      <c r="AQ120" s="139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139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139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140">
        <f>'ПЛАН НАВЧАЛЬНОГО ПРОЦЕСУ ДЕННА'!AT120</f>
        <v>0</v>
      </c>
      <c r="AU120" s="139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139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139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140">
        <f>'ПЛАН НАВЧАЛЬНОГО ПРОЦЕСУ ДЕННА'!AX120</f>
        <v>0</v>
      </c>
      <c r="AY120" s="139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139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139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140">
        <f>'ПЛАН НАВЧАЛЬНОГО ПРОЦЕСУ ДЕННА'!BB120</f>
        <v>0</v>
      </c>
      <c r="BC120" s="139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139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139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140">
        <f>'ПЛАН НАВЧАЛЬНОГО ПРОЦЕСУ ДЕННА'!BF120</f>
        <v>0</v>
      </c>
      <c r="BG120" s="139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139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139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140">
        <f>'ПЛАН НАВЧАЛЬНОГО ПРОЦЕСУ ДЕННА'!BJ120</f>
        <v>0</v>
      </c>
      <c r="BK120" s="141">
        <f t="shared" si="258"/>
        <v>0</v>
      </c>
      <c r="BL120" s="142" t="str">
        <f t="shared" si="259"/>
        <v/>
      </c>
      <c r="BM120" s="145">
        <f t="shared" si="298"/>
        <v>0</v>
      </c>
      <c r="BN120" s="143">
        <f t="shared" si="261"/>
        <v>0</v>
      </c>
      <c r="BO120" s="145">
        <f t="shared" si="299"/>
        <v>0</v>
      </c>
      <c r="BP120" s="145">
        <f t="shared" si="300"/>
        <v>0</v>
      </c>
      <c r="BQ120" s="145">
        <f t="shared" si="301"/>
        <v>0</v>
      </c>
      <c r="BR120" s="145">
        <f t="shared" si="302"/>
        <v>0</v>
      </c>
      <c r="BS120" s="145">
        <f t="shared" si="303"/>
        <v>0</v>
      </c>
      <c r="BT120" s="145">
        <f t="shared" si="304"/>
        <v>0</v>
      </c>
      <c r="BU120" s="144">
        <f t="shared" si="268"/>
        <v>0</v>
      </c>
      <c r="BV120" s="81"/>
      <c r="BW120" s="81"/>
      <c r="BX120" s="145">
        <f t="shared" si="305"/>
        <v>0</v>
      </c>
      <c r="BY120" s="145">
        <f t="shared" si="306"/>
        <v>0</v>
      </c>
      <c r="BZ120" s="145">
        <f t="shared" si="307"/>
        <v>0</v>
      </c>
      <c r="CA120" s="145">
        <f t="shared" si="308"/>
        <v>0</v>
      </c>
      <c r="CB120" s="145">
        <f t="shared" si="309"/>
        <v>0</v>
      </c>
      <c r="CC120" s="145">
        <f t="shared" si="310"/>
        <v>0</v>
      </c>
      <c r="CD120" s="145">
        <f t="shared" si="311"/>
        <v>0</v>
      </c>
      <c r="CE120" s="145">
        <f t="shared" si="312"/>
        <v>0</v>
      </c>
      <c r="CF120" s="146">
        <f t="shared" si="277"/>
        <v>0</v>
      </c>
      <c r="CG120" s="147">
        <f t="shared" si="278"/>
        <v>0</v>
      </c>
      <c r="CH120" s="81"/>
      <c r="CI120" s="108">
        <f t="shared" si="279"/>
        <v>0</v>
      </c>
      <c r="CJ120" s="108">
        <f t="shared" si="280"/>
        <v>0</v>
      </c>
      <c r="CK120" s="108">
        <f t="shared" si="281"/>
        <v>0</v>
      </c>
      <c r="CL120" s="108">
        <f t="shared" si="282"/>
        <v>0</v>
      </c>
      <c r="CM120" s="108">
        <f t="shared" si="283"/>
        <v>0</v>
      </c>
      <c r="CN120" s="108">
        <f t="shared" si="284"/>
        <v>0</v>
      </c>
      <c r="CO120" s="108">
        <f t="shared" si="285"/>
        <v>0</v>
      </c>
      <c r="CP120" s="108">
        <f t="shared" si="286"/>
        <v>0</v>
      </c>
      <c r="CQ120" s="148">
        <f t="shared" si="287"/>
        <v>0</v>
      </c>
      <c r="CR120" s="108">
        <f t="shared" si="288"/>
        <v>0</v>
      </c>
      <c r="CS120" s="108">
        <f t="shared" si="289"/>
        <v>0</v>
      </c>
      <c r="CT120" s="105">
        <f t="shared" si="290"/>
        <v>0</v>
      </c>
      <c r="CU120" s="108">
        <f t="shared" si="291"/>
        <v>0</v>
      </c>
      <c r="CV120" s="108">
        <f t="shared" si="292"/>
        <v>0</v>
      </c>
      <c r="CW120" s="108">
        <f t="shared" si="293"/>
        <v>0</v>
      </c>
      <c r="CX120" s="108">
        <f t="shared" si="294"/>
        <v>0</v>
      </c>
      <c r="CY120" s="108">
        <f t="shared" si="295"/>
        <v>0</v>
      </c>
      <c r="CZ120" s="149">
        <f t="shared" si="296"/>
        <v>0</v>
      </c>
      <c r="DA120" s="81"/>
      <c r="DB120" s="81"/>
      <c r="DC120" s="81"/>
      <c r="DD120" s="150">
        <f t="shared" si="313"/>
        <v>0</v>
      </c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</row>
    <row r="121" spans="1:126" ht="12.75" hidden="1" customHeight="1">
      <c r="A121" s="108" t="str">
        <f>'ПЛАН НАВЧАЛЬНОГО ПРОЦЕСУ ДЕННА'!A121</f>
        <v>2.16</v>
      </c>
      <c r="B121" s="131" t="str">
        <f>'ПЛАН НАВЧАЛЬНОГО ПРОЦЕСУ ДЕННА'!B121</f>
        <v>Вибіркова дисципліна 16</v>
      </c>
      <c r="C121" s="132"/>
      <c r="D121" s="222">
        <f>'ПЛАН НАВЧАЛЬНОГО ПРОЦЕСУ ДЕННА'!D121</f>
        <v>0</v>
      </c>
      <c r="E121" s="320">
        <f>'ПЛАН НАВЧАЛЬНОГО ПРОЦЕСУ ДЕННА'!E121</f>
        <v>0</v>
      </c>
      <c r="F121" s="320">
        <f>'ПЛАН НАВЧАЛЬНОГО ПРОЦЕСУ ДЕННА'!F121</f>
        <v>0</v>
      </c>
      <c r="G121" s="321">
        <f>'ПЛАН НАВЧАЛЬНОГО ПРОЦЕСУ ДЕННА'!G121</f>
        <v>0</v>
      </c>
      <c r="H121" s="222">
        <f>'ПЛАН НАВЧАЛЬНОГО ПРОЦЕСУ ДЕННА'!H121</f>
        <v>0</v>
      </c>
      <c r="I121" s="320">
        <f>'ПЛАН НАВЧАЛЬНОГО ПРОЦЕСУ ДЕННА'!I121</f>
        <v>0</v>
      </c>
      <c r="J121" s="320">
        <f>'ПЛАН НАВЧАЛЬНОГО ПРОЦЕСУ ДЕННА'!J121</f>
        <v>0</v>
      </c>
      <c r="K121" s="320">
        <f>'ПЛАН НАВЧАЛЬНОГО ПРОЦЕСУ ДЕННА'!K121</f>
        <v>0</v>
      </c>
      <c r="L121" s="320">
        <f>'ПЛАН НАВЧАЛЬНОГО ПРОЦЕСУ ДЕННА'!L121</f>
        <v>0</v>
      </c>
      <c r="M121" s="320">
        <f>'ПЛАН НАВЧАЛЬНОГО ПРОЦЕСУ ДЕННА'!M121</f>
        <v>0</v>
      </c>
      <c r="N121" s="320">
        <f>'ПЛАН НАВЧАЛЬНОГО ПРОЦЕСУ ДЕННА'!N121</f>
        <v>0</v>
      </c>
      <c r="O121" s="320">
        <f>'ПЛАН НАВЧАЛЬНОГО ПРОЦЕСУ ДЕННА'!O121</f>
        <v>0</v>
      </c>
      <c r="P121" s="203">
        <f>'ПЛАН НАВЧАЛЬНОГО ПРОЦЕСУ ДЕННА'!P121</f>
        <v>0</v>
      </c>
      <c r="Q121" s="203">
        <f>'ПЛАН НАВЧАЛЬНОГО ПРОЦЕСУ ДЕННА'!Q121</f>
        <v>0</v>
      </c>
      <c r="R121" s="222">
        <f>'ПЛАН НАВЧАЛЬНОГО ПРОЦЕСУ ДЕННА'!R121</f>
        <v>0</v>
      </c>
      <c r="S121" s="320">
        <f>'ПЛАН НАВЧАЛЬНОГО ПРОЦЕСУ ДЕННА'!S121</f>
        <v>0</v>
      </c>
      <c r="T121" s="320">
        <f>'ПЛАН НАВЧАЛЬНОГО ПРОЦЕСУ ДЕННА'!T121</f>
        <v>0</v>
      </c>
      <c r="U121" s="320">
        <f>'ПЛАН НАВЧАЛЬНОГО ПРОЦЕСУ ДЕННА'!U121</f>
        <v>0</v>
      </c>
      <c r="V121" s="320">
        <f>'ПЛАН НАВЧАЛЬНОГО ПРОЦЕСУ ДЕННА'!V121</f>
        <v>0</v>
      </c>
      <c r="W121" s="320">
        <f>'ПЛАН НАВЧАЛЬНОГО ПРОЦЕСУ ДЕННА'!W121</f>
        <v>0</v>
      </c>
      <c r="X121" s="320">
        <f>'ПЛАН НАВЧАЛЬНОГО ПРОЦЕСУ ДЕННА'!X121</f>
        <v>0</v>
      </c>
      <c r="Y121" s="322">
        <f>'ПЛАН НАВЧАЛЬНОГО ПРОЦЕСУ ДЕННА'!Y121</f>
        <v>0</v>
      </c>
      <c r="Z121" s="136">
        <f t="shared" si="257"/>
        <v>0</v>
      </c>
      <c r="AA121" s="138"/>
      <c r="AB121" s="138"/>
      <c r="AC121" s="138"/>
      <c r="AD121" s="138"/>
      <c r="AE121" s="139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139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139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140">
        <f>'ПЛАН НАВЧАЛЬНОГО ПРОЦЕСУ ДЕННА'!AH121</f>
        <v>0</v>
      </c>
      <c r="AI121" s="139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139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139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140">
        <f>'ПЛАН НАВЧАЛЬНОГО ПРОЦЕСУ ДЕННА'!AL121</f>
        <v>0</v>
      </c>
      <c r="AM121" s="139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139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139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140">
        <f>'ПЛАН НАВЧАЛЬНОГО ПРОЦЕСУ ДЕННА'!AP121</f>
        <v>0</v>
      </c>
      <c r="AQ121" s="139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139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139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140">
        <f>'ПЛАН НАВЧАЛЬНОГО ПРОЦЕСУ ДЕННА'!AT121</f>
        <v>0</v>
      </c>
      <c r="AU121" s="139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139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139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140">
        <f>'ПЛАН НАВЧАЛЬНОГО ПРОЦЕСУ ДЕННА'!AX121</f>
        <v>0</v>
      </c>
      <c r="AY121" s="139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139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139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140">
        <f>'ПЛАН НАВЧАЛЬНОГО ПРОЦЕСУ ДЕННА'!BB121</f>
        <v>0</v>
      </c>
      <c r="BC121" s="139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139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139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140">
        <f>'ПЛАН НАВЧАЛЬНОГО ПРОЦЕСУ ДЕННА'!BF121</f>
        <v>0</v>
      </c>
      <c r="BG121" s="139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139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139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140">
        <f>'ПЛАН НАВЧАЛЬНОГО ПРОЦЕСУ ДЕННА'!BJ121</f>
        <v>0</v>
      </c>
      <c r="BK121" s="141">
        <f t="shared" si="258"/>
        <v>0</v>
      </c>
      <c r="BL121" s="142" t="str">
        <f t="shared" si="259"/>
        <v/>
      </c>
      <c r="BM121" s="145">
        <f t="shared" si="298"/>
        <v>0</v>
      </c>
      <c r="BN121" s="143">
        <f t="shared" si="261"/>
        <v>0</v>
      </c>
      <c r="BO121" s="145">
        <f t="shared" si="299"/>
        <v>0</v>
      </c>
      <c r="BP121" s="145">
        <f t="shared" si="300"/>
        <v>0</v>
      </c>
      <c r="BQ121" s="145">
        <f t="shared" si="301"/>
        <v>0</v>
      </c>
      <c r="BR121" s="145">
        <f t="shared" si="302"/>
        <v>0</v>
      </c>
      <c r="BS121" s="145">
        <f t="shared" si="303"/>
        <v>0</v>
      </c>
      <c r="BT121" s="145">
        <f t="shared" si="304"/>
        <v>0</v>
      </c>
      <c r="BU121" s="144">
        <f t="shared" si="268"/>
        <v>0</v>
      </c>
      <c r="BV121" s="81"/>
      <c r="BW121" s="81"/>
      <c r="BX121" s="145">
        <f t="shared" si="305"/>
        <v>0</v>
      </c>
      <c r="BY121" s="145">
        <f t="shared" si="306"/>
        <v>0</v>
      </c>
      <c r="BZ121" s="145">
        <f t="shared" si="307"/>
        <v>0</v>
      </c>
      <c r="CA121" s="145">
        <f t="shared" si="308"/>
        <v>0</v>
      </c>
      <c r="CB121" s="145">
        <f t="shared" si="309"/>
        <v>0</v>
      </c>
      <c r="CC121" s="145">
        <f t="shared" si="310"/>
        <v>0</v>
      </c>
      <c r="CD121" s="145">
        <f t="shared" si="311"/>
        <v>0</v>
      </c>
      <c r="CE121" s="145">
        <f t="shared" si="312"/>
        <v>0</v>
      </c>
      <c r="CF121" s="146">
        <f t="shared" si="277"/>
        <v>0</v>
      </c>
      <c r="CG121" s="147">
        <f t="shared" si="278"/>
        <v>0</v>
      </c>
      <c r="CH121" s="81"/>
      <c r="CI121" s="108">
        <f t="shared" si="279"/>
        <v>0</v>
      </c>
      <c r="CJ121" s="108">
        <f t="shared" si="280"/>
        <v>0</v>
      </c>
      <c r="CK121" s="108">
        <f t="shared" si="281"/>
        <v>0</v>
      </c>
      <c r="CL121" s="108">
        <f t="shared" si="282"/>
        <v>0</v>
      </c>
      <c r="CM121" s="108">
        <f t="shared" si="283"/>
        <v>0</v>
      </c>
      <c r="CN121" s="108">
        <f t="shared" si="284"/>
        <v>0</v>
      </c>
      <c r="CO121" s="108">
        <f t="shared" si="285"/>
        <v>0</v>
      </c>
      <c r="CP121" s="108">
        <f t="shared" si="286"/>
        <v>0</v>
      </c>
      <c r="CQ121" s="148">
        <f t="shared" si="287"/>
        <v>0</v>
      </c>
      <c r="CR121" s="108">
        <f t="shared" si="288"/>
        <v>0</v>
      </c>
      <c r="CS121" s="108">
        <f t="shared" si="289"/>
        <v>0</v>
      </c>
      <c r="CT121" s="105">
        <f t="shared" si="290"/>
        <v>0</v>
      </c>
      <c r="CU121" s="108">
        <f t="shared" si="291"/>
        <v>0</v>
      </c>
      <c r="CV121" s="108">
        <f t="shared" si="292"/>
        <v>0</v>
      </c>
      <c r="CW121" s="108">
        <f t="shared" si="293"/>
        <v>0</v>
      </c>
      <c r="CX121" s="108">
        <f t="shared" si="294"/>
        <v>0</v>
      </c>
      <c r="CY121" s="108">
        <f t="shared" si="295"/>
        <v>0</v>
      </c>
      <c r="CZ121" s="149">
        <f t="shared" si="296"/>
        <v>0</v>
      </c>
      <c r="DA121" s="81"/>
      <c r="DB121" s="81"/>
      <c r="DC121" s="81"/>
      <c r="DD121" s="150">
        <f t="shared" si="313"/>
        <v>0</v>
      </c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</row>
    <row r="122" spans="1:126" ht="12.75" hidden="1" customHeight="1">
      <c r="A122" s="108" t="str">
        <f>'ПЛАН НАВЧАЛЬНОГО ПРОЦЕСУ ДЕННА'!A122</f>
        <v>2.17</v>
      </c>
      <c r="B122" s="131" t="str">
        <f>'ПЛАН НАВЧАЛЬНОГО ПРОЦЕСУ ДЕННА'!B122</f>
        <v>Вибіркова дисципліна 17</v>
      </c>
      <c r="C122" s="132"/>
      <c r="D122" s="222">
        <f>'ПЛАН НАВЧАЛЬНОГО ПРОЦЕСУ ДЕННА'!D122</f>
        <v>0</v>
      </c>
      <c r="E122" s="320">
        <f>'ПЛАН НАВЧАЛЬНОГО ПРОЦЕСУ ДЕННА'!E122</f>
        <v>0</v>
      </c>
      <c r="F122" s="320">
        <f>'ПЛАН НАВЧАЛЬНОГО ПРОЦЕСУ ДЕННА'!F122</f>
        <v>0</v>
      </c>
      <c r="G122" s="321">
        <f>'ПЛАН НАВЧАЛЬНОГО ПРОЦЕСУ ДЕННА'!G122</f>
        <v>0</v>
      </c>
      <c r="H122" s="222">
        <f>'ПЛАН НАВЧАЛЬНОГО ПРОЦЕСУ ДЕННА'!H122</f>
        <v>0</v>
      </c>
      <c r="I122" s="320">
        <f>'ПЛАН НАВЧАЛЬНОГО ПРОЦЕСУ ДЕННА'!I122</f>
        <v>0</v>
      </c>
      <c r="J122" s="320">
        <f>'ПЛАН НАВЧАЛЬНОГО ПРОЦЕСУ ДЕННА'!J122</f>
        <v>0</v>
      </c>
      <c r="K122" s="320">
        <f>'ПЛАН НАВЧАЛЬНОГО ПРОЦЕСУ ДЕННА'!K122</f>
        <v>0</v>
      </c>
      <c r="L122" s="320">
        <f>'ПЛАН НАВЧАЛЬНОГО ПРОЦЕСУ ДЕННА'!L122</f>
        <v>0</v>
      </c>
      <c r="M122" s="320">
        <f>'ПЛАН НАВЧАЛЬНОГО ПРОЦЕСУ ДЕННА'!M122</f>
        <v>0</v>
      </c>
      <c r="N122" s="320">
        <f>'ПЛАН НАВЧАЛЬНОГО ПРОЦЕСУ ДЕННА'!N122</f>
        <v>0</v>
      </c>
      <c r="O122" s="320">
        <f>'ПЛАН НАВЧАЛЬНОГО ПРОЦЕСУ ДЕННА'!O122</f>
        <v>0</v>
      </c>
      <c r="P122" s="203">
        <f>'ПЛАН НАВЧАЛЬНОГО ПРОЦЕСУ ДЕННА'!P122</f>
        <v>0</v>
      </c>
      <c r="Q122" s="203">
        <f>'ПЛАН НАВЧАЛЬНОГО ПРОЦЕСУ ДЕННА'!Q122</f>
        <v>0</v>
      </c>
      <c r="R122" s="222">
        <f>'ПЛАН НАВЧАЛЬНОГО ПРОЦЕСУ ДЕННА'!R122</f>
        <v>0</v>
      </c>
      <c r="S122" s="320">
        <f>'ПЛАН НАВЧАЛЬНОГО ПРОЦЕСУ ДЕННА'!S122</f>
        <v>0</v>
      </c>
      <c r="T122" s="320">
        <f>'ПЛАН НАВЧАЛЬНОГО ПРОЦЕСУ ДЕННА'!T122</f>
        <v>0</v>
      </c>
      <c r="U122" s="320">
        <f>'ПЛАН НАВЧАЛЬНОГО ПРОЦЕСУ ДЕННА'!U122</f>
        <v>0</v>
      </c>
      <c r="V122" s="320">
        <f>'ПЛАН НАВЧАЛЬНОГО ПРОЦЕСУ ДЕННА'!V122</f>
        <v>0</v>
      </c>
      <c r="W122" s="320">
        <f>'ПЛАН НАВЧАЛЬНОГО ПРОЦЕСУ ДЕННА'!W122</f>
        <v>0</v>
      </c>
      <c r="X122" s="320">
        <f>'ПЛАН НАВЧАЛЬНОГО ПРОЦЕСУ ДЕННА'!X122</f>
        <v>0</v>
      </c>
      <c r="Y122" s="322">
        <f>'ПЛАН НАВЧАЛЬНОГО ПРОЦЕСУ ДЕННА'!Y122</f>
        <v>0</v>
      </c>
      <c r="Z122" s="136">
        <f t="shared" si="257"/>
        <v>0</v>
      </c>
      <c r="AA122" s="138"/>
      <c r="AB122" s="138"/>
      <c r="AC122" s="138"/>
      <c r="AD122" s="138"/>
      <c r="AE122" s="139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139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139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140">
        <f>'ПЛАН НАВЧАЛЬНОГО ПРОЦЕСУ ДЕННА'!AH122</f>
        <v>0</v>
      </c>
      <c r="AI122" s="139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139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139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140">
        <f>'ПЛАН НАВЧАЛЬНОГО ПРОЦЕСУ ДЕННА'!AL122</f>
        <v>0</v>
      </c>
      <c r="AM122" s="139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139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139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140">
        <f>'ПЛАН НАВЧАЛЬНОГО ПРОЦЕСУ ДЕННА'!AP122</f>
        <v>0</v>
      </c>
      <c r="AQ122" s="139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139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139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140">
        <f>'ПЛАН НАВЧАЛЬНОГО ПРОЦЕСУ ДЕННА'!AT122</f>
        <v>0</v>
      </c>
      <c r="AU122" s="139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139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139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140">
        <f>'ПЛАН НАВЧАЛЬНОГО ПРОЦЕСУ ДЕННА'!AX122</f>
        <v>0</v>
      </c>
      <c r="AY122" s="139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139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139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140">
        <f>'ПЛАН НАВЧАЛЬНОГО ПРОЦЕСУ ДЕННА'!BB122</f>
        <v>0</v>
      </c>
      <c r="BC122" s="139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139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139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140">
        <f>'ПЛАН НАВЧАЛЬНОГО ПРОЦЕСУ ДЕННА'!BF122</f>
        <v>0</v>
      </c>
      <c r="BG122" s="139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139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139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140">
        <f>'ПЛАН НАВЧАЛЬНОГО ПРОЦЕСУ ДЕННА'!BJ122</f>
        <v>0</v>
      </c>
      <c r="BK122" s="141">
        <f t="shared" si="258"/>
        <v>0</v>
      </c>
      <c r="BL122" s="142" t="str">
        <f t="shared" si="259"/>
        <v/>
      </c>
      <c r="BM122" s="145">
        <f t="shared" si="298"/>
        <v>0</v>
      </c>
      <c r="BN122" s="143">
        <f t="shared" si="261"/>
        <v>0</v>
      </c>
      <c r="BO122" s="145">
        <f t="shared" si="299"/>
        <v>0</v>
      </c>
      <c r="BP122" s="145">
        <f t="shared" si="300"/>
        <v>0</v>
      </c>
      <c r="BQ122" s="145">
        <f t="shared" si="301"/>
        <v>0</v>
      </c>
      <c r="BR122" s="145">
        <f t="shared" si="302"/>
        <v>0</v>
      </c>
      <c r="BS122" s="145">
        <f t="shared" si="303"/>
        <v>0</v>
      </c>
      <c r="BT122" s="145">
        <f t="shared" si="304"/>
        <v>0</v>
      </c>
      <c r="BU122" s="144">
        <f t="shared" si="268"/>
        <v>0</v>
      </c>
      <c r="BV122" s="81"/>
      <c r="BW122" s="81"/>
      <c r="BX122" s="145">
        <f t="shared" si="305"/>
        <v>0</v>
      </c>
      <c r="BY122" s="145">
        <f t="shared" si="306"/>
        <v>0</v>
      </c>
      <c r="BZ122" s="145">
        <f t="shared" si="307"/>
        <v>0</v>
      </c>
      <c r="CA122" s="145">
        <f t="shared" si="308"/>
        <v>0</v>
      </c>
      <c r="CB122" s="145">
        <f t="shared" si="309"/>
        <v>0</v>
      </c>
      <c r="CC122" s="145">
        <f t="shared" si="310"/>
        <v>0</v>
      </c>
      <c r="CD122" s="145">
        <f t="shared" si="311"/>
        <v>0</v>
      </c>
      <c r="CE122" s="145">
        <f t="shared" si="312"/>
        <v>0</v>
      </c>
      <c r="CF122" s="146">
        <f t="shared" si="277"/>
        <v>0</v>
      </c>
      <c r="CG122" s="147">
        <f t="shared" si="278"/>
        <v>0</v>
      </c>
      <c r="CH122" s="81"/>
      <c r="CI122" s="108">
        <f t="shared" si="279"/>
        <v>0</v>
      </c>
      <c r="CJ122" s="108">
        <f t="shared" si="280"/>
        <v>0</v>
      </c>
      <c r="CK122" s="108">
        <f t="shared" si="281"/>
        <v>0</v>
      </c>
      <c r="CL122" s="108">
        <f t="shared" si="282"/>
        <v>0</v>
      </c>
      <c r="CM122" s="108">
        <f t="shared" si="283"/>
        <v>0</v>
      </c>
      <c r="CN122" s="108">
        <f t="shared" si="284"/>
        <v>0</v>
      </c>
      <c r="CO122" s="108">
        <f t="shared" si="285"/>
        <v>0</v>
      </c>
      <c r="CP122" s="108">
        <f t="shared" si="286"/>
        <v>0</v>
      </c>
      <c r="CQ122" s="148">
        <f t="shared" si="287"/>
        <v>0</v>
      </c>
      <c r="CR122" s="108">
        <f t="shared" si="288"/>
        <v>0</v>
      </c>
      <c r="CS122" s="108">
        <f t="shared" si="289"/>
        <v>0</v>
      </c>
      <c r="CT122" s="105">
        <f t="shared" si="290"/>
        <v>0</v>
      </c>
      <c r="CU122" s="108">
        <f t="shared" si="291"/>
        <v>0</v>
      </c>
      <c r="CV122" s="108">
        <f t="shared" si="292"/>
        <v>0</v>
      </c>
      <c r="CW122" s="108">
        <f t="shared" si="293"/>
        <v>0</v>
      </c>
      <c r="CX122" s="108">
        <f t="shared" si="294"/>
        <v>0</v>
      </c>
      <c r="CY122" s="108">
        <f t="shared" si="295"/>
        <v>0</v>
      </c>
      <c r="CZ122" s="149">
        <f t="shared" si="296"/>
        <v>0</v>
      </c>
      <c r="DA122" s="81"/>
      <c r="DB122" s="81"/>
      <c r="DC122" s="81"/>
      <c r="DD122" s="150">
        <f t="shared" si="313"/>
        <v>0</v>
      </c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</row>
    <row r="123" spans="1:126" ht="12.75" hidden="1" customHeight="1">
      <c r="A123" s="108" t="str">
        <f>'ПЛАН НАВЧАЛЬНОГО ПРОЦЕСУ ДЕННА'!A123</f>
        <v>2.18</v>
      </c>
      <c r="B123" s="131" t="str">
        <f>'ПЛАН НАВЧАЛЬНОГО ПРОЦЕСУ ДЕННА'!B123</f>
        <v>Вибіркова дисципліна 18</v>
      </c>
      <c r="C123" s="132"/>
      <c r="D123" s="222">
        <f>'ПЛАН НАВЧАЛЬНОГО ПРОЦЕСУ ДЕННА'!D123</f>
        <v>0</v>
      </c>
      <c r="E123" s="320">
        <f>'ПЛАН НАВЧАЛЬНОГО ПРОЦЕСУ ДЕННА'!E123</f>
        <v>0</v>
      </c>
      <c r="F123" s="320">
        <f>'ПЛАН НАВЧАЛЬНОГО ПРОЦЕСУ ДЕННА'!F123</f>
        <v>0</v>
      </c>
      <c r="G123" s="321">
        <f>'ПЛАН НАВЧАЛЬНОГО ПРОЦЕСУ ДЕННА'!G123</f>
        <v>0</v>
      </c>
      <c r="H123" s="222">
        <f>'ПЛАН НАВЧАЛЬНОГО ПРОЦЕСУ ДЕННА'!H123</f>
        <v>0</v>
      </c>
      <c r="I123" s="320">
        <f>'ПЛАН НАВЧАЛЬНОГО ПРОЦЕСУ ДЕННА'!I123</f>
        <v>0</v>
      </c>
      <c r="J123" s="320">
        <f>'ПЛАН НАВЧАЛЬНОГО ПРОЦЕСУ ДЕННА'!J123</f>
        <v>0</v>
      </c>
      <c r="K123" s="320">
        <f>'ПЛАН НАВЧАЛЬНОГО ПРОЦЕСУ ДЕННА'!K123</f>
        <v>0</v>
      </c>
      <c r="L123" s="320">
        <f>'ПЛАН НАВЧАЛЬНОГО ПРОЦЕСУ ДЕННА'!L123</f>
        <v>0</v>
      </c>
      <c r="M123" s="320">
        <f>'ПЛАН НАВЧАЛЬНОГО ПРОЦЕСУ ДЕННА'!M123</f>
        <v>0</v>
      </c>
      <c r="N123" s="320">
        <f>'ПЛАН НАВЧАЛЬНОГО ПРОЦЕСУ ДЕННА'!N123</f>
        <v>0</v>
      </c>
      <c r="O123" s="320">
        <f>'ПЛАН НАВЧАЛЬНОГО ПРОЦЕСУ ДЕННА'!O123</f>
        <v>0</v>
      </c>
      <c r="P123" s="203">
        <f>'ПЛАН НАВЧАЛЬНОГО ПРОЦЕСУ ДЕННА'!P123</f>
        <v>0</v>
      </c>
      <c r="Q123" s="203">
        <f>'ПЛАН НАВЧАЛЬНОГО ПРОЦЕСУ ДЕННА'!Q123</f>
        <v>0</v>
      </c>
      <c r="R123" s="222">
        <f>'ПЛАН НАВЧАЛЬНОГО ПРОЦЕСУ ДЕННА'!R123</f>
        <v>0</v>
      </c>
      <c r="S123" s="320">
        <f>'ПЛАН НАВЧАЛЬНОГО ПРОЦЕСУ ДЕННА'!S123</f>
        <v>0</v>
      </c>
      <c r="T123" s="320">
        <f>'ПЛАН НАВЧАЛЬНОГО ПРОЦЕСУ ДЕННА'!T123</f>
        <v>0</v>
      </c>
      <c r="U123" s="320">
        <f>'ПЛАН НАВЧАЛЬНОГО ПРОЦЕСУ ДЕННА'!U123</f>
        <v>0</v>
      </c>
      <c r="V123" s="320">
        <f>'ПЛАН НАВЧАЛЬНОГО ПРОЦЕСУ ДЕННА'!V123</f>
        <v>0</v>
      </c>
      <c r="W123" s="320">
        <f>'ПЛАН НАВЧАЛЬНОГО ПРОЦЕСУ ДЕННА'!W123</f>
        <v>0</v>
      </c>
      <c r="X123" s="320">
        <f>'ПЛАН НАВЧАЛЬНОГО ПРОЦЕСУ ДЕННА'!X123</f>
        <v>0</v>
      </c>
      <c r="Y123" s="322">
        <f>'ПЛАН НАВЧАЛЬНОГО ПРОЦЕСУ ДЕННА'!Y123</f>
        <v>0</v>
      </c>
      <c r="Z123" s="136">
        <f t="shared" si="257"/>
        <v>0</v>
      </c>
      <c r="AA123" s="138"/>
      <c r="AB123" s="138"/>
      <c r="AC123" s="138"/>
      <c r="AD123" s="138"/>
      <c r="AE123" s="139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139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139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140">
        <f>'ПЛАН НАВЧАЛЬНОГО ПРОЦЕСУ ДЕННА'!AH123</f>
        <v>0</v>
      </c>
      <c r="AI123" s="139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139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139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140">
        <f>'ПЛАН НАВЧАЛЬНОГО ПРОЦЕСУ ДЕННА'!AL123</f>
        <v>0</v>
      </c>
      <c r="AM123" s="139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139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139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140">
        <f>'ПЛАН НАВЧАЛЬНОГО ПРОЦЕСУ ДЕННА'!AP123</f>
        <v>0</v>
      </c>
      <c r="AQ123" s="139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139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139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140">
        <f>'ПЛАН НАВЧАЛЬНОГО ПРОЦЕСУ ДЕННА'!AT123</f>
        <v>0</v>
      </c>
      <c r="AU123" s="139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139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139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140">
        <f>'ПЛАН НАВЧАЛЬНОГО ПРОЦЕСУ ДЕННА'!AX123</f>
        <v>0</v>
      </c>
      <c r="AY123" s="139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139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139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140">
        <f>'ПЛАН НАВЧАЛЬНОГО ПРОЦЕСУ ДЕННА'!BB123</f>
        <v>0</v>
      </c>
      <c r="BC123" s="139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139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139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140">
        <f>'ПЛАН НАВЧАЛЬНОГО ПРОЦЕСУ ДЕННА'!BF123</f>
        <v>0</v>
      </c>
      <c r="BG123" s="139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139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139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140">
        <f>'ПЛАН НАВЧАЛЬНОГО ПРОЦЕСУ ДЕННА'!BJ123</f>
        <v>0</v>
      </c>
      <c r="BK123" s="141">
        <f t="shared" si="258"/>
        <v>0</v>
      </c>
      <c r="BL123" s="142" t="str">
        <f t="shared" si="259"/>
        <v/>
      </c>
      <c r="BM123" s="145">
        <f t="shared" si="298"/>
        <v>0</v>
      </c>
      <c r="BN123" s="143">
        <f t="shared" si="261"/>
        <v>0</v>
      </c>
      <c r="BO123" s="145">
        <f t="shared" si="299"/>
        <v>0</v>
      </c>
      <c r="BP123" s="145">
        <f t="shared" si="300"/>
        <v>0</v>
      </c>
      <c r="BQ123" s="145">
        <f t="shared" si="301"/>
        <v>0</v>
      </c>
      <c r="BR123" s="145">
        <f t="shared" si="302"/>
        <v>0</v>
      </c>
      <c r="BS123" s="145">
        <f t="shared" si="303"/>
        <v>0</v>
      </c>
      <c r="BT123" s="145">
        <f t="shared" si="304"/>
        <v>0</v>
      </c>
      <c r="BU123" s="144">
        <f t="shared" si="268"/>
        <v>0</v>
      </c>
      <c r="BV123" s="81"/>
      <c r="BW123" s="81"/>
      <c r="BX123" s="145">
        <f t="shared" si="305"/>
        <v>0</v>
      </c>
      <c r="BY123" s="145">
        <f t="shared" si="306"/>
        <v>0</v>
      </c>
      <c r="BZ123" s="145">
        <f t="shared" si="307"/>
        <v>0</v>
      </c>
      <c r="CA123" s="145">
        <f t="shared" si="308"/>
        <v>0</v>
      </c>
      <c r="CB123" s="145">
        <f t="shared" si="309"/>
        <v>0</v>
      </c>
      <c r="CC123" s="145">
        <f t="shared" si="310"/>
        <v>0</v>
      </c>
      <c r="CD123" s="145">
        <f t="shared" si="311"/>
        <v>0</v>
      </c>
      <c r="CE123" s="145">
        <f t="shared" si="312"/>
        <v>0</v>
      </c>
      <c r="CF123" s="146">
        <f t="shared" si="277"/>
        <v>0</v>
      </c>
      <c r="CG123" s="147">
        <f t="shared" si="278"/>
        <v>0</v>
      </c>
      <c r="CH123" s="81"/>
      <c r="CI123" s="108">
        <f t="shared" si="279"/>
        <v>0</v>
      </c>
      <c r="CJ123" s="108">
        <f t="shared" si="280"/>
        <v>0</v>
      </c>
      <c r="CK123" s="108">
        <f t="shared" si="281"/>
        <v>0</v>
      </c>
      <c r="CL123" s="108">
        <f t="shared" si="282"/>
        <v>0</v>
      </c>
      <c r="CM123" s="108">
        <f t="shared" si="283"/>
        <v>0</v>
      </c>
      <c r="CN123" s="108">
        <f t="shared" si="284"/>
        <v>0</v>
      </c>
      <c r="CO123" s="108">
        <f t="shared" si="285"/>
        <v>0</v>
      </c>
      <c r="CP123" s="108">
        <f t="shared" si="286"/>
        <v>0</v>
      </c>
      <c r="CQ123" s="148">
        <f t="shared" si="287"/>
        <v>0</v>
      </c>
      <c r="CR123" s="108">
        <f t="shared" si="288"/>
        <v>0</v>
      </c>
      <c r="CS123" s="108">
        <f t="shared" si="289"/>
        <v>0</v>
      </c>
      <c r="CT123" s="105">
        <f t="shared" si="290"/>
        <v>0</v>
      </c>
      <c r="CU123" s="108">
        <f t="shared" si="291"/>
        <v>0</v>
      </c>
      <c r="CV123" s="108">
        <f t="shared" si="292"/>
        <v>0</v>
      </c>
      <c r="CW123" s="108">
        <f t="shared" si="293"/>
        <v>0</v>
      </c>
      <c r="CX123" s="108">
        <f t="shared" si="294"/>
        <v>0</v>
      </c>
      <c r="CY123" s="108">
        <f t="shared" si="295"/>
        <v>0</v>
      </c>
      <c r="CZ123" s="149">
        <f t="shared" si="296"/>
        <v>0</v>
      </c>
      <c r="DA123" s="81"/>
      <c r="DB123" s="81"/>
      <c r="DC123" s="81"/>
      <c r="DD123" s="150">
        <f t="shared" si="313"/>
        <v>0</v>
      </c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</row>
    <row r="124" spans="1:126" ht="12.75" hidden="1" customHeight="1">
      <c r="A124" s="108" t="str">
        <f>'ПЛАН НАВЧАЛЬНОГО ПРОЦЕСУ ДЕННА'!A124</f>
        <v>2.19</v>
      </c>
      <c r="B124" s="131" t="str">
        <f>'ПЛАН НАВЧАЛЬНОГО ПРОЦЕСУ ДЕННА'!B124</f>
        <v>Вибіркова дисципліна 19</v>
      </c>
      <c r="C124" s="132"/>
      <c r="D124" s="222">
        <f>'ПЛАН НАВЧАЛЬНОГО ПРОЦЕСУ ДЕННА'!D124</f>
        <v>0</v>
      </c>
      <c r="E124" s="320">
        <f>'ПЛАН НАВЧАЛЬНОГО ПРОЦЕСУ ДЕННА'!E124</f>
        <v>0</v>
      </c>
      <c r="F124" s="320">
        <f>'ПЛАН НАВЧАЛЬНОГО ПРОЦЕСУ ДЕННА'!F124</f>
        <v>0</v>
      </c>
      <c r="G124" s="321">
        <f>'ПЛАН НАВЧАЛЬНОГО ПРОЦЕСУ ДЕННА'!G124</f>
        <v>0</v>
      </c>
      <c r="H124" s="222">
        <f>'ПЛАН НАВЧАЛЬНОГО ПРОЦЕСУ ДЕННА'!H124</f>
        <v>0</v>
      </c>
      <c r="I124" s="320">
        <f>'ПЛАН НАВЧАЛЬНОГО ПРОЦЕСУ ДЕННА'!I124</f>
        <v>0</v>
      </c>
      <c r="J124" s="320">
        <f>'ПЛАН НАВЧАЛЬНОГО ПРОЦЕСУ ДЕННА'!J124</f>
        <v>0</v>
      </c>
      <c r="K124" s="320">
        <f>'ПЛАН НАВЧАЛЬНОГО ПРОЦЕСУ ДЕННА'!K124</f>
        <v>0</v>
      </c>
      <c r="L124" s="320">
        <f>'ПЛАН НАВЧАЛЬНОГО ПРОЦЕСУ ДЕННА'!L124</f>
        <v>0</v>
      </c>
      <c r="M124" s="320">
        <f>'ПЛАН НАВЧАЛЬНОГО ПРОЦЕСУ ДЕННА'!M124</f>
        <v>0</v>
      </c>
      <c r="N124" s="320">
        <f>'ПЛАН НАВЧАЛЬНОГО ПРОЦЕСУ ДЕННА'!N124</f>
        <v>0</v>
      </c>
      <c r="O124" s="320">
        <f>'ПЛАН НАВЧАЛЬНОГО ПРОЦЕСУ ДЕННА'!O124</f>
        <v>0</v>
      </c>
      <c r="P124" s="203">
        <f>'ПЛАН НАВЧАЛЬНОГО ПРОЦЕСУ ДЕННА'!P124</f>
        <v>0</v>
      </c>
      <c r="Q124" s="203">
        <f>'ПЛАН НАВЧАЛЬНОГО ПРОЦЕСУ ДЕННА'!Q124</f>
        <v>0</v>
      </c>
      <c r="R124" s="222">
        <f>'ПЛАН НАВЧАЛЬНОГО ПРОЦЕСУ ДЕННА'!R124</f>
        <v>0</v>
      </c>
      <c r="S124" s="320">
        <f>'ПЛАН НАВЧАЛЬНОГО ПРОЦЕСУ ДЕННА'!S124</f>
        <v>0</v>
      </c>
      <c r="T124" s="320">
        <f>'ПЛАН НАВЧАЛЬНОГО ПРОЦЕСУ ДЕННА'!T124</f>
        <v>0</v>
      </c>
      <c r="U124" s="320">
        <f>'ПЛАН НАВЧАЛЬНОГО ПРОЦЕСУ ДЕННА'!U124</f>
        <v>0</v>
      </c>
      <c r="V124" s="320">
        <f>'ПЛАН НАВЧАЛЬНОГО ПРОЦЕСУ ДЕННА'!V124</f>
        <v>0</v>
      </c>
      <c r="W124" s="320">
        <f>'ПЛАН НАВЧАЛЬНОГО ПРОЦЕСУ ДЕННА'!W124</f>
        <v>0</v>
      </c>
      <c r="X124" s="320">
        <f>'ПЛАН НАВЧАЛЬНОГО ПРОЦЕСУ ДЕННА'!X124</f>
        <v>0</v>
      </c>
      <c r="Y124" s="322">
        <f>'ПЛАН НАВЧАЛЬНОГО ПРОЦЕСУ ДЕННА'!Y124</f>
        <v>0</v>
      </c>
      <c r="Z124" s="136">
        <f t="shared" si="257"/>
        <v>0</v>
      </c>
      <c r="AA124" s="138"/>
      <c r="AB124" s="138"/>
      <c r="AC124" s="138"/>
      <c r="AD124" s="138"/>
      <c r="AE124" s="139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139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139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140">
        <f>'ПЛАН НАВЧАЛЬНОГО ПРОЦЕСУ ДЕННА'!AH124</f>
        <v>0</v>
      </c>
      <c r="AI124" s="139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139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139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140">
        <f>'ПЛАН НАВЧАЛЬНОГО ПРОЦЕСУ ДЕННА'!AL124</f>
        <v>0</v>
      </c>
      <c r="AM124" s="139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139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139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140">
        <f>'ПЛАН НАВЧАЛЬНОГО ПРОЦЕСУ ДЕННА'!AP124</f>
        <v>0</v>
      </c>
      <c r="AQ124" s="139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139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139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140">
        <f>'ПЛАН НАВЧАЛЬНОГО ПРОЦЕСУ ДЕННА'!AT124</f>
        <v>0</v>
      </c>
      <c r="AU124" s="139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139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139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140">
        <f>'ПЛАН НАВЧАЛЬНОГО ПРОЦЕСУ ДЕННА'!AX124</f>
        <v>0</v>
      </c>
      <c r="AY124" s="139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139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139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140">
        <f>'ПЛАН НАВЧАЛЬНОГО ПРОЦЕСУ ДЕННА'!BB124</f>
        <v>0</v>
      </c>
      <c r="BC124" s="139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139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139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140">
        <f>'ПЛАН НАВЧАЛЬНОГО ПРОЦЕСУ ДЕННА'!BF124</f>
        <v>0</v>
      </c>
      <c r="BG124" s="139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139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139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140">
        <f>'ПЛАН НАВЧАЛЬНОГО ПРОЦЕСУ ДЕННА'!BJ124</f>
        <v>0</v>
      </c>
      <c r="BK124" s="141">
        <f t="shared" si="258"/>
        <v>0</v>
      </c>
      <c r="BL124" s="142" t="str">
        <f t="shared" si="259"/>
        <v/>
      </c>
      <c r="BM124" s="145">
        <f t="shared" si="298"/>
        <v>0</v>
      </c>
      <c r="BN124" s="143">
        <f t="shared" si="261"/>
        <v>0</v>
      </c>
      <c r="BO124" s="145">
        <f t="shared" si="299"/>
        <v>0</v>
      </c>
      <c r="BP124" s="145">
        <f t="shared" si="300"/>
        <v>0</v>
      </c>
      <c r="BQ124" s="145">
        <f t="shared" si="301"/>
        <v>0</v>
      </c>
      <c r="BR124" s="145">
        <f t="shared" si="302"/>
        <v>0</v>
      </c>
      <c r="BS124" s="145">
        <f t="shared" si="303"/>
        <v>0</v>
      </c>
      <c r="BT124" s="145">
        <f t="shared" si="304"/>
        <v>0</v>
      </c>
      <c r="BU124" s="144">
        <f t="shared" si="268"/>
        <v>0</v>
      </c>
      <c r="BV124" s="81"/>
      <c r="BW124" s="81"/>
      <c r="BX124" s="145">
        <f t="shared" si="305"/>
        <v>0</v>
      </c>
      <c r="BY124" s="145">
        <f t="shared" si="306"/>
        <v>0</v>
      </c>
      <c r="BZ124" s="145">
        <f t="shared" si="307"/>
        <v>0</v>
      </c>
      <c r="CA124" s="145">
        <f t="shared" si="308"/>
        <v>0</v>
      </c>
      <c r="CB124" s="145">
        <f t="shared" si="309"/>
        <v>0</v>
      </c>
      <c r="CC124" s="145">
        <f t="shared" si="310"/>
        <v>0</v>
      </c>
      <c r="CD124" s="145">
        <f t="shared" si="311"/>
        <v>0</v>
      </c>
      <c r="CE124" s="145">
        <f t="shared" si="312"/>
        <v>0</v>
      </c>
      <c r="CF124" s="146">
        <f t="shared" si="277"/>
        <v>0</v>
      </c>
      <c r="CG124" s="147">
        <f t="shared" si="278"/>
        <v>0</v>
      </c>
      <c r="CH124" s="81"/>
      <c r="CI124" s="108">
        <f t="shared" si="279"/>
        <v>0</v>
      </c>
      <c r="CJ124" s="108">
        <f t="shared" si="280"/>
        <v>0</v>
      </c>
      <c r="CK124" s="108">
        <f t="shared" si="281"/>
        <v>0</v>
      </c>
      <c r="CL124" s="108">
        <f t="shared" si="282"/>
        <v>0</v>
      </c>
      <c r="CM124" s="108">
        <f t="shared" si="283"/>
        <v>0</v>
      </c>
      <c r="CN124" s="108">
        <f t="shared" si="284"/>
        <v>0</v>
      </c>
      <c r="CO124" s="108">
        <f t="shared" si="285"/>
        <v>0</v>
      </c>
      <c r="CP124" s="108">
        <f t="shared" si="286"/>
        <v>0</v>
      </c>
      <c r="CQ124" s="148">
        <f t="shared" si="287"/>
        <v>0</v>
      </c>
      <c r="CR124" s="108">
        <f t="shared" si="288"/>
        <v>0</v>
      </c>
      <c r="CS124" s="108">
        <f t="shared" si="289"/>
        <v>0</v>
      </c>
      <c r="CT124" s="105">
        <f t="shared" si="290"/>
        <v>0</v>
      </c>
      <c r="CU124" s="108">
        <f t="shared" si="291"/>
        <v>0</v>
      </c>
      <c r="CV124" s="108">
        <f t="shared" si="292"/>
        <v>0</v>
      </c>
      <c r="CW124" s="108">
        <f t="shared" si="293"/>
        <v>0</v>
      </c>
      <c r="CX124" s="108">
        <f t="shared" si="294"/>
        <v>0</v>
      </c>
      <c r="CY124" s="108">
        <f t="shared" si="295"/>
        <v>0</v>
      </c>
      <c r="CZ124" s="149">
        <f t="shared" si="296"/>
        <v>0</v>
      </c>
      <c r="DA124" s="81"/>
      <c r="DB124" s="81"/>
      <c r="DC124" s="81"/>
      <c r="DD124" s="150">
        <f t="shared" si="313"/>
        <v>0</v>
      </c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</row>
    <row r="125" spans="1:126" ht="12.75" hidden="1" customHeight="1">
      <c r="A125" s="108" t="str">
        <f>'ПЛАН НАВЧАЛЬНОГО ПРОЦЕСУ ДЕННА'!A125</f>
        <v>2.20</v>
      </c>
      <c r="B125" s="131" t="str">
        <f>'ПЛАН НАВЧАЛЬНОГО ПРОЦЕСУ ДЕННА'!B125</f>
        <v>Вибіркова дисципліна 20</v>
      </c>
      <c r="C125" s="132"/>
      <c r="D125" s="222">
        <f>'ПЛАН НАВЧАЛЬНОГО ПРОЦЕСУ ДЕННА'!D125</f>
        <v>0</v>
      </c>
      <c r="E125" s="320">
        <f>'ПЛАН НАВЧАЛЬНОГО ПРОЦЕСУ ДЕННА'!E125</f>
        <v>0</v>
      </c>
      <c r="F125" s="320">
        <f>'ПЛАН НАВЧАЛЬНОГО ПРОЦЕСУ ДЕННА'!F125</f>
        <v>0</v>
      </c>
      <c r="G125" s="321">
        <f>'ПЛАН НАВЧАЛЬНОГО ПРОЦЕСУ ДЕННА'!G125</f>
        <v>0</v>
      </c>
      <c r="H125" s="222">
        <f>'ПЛАН НАВЧАЛЬНОГО ПРОЦЕСУ ДЕННА'!H125</f>
        <v>0</v>
      </c>
      <c r="I125" s="320">
        <f>'ПЛАН НАВЧАЛЬНОГО ПРОЦЕСУ ДЕННА'!I125</f>
        <v>0</v>
      </c>
      <c r="J125" s="320">
        <f>'ПЛАН НАВЧАЛЬНОГО ПРОЦЕСУ ДЕННА'!J125</f>
        <v>0</v>
      </c>
      <c r="K125" s="320">
        <f>'ПЛАН НАВЧАЛЬНОГО ПРОЦЕСУ ДЕННА'!K125</f>
        <v>0</v>
      </c>
      <c r="L125" s="320">
        <f>'ПЛАН НАВЧАЛЬНОГО ПРОЦЕСУ ДЕННА'!L125</f>
        <v>0</v>
      </c>
      <c r="M125" s="320">
        <f>'ПЛАН НАВЧАЛЬНОГО ПРОЦЕСУ ДЕННА'!M125</f>
        <v>0</v>
      </c>
      <c r="N125" s="320">
        <f>'ПЛАН НАВЧАЛЬНОГО ПРОЦЕСУ ДЕННА'!N125</f>
        <v>0</v>
      </c>
      <c r="O125" s="320">
        <f>'ПЛАН НАВЧАЛЬНОГО ПРОЦЕСУ ДЕННА'!O125</f>
        <v>0</v>
      </c>
      <c r="P125" s="203">
        <f>'ПЛАН НАВЧАЛЬНОГО ПРОЦЕСУ ДЕННА'!P125</f>
        <v>0</v>
      </c>
      <c r="Q125" s="203">
        <f>'ПЛАН НАВЧАЛЬНОГО ПРОЦЕСУ ДЕННА'!Q125</f>
        <v>0</v>
      </c>
      <c r="R125" s="222">
        <f>'ПЛАН НАВЧАЛЬНОГО ПРОЦЕСУ ДЕННА'!R125</f>
        <v>0</v>
      </c>
      <c r="S125" s="320">
        <f>'ПЛАН НАВЧАЛЬНОГО ПРОЦЕСУ ДЕННА'!S125</f>
        <v>0</v>
      </c>
      <c r="T125" s="320">
        <f>'ПЛАН НАВЧАЛЬНОГО ПРОЦЕСУ ДЕННА'!T125</f>
        <v>0</v>
      </c>
      <c r="U125" s="320">
        <f>'ПЛАН НАВЧАЛЬНОГО ПРОЦЕСУ ДЕННА'!U125</f>
        <v>0</v>
      </c>
      <c r="V125" s="320">
        <f>'ПЛАН НАВЧАЛЬНОГО ПРОЦЕСУ ДЕННА'!V125</f>
        <v>0</v>
      </c>
      <c r="W125" s="320">
        <f>'ПЛАН НАВЧАЛЬНОГО ПРОЦЕСУ ДЕННА'!W125</f>
        <v>0</v>
      </c>
      <c r="X125" s="320">
        <f>'ПЛАН НАВЧАЛЬНОГО ПРОЦЕСУ ДЕННА'!X125</f>
        <v>0</v>
      </c>
      <c r="Y125" s="322">
        <f>'ПЛАН НАВЧАЛЬНОГО ПРОЦЕСУ ДЕННА'!Y125</f>
        <v>0</v>
      </c>
      <c r="Z125" s="136">
        <f t="shared" si="257"/>
        <v>0</v>
      </c>
      <c r="AA125" s="138"/>
      <c r="AB125" s="138"/>
      <c r="AC125" s="138"/>
      <c r="AD125" s="138"/>
      <c r="AE125" s="139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139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139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140">
        <f>'ПЛАН НАВЧАЛЬНОГО ПРОЦЕСУ ДЕННА'!AH125</f>
        <v>0</v>
      </c>
      <c r="AI125" s="139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139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139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140">
        <f>'ПЛАН НАВЧАЛЬНОГО ПРОЦЕСУ ДЕННА'!AL125</f>
        <v>0</v>
      </c>
      <c r="AM125" s="139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139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139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140">
        <f>'ПЛАН НАВЧАЛЬНОГО ПРОЦЕСУ ДЕННА'!AP125</f>
        <v>0</v>
      </c>
      <c r="AQ125" s="139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139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139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140">
        <f>'ПЛАН НАВЧАЛЬНОГО ПРОЦЕСУ ДЕННА'!AT125</f>
        <v>0</v>
      </c>
      <c r="AU125" s="139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139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139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140">
        <f>'ПЛАН НАВЧАЛЬНОГО ПРОЦЕСУ ДЕННА'!AX125</f>
        <v>0</v>
      </c>
      <c r="AY125" s="139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139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139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140">
        <f>'ПЛАН НАВЧАЛЬНОГО ПРОЦЕСУ ДЕННА'!BB125</f>
        <v>0</v>
      </c>
      <c r="BC125" s="139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139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139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140">
        <f>'ПЛАН НАВЧАЛЬНОГО ПРОЦЕСУ ДЕННА'!BF125</f>
        <v>0</v>
      </c>
      <c r="BG125" s="139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139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139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140">
        <f>'ПЛАН НАВЧАЛЬНОГО ПРОЦЕСУ ДЕННА'!BJ125</f>
        <v>0</v>
      </c>
      <c r="BK125" s="141">
        <f t="shared" si="258"/>
        <v>0</v>
      </c>
      <c r="BL125" s="142" t="str">
        <f t="shared" si="259"/>
        <v/>
      </c>
      <c r="BM125" s="145">
        <f>IF(AND($DD125=0,$DM125=0),0,IF(AND($CQ125=0,$CZ125=0,DF126&lt;&gt;0),DF126, IF(AND(BL125&lt;CG125,$CF125&lt;&gt;$Z125,BX125=$CG125),BX125+$Z125-$CF125,BX125)))</f>
        <v>0</v>
      </c>
      <c r="BN125" s="143">
        <f t="shared" si="261"/>
        <v>0</v>
      </c>
      <c r="BO125" s="145">
        <f>IF(AND($DD125=0,$DM125=0),0,IF(AND($CQ125=0,$CZ125=0,DH126&lt;&gt;0),DH126, IF(AND(BN125&lt;CG125,$CF125&lt;&gt;$Z125,BZ125=$CG125),BZ125+$Z125-$CF125,BZ125)))</f>
        <v>0</v>
      </c>
      <c r="BP125" s="145">
        <f>IF(AND($DD125=0,$DM125=0),0,IF(AND($CQ125=0,$CZ125=0,DI126&lt;&gt;0),DI126, IF(AND(BO125&lt;CG125,$CF125&lt;&gt;$Z125,CA125=$CG125),CA125+$Z125-$CF125,CA125)))</f>
        <v>0</v>
      </c>
      <c r="BQ125" s="145">
        <f>IF(AND($DD125=0,$DM125=0),0,IF(AND($CQ125=0,$CZ125=0,DJ126&lt;&gt;0),DJ126, IF(AND(BP125&lt;CG125,$CF125&lt;&gt;$Z125,CB125=$CG125),CB125+$Z125-$CF125,CB125)))</f>
        <v>0</v>
      </c>
      <c r="BR125" s="145">
        <f>IF(AND($DD125=0,$DM125=0),0,IF(AND($CQ125=0,$CZ125=0,DK126&lt;&gt;0),DK126, IF(AND(BQ125&lt;CG125,$CF125&lt;&gt;$Z125,CC125=$CG125),CC125+$Z125-$CF125,CC125)))</f>
        <v>0</v>
      </c>
      <c r="BS125" s="145">
        <f>IF(AND($DD125=0,$DM125=0),0,IF(AND($CQ125=0,$CZ125=0,DL126&lt;&gt;0),DL126, IF(AND(BR125&lt;CG125,$CF125&lt;&gt;$Z125,CD125=$CG125),CD125+$Z125-$CF125,CD125)))</f>
        <v>0</v>
      </c>
      <c r="BT125" s="145">
        <f t="shared" si="304"/>
        <v>0</v>
      </c>
      <c r="BU125" s="144">
        <f t="shared" si="268"/>
        <v>0</v>
      </c>
      <c r="BV125" s="81"/>
      <c r="BW125" s="81"/>
      <c r="BX125" s="145">
        <f>IF($DD125=0,0,ROUND(4*($Z125-$DM125)*SUM(AE125)/$DD125,0)/4)+DF126+DN125</f>
        <v>0</v>
      </c>
      <c r="BY125" s="145">
        <f>IF($DD125=0,0,ROUND(4*($Z125-$DM125)*SUM(AI125)/$DD125,0)/4)+DG126+DO125</f>
        <v>0</v>
      </c>
      <c r="BZ125" s="145">
        <f>IF($DD125=0,0,ROUND(4*($Z125-$DM125)*SUM(AM125)/$DD125,0)/4)+DH126+DP125</f>
        <v>0</v>
      </c>
      <c r="CA125" s="145">
        <f>IF($DD125=0,0,ROUND(4*($Z125-$DM125)*SUM(AQ125)/$DD125,0)/4)+DI126++DQ125</f>
        <v>0</v>
      </c>
      <c r="CB125" s="145">
        <f>IF($DD125=0,0,ROUND(4*($Z125-$DM125)*SUM(AU125)/$DD125,0)/4)+DJ126+DR125</f>
        <v>0</v>
      </c>
      <c r="CC125" s="145">
        <f>IF($DD125=0,0,ROUND(4*($Z125-$DM125)*(SUM(AY125))/$DD125,0)/4)+DK126+DS125</f>
        <v>0</v>
      </c>
      <c r="CD125" s="145">
        <f>IF($DD125=0,0,ROUND(4*($Z125-$DM125)*(SUM(BC125))/$DD125,0)/4)+DL126+DT125</f>
        <v>0</v>
      </c>
      <c r="CE125" s="145">
        <f t="shared" si="312"/>
        <v>0</v>
      </c>
      <c r="CF125" s="146">
        <f t="shared" si="277"/>
        <v>0</v>
      </c>
      <c r="CG125" s="147">
        <f t="shared" si="278"/>
        <v>0</v>
      </c>
      <c r="CH125" s="81"/>
      <c r="CI125" s="108">
        <f t="shared" si="279"/>
        <v>0</v>
      </c>
      <c r="CJ125" s="108">
        <f t="shared" si="280"/>
        <v>0</v>
      </c>
      <c r="CK125" s="108">
        <f t="shared" si="281"/>
        <v>0</v>
      </c>
      <c r="CL125" s="108">
        <f t="shared" si="282"/>
        <v>0</v>
      </c>
      <c r="CM125" s="108">
        <f t="shared" si="283"/>
        <v>0</v>
      </c>
      <c r="CN125" s="108">
        <f t="shared" si="284"/>
        <v>0</v>
      </c>
      <c r="CO125" s="108">
        <f t="shared" si="285"/>
        <v>0</v>
      </c>
      <c r="CP125" s="108">
        <f t="shared" si="286"/>
        <v>0</v>
      </c>
      <c r="CQ125" s="148">
        <f t="shared" si="287"/>
        <v>0</v>
      </c>
      <c r="CR125" s="108">
        <f t="shared" si="288"/>
        <v>0</v>
      </c>
      <c r="CS125" s="108">
        <f t="shared" si="289"/>
        <v>0</v>
      </c>
      <c r="CT125" s="105">
        <f t="shared" si="290"/>
        <v>0</v>
      </c>
      <c r="CU125" s="108">
        <f t="shared" si="291"/>
        <v>0</v>
      </c>
      <c r="CV125" s="108">
        <f t="shared" si="292"/>
        <v>0</v>
      </c>
      <c r="CW125" s="108">
        <f t="shared" si="293"/>
        <v>0</v>
      </c>
      <c r="CX125" s="108">
        <f t="shared" si="294"/>
        <v>0</v>
      </c>
      <c r="CY125" s="108">
        <f t="shared" si="295"/>
        <v>0</v>
      </c>
      <c r="CZ125" s="149">
        <f t="shared" si="296"/>
        <v>0</v>
      </c>
      <c r="DA125" s="81"/>
      <c r="DB125" s="81"/>
      <c r="DC125" s="81"/>
      <c r="DD125" s="150">
        <f t="shared" si="313"/>
        <v>0</v>
      </c>
      <c r="DE125" s="81"/>
      <c r="DF125" s="81"/>
      <c r="DG125" s="81"/>
      <c r="DH125" s="81"/>
      <c r="DI125" s="81"/>
      <c r="DJ125" s="81"/>
      <c r="DK125" s="81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</row>
    <row r="126" spans="1:126" ht="12.75" customHeight="1">
      <c r="A126" s="198" t="s">
        <v>221</v>
      </c>
      <c r="B126" s="208" t="str">
        <f>'ПЛАН НАВЧАЛЬНОГО ПРОЦЕСУ ДЕННА'!B126</f>
        <v xml:space="preserve">Вибіркові компоненти разом: </v>
      </c>
      <c r="C126" s="160"/>
      <c r="D126" s="161"/>
      <c r="E126" s="161"/>
      <c r="F126" s="161"/>
      <c r="G126" s="161"/>
      <c r="H126" s="161"/>
      <c r="I126" s="161"/>
      <c r="J126" s="161"/>
      <c r="K126" s="161"/>
      <c r="L126" s="320">
        <f>'ПЛАН НАВЧАЛЬНОГО ПРОЦЕСУ ДЕННА'!L126</f>
        <v>0</v>
      </c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3"/>
      <c r="Y126" s="225">
        <f t="shared" ref="Y126:Z126" si="314">SUMIF($A106:$A125,"&gt;'#'",Y106:Y125)</f>
        <v>1800</v>
      </c>
      <c r="Z126" s="225">
        <f t="shared" si="314"/>
        <v>60</v>
      </c>
      <c r="AA126" s="225"/>
      <c r="AB126" s="225"/>
      <c r="AC126" s="225"/>
      <c r="AD126" s="225"/>
      <c r="AE126" s="226"/>
      <c r="AF126" s="226"/>
      <c r="AG126" s="226"/>
      <c r="AH126" s="140">
        <f>SUM(AH106:AH125)</f>
        <v>0</v>
      </c>
      <c r="AI126" s="226"/>
      <c r="AJ126" s="226"/>
      <c r="AK126" s="226"/>
      <c r="AL126" s="140">
        <f>SUM(AL106:AL125)</f>
        <v>0</v>
      </c>
      <c r="AM126" s="226"/>
      <c r="AN126" s="226"/>
      <c r="AO126" s="226"/>
      <c r="AP126" s="140">
        <f>SUM(AP106:AP125)</f>
        <v>10</v>
      </c>
      <c r="AQ126" s="226"/>
      <c r="AR126" s="226"/>
      <c r="AS126" s="226"/>
      <c r="AT126" s="140">
        <f>SUM(AT106:AT125)</f>
        <v>10</v>
      </c>
      <c r="AU126" s="226"/>
      <c r="AV126" s="226"/>
      <c r="AW126" s="226"/>
      <c r="AX126" s="140">
        <f>SUM(AX106:AX125)</f>
        <v>10</v>
      </c>
      <c r="AY126" s="226"/>
      <c r="AZ126" s="226"/>
      <c r="BA126" s="226"/>
      <c r="BB126" s="140">
        <f>SUM(BB106:BB125)</f>
        <v>10</v>
      </c>
      <c r="BC126" s="226"/>
      <c r="BD126" s="226"/>
      <c r="BE126" s="226"/>
      <c r="BF126" s="140">
        <f>SUM(BF106:BF125)</f>
        <v>20</v>
      </c>
      <c r="BG126" s="226"/>
      <c r="BH126" s="226"/>
      <c r="BI126" s="226"/>
      <c r="BJ126" s="140">
        <f>SUM(BJ106:BJ125)</f>
        <v>0</v>
      </c>
      <c r="BK126" s="168">
        <f t="shared" si="258"/>
        <v>0</v>
      </c>
      <c r="BL126" s="227"/>
      <c r="BM126" s="228">
        <f t="shared" ref="BM126:BT126" si="315">SUM(BM106:BM125)</f>
        <v>0</v>
      </c>
      <c r="BN126" s="228">
        <f t="shared" si="315"/>
        <v>0</v>
      </c>
      <c r="BO126" s="228">
        <f t="shared" si="315"/>
        <v>10</v>
      </c>
      <c r="BP126" s="228">
        <f t="shared" si="315"/>
        <v>10</v>
      </c>
      <c r="BQ126" s="228">
        <f t="shared" si="315"/>
        <v>10</v>
      </c>
      <c r="BR126" s="228">
        <f t="shared" si="315"/>
        <v>10</v>
      </c>
      <c r="BS126" s="228">
        <f t="shared" si="315"/>
        <v>20</v>
      </c>
      <c r="BT126" s="228">
        <f t="shared" si="315"/>
        <v>0</v>
      </c>
      <c r="BU126" s="228">
        <f>SUM(BU106:BU117)</f>
        <v>60</v>
      </c>
      <c r="BV126" s="81"/>
      <c r="BW126" s="81"/>
      <c r="BX126" s="229">
        <f t="shared" ref="BX126:CF126" si="316">SUM(BX106:BX125)</f>
        <v>0</v>
      </c>
      <c r="BY126" s="229">
        <f t="shared" si="316"/>
        <v>0</v>
      </c>
      <c r="BZ126" s="229">
        <f t="shared" si="316"/>
        <v>0</v>
      </c>
      <c r="CA126" s="229">
        <f t="shared" si="316"/>
        <v>0</v>
      </c>
      <c r="CB126" s="229">
        <f t="shared" si="316"/>
        <v>0</v>
      </c>
      <c r="CC126" s="229">
        <f t="shared" si="316"/>
        <v>0</v>
      </c>
      <c r="CD126" s="229">
        <f t="shared" si="316"/>
        <v>0</v>
      </c>
      <c r="CE126" s="229">
        <f t="shared" si="316"/>
        <v>0</v>
      </c>
      <c r="CF126" s="230">
        <f t="shared" si="316"/>
        <v>0</v>
      </c>
      <c r="CG126" s="86"/>
      <c r="CH126" s="175" t="s">
        <v>170</v>
      </c>
      <c r="CI126" s="231">
        <f t="shared" ref="CI126:CZ126" si="317">SUM(CI106:CI125)</f>
        <v>0</v>
      </c>
      <c r="CJ126" s="231">
        <f t="shared" si="317"/>
        <v>0</v>
      </c>
      <c r="CK126" s="231">
        <f t="shared" si="317"/>
        <v>0</v>
      </c>
      <c r="CL126" s="231">
        <f t="shared" si="317"/>
        <v>0</v>
      </c>
      <c r="CM126" s="231">
        <f t="shared" si="317"/>
        <v>0</v>
      </c>
      <c r="CN126" s="231">
        <f t="shared" si="317"/>
        <v>0</v>
      </c>
      <c r="CO126" s="231">
        <f t="shared" si="317"/>
        <v>0</v>
      </c>
      <c r="CP126" s="231">
        <f t="shared" si="317"/>
        <v>0</v>
      </c>
      <c r="CQ126" s="177">
        <f t="shared" si="317"/>
        <v>0</v>
      </c>
      <c r="CR126" s="231">
        <f t="shared" si="317"/>
        <v>0</v>
      </c>
      <c r="CS126" s="231">
        <f t="shared" si="317"/>
        <v>0</v>
      </c>
      <c r="CT126" s="231">
        <f t="shared" si="317"/>
        <v>2</v>
      </c>
      <c r="CU126" s="231">
        <f t="shared" si="317"/>
        <v>2</v>
      </c>
      <c r="CV126" s="231">
        <f t="shared" si="317"/>
        <v>2</v>
      </c>
      <c r="CW126" s="231">
        <f t="shared" si="317"/>
        <v>2</v>
      </c>
      <c r="CX126" s="231">
        <f t="shared" si="317"/>
        <v>4</v>
      </c>
      <c r="CY126" s="231">
        <f t="shared" si="317"/>
        <v>0</v>
      </c>
      <c r="CZ126" s="177">
        <f t="shared" si="317"/>
        <v>12</v>
      </c>
      <c r="DA126" s="81"/>
      <c r="DB126" s="81"/>
      <c r="DC126" s="81"/>
      <c r="DD126" s="81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</row>
    <row r="127" spans="1:126" ht="12.75" customHeight="1">
      <c r="A127" s="108"/>
      <c r="B127" s="108"/>
      <c r="C127" s="209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91"/>
      <c r="BL127" s="187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5"/>
      <c r="CG127" s="86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</row>
    <row r="128" spans="1:126" ht="12.75" customHeight="1">
      <c r="A128" s="108"/>
      <c r="B128" s="108"/>
      <c r="C128" s="209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91"/>
      <c r="BL128" s="187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5"/>
      <c r="CG128" s="86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</row>
    <row r="129" spans="1:126" ht="12.75" customHeight="1">
      <c r="A129" s="198" t="s">
        <v>221</v>
      </c>
      <c r="B129" s="232" t="str">
        <f>CONCATENATE("Підготовка ",'Титул денна'!AX1,"а разом:")</f>
        <v>Підготовка бакалавра разом:</v>
      </c>
      <c r="C129" s="2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234"/>
      <c r="Q129" s="235"/>
      <c r="R129" s="134"/>
      <c r="S129" s="134"/>
      <c r="T129" s="134"/>
      <c r="U129" s="134"/>
      <c r="V129" s="134"/>
      <c r="W129" s="134"/>
      <c r="X129" s="134"/>
      <c r="Y129" s="210">
        <f t="shared" ref="Y129:Z129" si="318">Y$126+Y$103</f>
        <v>7200</v>
      </c>
      <c r="Z129" s="210">
        <f t="shared" si="318"/>
        <v>240</v>
      </c>
      <c r="AA129" s="211"/>
      <c r="AB129" s="211"/>
      <c r="AC129" s="211"/>
      <c r="AD129" s="211"/>
      <c r="AE129" s="211"/>
      <c r="AF129" s="211"/>
      <c r="AG129" s="211"/>
      <c r="AH129" s="212">
        <f>AH$103+AH$126</f>
        <v>25</v>
      </c>
      <c r="AI129" s="211"/>
      <c r="AJ129" s="211"/>
      <c r="AK129" s="211"/>
      <c r="AL129" s="212">
        <f>AL$103+AL$126</f>
        <v>35</v>
      </c>
      <c r="AM129" s="211"/>
      <c r="AN129" s="211"/>
      <c r="AO129" s="211"/>
      <c r="AP129" s="212">
        <f>AP$103+AP$126</f>
        <v>30</v>
      </c>
      <c r="AQ129" s="211"/>
      <c r="AR129" s="211"/>
      <c r="AS129" s="211"/>
      <c r="AT129" s="212">
        <f>AT$103+AT$126</f>
        <v>30</v>
      </c>
      <c r="AU129" s="211"/>
      <c r="AV129" s="211"/>
      <c r="AW129" s="211"/>
      <c r="AX129" s="212">
        <f>AX$103+AX$126</f>
        <v>30</v>
      </c>
      <c r="AY129" s="211"/>
      <c r="AZ129" s="211"/>
      <c r="BA129" s="211"/>
      <c r="BB129" s="212">
        <f>BB$103+BB$126</f>
        <v>30</v>
      </c>
      <c r="BC129" s="211"/>
      <c r="BD129" s="211"/>
      <c r="BE129" s="211"/>
      <c r="BF129" s="212">
        <f>BF$103+BF$126</f>
        <v>30</v>
      </c>
      <c r="BG129" s="211"/>
      <c r="BH129" s="211"/>
      <c r="BI129" s="211"/>
      <c r="BJ129" s="212">
        <f>BJ$103+BJ$126</f>
        <v>30</v>
      </c>
      <c r="BK129" s="168">
        <f>IF(ISERROR(AD129/Y129),0,AD129/Y129)</f>
        <v>0</v>
      </c>
      <c r="BL129" s="236"/>
      <c r="BM129" s="165">
        <f t="shared" ref="BM129:BU129" si="319">BM$126+BM$103</f>
        <v>25</v>
      </c>
      <c r="BN129" s="165">
        <f t="shared" si="319"/>
        <v>35</v>
      </c>
      <c r="BO129" s="165">
        <f t="shared" si="319"/>
        <v>30</v>
      </c>
      <c r="BP129" s="165">
        <f t="shared" si="319"/>
        <v>29</v>
      </c>
      <c r="BQ129" s="165">
        <f t="shared" si="319"/>
        <v>30</v>
      </c>
      <c r="BR129" s="165">
        <f t="shared" si="319"/>
        <v>29</v>
      </c>
      <c r="BS129" s="165">
        <f t="shared" si="319"/>
        <v>29</v>
      </c>
      <c r="BT129" s="165">
        <f t="shared" si="319"/>
        <v>30</v>
      </c>
      <c r="BU129" s="213">
        <f t="shared" si="319"/>
        <v>237</v>
      </c>
      <c r="BV129" s="81"/>
      <c r="BW129" s="81"/>
      <c r="BX129" s="237">
        <f t="shared" ref="BX129:CF129" si="320">BX88+BX126+BX69</f>
        <v>25</v>
      </c>
      <c r="BY129" s="237">
        <f t="shared" si="320"/>
        <v>29</v>
      </c>
      <c r="BZ129" s="237">
        <f t="shared" si="320"/>
        <v>20</v>
      </c>
      <c r="CA129" s="237">
        <f t="shared" si="320"/>
        <v>13</v>
      </c>
      <c r="CB129" s="237">
        <f t="shared" si="320"/>
        <v>20</v>
      </c>
      <c r="CC129" s="237">
        <f t="shared" si="320"/>
        <v>13</v>
      </c>
      <c r="CD129" s="237">
        <f t="shared" si="320"/>
        <v>9</v>
      </c>
      <c r="CE129" s="237">
        <f t="shared" si="320"/>
        <v>18</v>
      </c>
      <c r="CF129" s="238">
        <f t="shared" si="320"/>
        <v>147</v>
      </c>
      <c r="CG129" s="86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</row>
    <row r="130" spans="1:126" ht="12.75" customHeight="1">
      <c r="A130" s="17"/>
      <c r="B130" s="239"/>
      <c r="C130" s="17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5"/>
      <c r="CG130" s="86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</row>
    <row r="131" spans="1:126" ht="12.75" customHeight="1">
      <c r="A131" s="17"/>
      <c r="B131" s="239"/>
      <c r="C131" s="17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17"/>
      <c r="BL131" s="81"/>
      <c r="BM131" s="145">
        <f t="shared" ref="BM131:BM133" si="321">IF(AND($DD131=0,$DM131=0),0,IF(AND($CQ131=0,$CZ131=0,DE131&lt;&gt;0),DE131, IF(AND(BL131&lt;CG131,$CF131&lt;&gt;$Z131,BX131=$CG131),BX131+$Z131-$CF131,BX131)))</f>
        <v>0</v>
      </c>
      <c r="BN131" s="145">
        <f t="shared" ref="BN131:BN133" si="322">IF(AND($DD131=0,$DM131=0),0,IF(AND($CQ131=0,$CZ131=0,DF131&lt;&gt;0),DF131, IF(AND(BM131&lt;CG131,$CF131&lt;&gt;$Z131,BY131=$CG131),BY131+$Z131-$CF131,BY131)))</f>
        <v>0</v>
      </c>
      <c r="BO131" s="145">
        <f t="shared" ref="BO131:BO133" si="323">IF(AND($DD131=0,$DM131=0),0,IF(AND($CQ131=0,$CZ131=0,DG131&lt;&gt;0),DG131, IF(AND(BN131&lt;CG131,$CF131&lt;&gt;$Z131,BZ131=$CG131),BZ131+$Z131-$CF131,BZ131)))</f>
        <v>0</v>
      </c>
      <c r="BP131" s="145">
        <f t="shared" ref="BP131:BP133" si="324">IF(AND($DD131=0,$DM131=0),0,IF(AND($CQ131=0,$CZ131=0,DH131&lt;&gt;0),DH131, IF(AND(BO131&lt;CG131,$CF131&lt;&gt;$Z131,CA131=$CG131),CA131+$Z131-$CF131,CA131)))</f>
        <v>0</v>
      </c>
      <c r="BQ131" s="145">
        <f t="shared" ref="BQ131:BQ133" si="325">IF(AND($DD131=0,$DM131=0),0,IF(AND($CQ131=0,$CZ131=0,DI131&lt;&gt;0),DI131, IF(AND(BP131&lt;CG131,$CF131&lt;&gt;$Z131,CB131=$CG131),CB131+$Z131-$CF131,CB131)))</f>
        <v>0</v>
      </c>
      <c r="BR131" s="145">
        <f t="shared" ref="BR131:BR133" si="326">IF(AND($DD131=0,$DM131=0),0,IF(AND($CQ131=0,$CZ131=0,DJ131&lt;&gt;0),DJ131, IF(AND(BQ131&lt;CG131,$CF131&lt;&gt;$Z131,CC131=$CG131),CC131+$Z131-$CF131,CC131)))</f>
        <v>0</v>
      </c>
      <c r="BS131" s="145">
        <f t="shared" ref="BS131:BS133" si="327">IF(AND($DD131=0,$DM131=0),0,IF(AND($CQ131=0,$CZ131=0,DK131&lt;&gt;0),DK131, IF(AND(BR131&lt;CG131,$CF131&lt;&gt;$Z131,CD131=$CG131),CD131+$Z131-$CF131,CD131)))</f>
        <v>0</v>
      </c>
      <c r="BT131" s="145">
        <f t="shared" ref="BT131:BT133" si="328">IF(AND($DD131=0,$DM131=0),0,IF(AND($CQ131=0,$CZ131=0,DL131&lt;&gt;0),DL131, IF(AND(BS131&lt;CG131,$CF131&lt;&gt;$Z131,CE131=$CG131),CE131+$Z131-$CF131,CE131)))</f>
        <v>0</v>
      </c>
      <c r="BU131" s="199">
        <f t="shared" ref="BU131:BU133" si="329">SUM(BM131:BT131)</f>
        <v>0</v>
      </c>
      <c r="BV131" s="81"/>
      <c r="BW131" s="81"/>
      <c r="BX131" s="145">
        <f t="shared" ref="BX131:BX133" si="330">IF($DD131=0,0,ROUND(4*($Z131-$DM131)*SUM(AE131)/$DD131,0)/4)+DE131+DN131</f>
        <v>0</v>
      </c>
      <c r="BY131" s="145">
        <f t="shared" ref="BY131:BY133" si="331">IF($DD131=0,0,ROUND(4*($Z131-$DM131)*SUM(AI131)/$DD131,0)/4)+DF131+DO131</f>
        <v>0</v>
      </c>
      <c r="BZ131" s="145">
        <f t="shared" ref="BZ131:BZ133" si="332">IF($DD131=0,0,ROUND(4*($Z131-$DM131)*SUM(AM131)/$DD131,0)/4)+DG131+DP131</f>
        <v>0</v>
      </c>
      <c r="CA131" s="145">
        <f t="shared" ref="CA131:CA133" si="333">IF($DD131=0,0,ROUND(4*($Z131-$DM131)*SUM(AQ131)/$DD131,0)/4)+DH131++DQ131</f>
        <v>0</v>
      </c>
      <c r="CB131" s="145">
        <f t="shared" ref="CB131:CB133" si="334">IF($DD131=0,0,ROUND(4*($Z131-$DM131)*SUM(AU131)/$DD131,0)/4)+DI131+DR131</f>
        <v>0</v>
      </c>
      <c r="CC131" s="145">
        <f t="shared" ref="CC131:CC133" si="335">IF($DD131=0,0,ROUND(4*($Z131-$DM131)*(SUM(AY131))/$DD131,0)/4)+DJ131+DS131</f>
        <v>0</v>
      </c>
      <c r="CD131" s="145">
        <f t="shared" ref="CD131:CD133" si="336">IF($DD131=0,0,ROUND(4*($Z131-$DM131)*(SUM(BC131))/$DD131,0)/4)+DK131+DT131</f>
        <v>0</v>
      </c>
      <c r="CE131" s="145">
        <f t="shared" ref="CE131:CE133" si="337">IF($DD131=0,0,ROUND(4*($Z131-$DM131)*(SUM(BG131))/$DD131,0)/4)+DL131+DU131</f>
        <v>0</v>
      </c>
      <c r="CF131" s="146">
        <f t="shared" ref="CF131:CF133" si="338">SUM(BX131:CE131)</f>
        <v>0</v>
      </c>
      <c r="CG131" s="147">
        <f t="shared" ref="CG131:CG133" si="339">MAX(BX131:CE131)</f>
        <v>0</v>
      </c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241">
        <f t="shared" ref="DD131:DD133" si="340">SUM($AE131)+SUM($AI131)+SUM($AM131)+SUM($AQ131)+SUM($AU131)+SUM($AY131)+SUM($BC131)+SUM($BG131)</f>
        <v>0</v>
      </c>
      <c r="DE131" s="157">
        <f t="shared" ref="DE131:DE133" si="341">IF($P131=1,BQ$6,0)+IF($Q131=1,BM$6,0)</f>
        <v>0</v>
      </c>
      <c r="DF131" s="157">
        <f t="shared" ref="DF131:DF133" si="342">IF(($P131)=2,BQ$6,0)+IF(($Q131)=2,BM$6,0)</f>
        <v>0</v>
      </c>
      <c r="DG131" s="157">
        <f t="shared" ref="DG131:DG133" si="343">IF(($P131)=3,BQ$6,0)+IF(($Q131)=3,BM$6,0)</f>
        <v>0</v>
      </c>
      <c r="DH131" s="157">
        <f t="shared" ref="DH131:DH133" si="344">IF(($P131)=4,BQ$6,0)+IF(($Q131)=4,BM$6,0)</f>
        <v>0</v>
      </c>
      <c r="DI131" s="157">
        <f t="shared" ref="DI131:DI133" si="345">IF(($P131)=5,BQ$6,0)+IF(($Q131)=5,BM$6,0)</f>
        <v>0</v>
      </c>
      <c r="DJ131" s="157">
        <f t="shared" ref="DJ131:DJ133" si="346">IF(($P131)=6,BQ$6,0)+IF(($Q131)=6,BM$6,0)</f>
        <v>0</v>
      </c>
      <c r="DK131" s="157">
        <f t="shared" ref="DK131:DK133" si="347">IF(($P131)=7,BQ$6,0)+IF(($Q131)=7,BM$6,0)</f>
        <v>0</v>
      </c>
      <c r="DL131" s="157">
        <f t="shared" ref="DL131:DL133" si="348">IF(($P131)=8,BQ$6,0)+IF(($Q131)=8,BM$6,0)</f>
        <v>0</v>
      </c>
      <c r="DM131" s="158">
        <f t="shared" ref="DM131:DM133" si="349">SUM(DE131:DL131)</f>
        <v>0</v>
      </c>
      <c r="DN131" s="81"/>
      <c r="DO131" s="81"/>
      <c r="DP131" s="81"/>
      <c r="DQ131" s="81"/>
      <c r="DR131" s="81"/>
      <c r="DS131" s="81"/>
      <c r="DT131" s="81"/>
      <c r="DU131" s="81"/>
      <c r="DV131" s="81"/>
    </row>
    <row r="132" spans="1:126" ht="12.75" customHeight="1">
      <c r="A132" s="17"/>
      <c r="B132" s="239"/>
      <c r="C132" s="17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17"/>
      <c r="BL132" s="81"/>
      <c r="BM132" s="145">
        <f t="shared" si="321"/>
        <v>0</v>
      </c>
      <c r="BN132" s="145">
        <f t="shared" si="322"/>
        <v>0</v>
      </c>
      <c r="BO132" s="145">
        <f t="shared" si="323"/>
        <v>0</v>
      </c>
      <c r="BP132" s="145">
        <f t="shared" si="324"/>
        <v>0</v>
      </c>
      <c r="BQ132" s="145">
        <f t="shared" si="325"/>
        <v>0</v>
      </c>
      <c r="BR132" s="145">
        <f t="shared" si="326"/>
        <v>0</v>
      </c>
      <c r="BS132" s="145">
        <f t="shared" si="327"/>
        <v>0</v>
      </c>
      <c r="BT132" s="145">
        <f t="shared" si="328"/>
        <v>0</v>
      </c>
      <c r="BU132" s="199">
        <f t="shared" si="329"/>
        <v>0</v>
      </c>
      <c r="BV132" s="81"/>
      <c r="BW132" s="81"/>
      <c r="BX132" s="145">
        <f t="shared" si="330"/>
        <v>0</v>
      </c>
      <c r="BY132" s="145">
        <f t="shared" si="331"/>
        <v>0</v>
      </c>
      <c r="BZ132" s="145">
        <f t="shared" si="332"/>
        <v>0</v>
      </c>
      <c r="CA132" s="145">
        <f t="shared" si="333"/>
        <v>0</v>
      </c>
      <c r="CB132" s="145">
        <f t="shared" si="334"/>
        <v>0</v>
      </c>
      <c r="CC132" s="145">
        <f t="shared" si="335"/>
        <v>0</v>
      </c>
      <c r="CD132" s="145">
        <f t="shared" si="336"/>
        <v>0</v>
      </c>
      <c r="CE132" s="145">
        <f t="shared" si="337"/>
        <v>0</v>
      </c>
      <c r="CF132" s="146">
        <f t="shared" si="338"/>
        <v>0</v>
      </c>
      <c r="CG132" s="147">
        <f t="shared" si="339"/>
        <v>0</v>
      </c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241">
        <f t="shared" si="340"/>
        <v>0</v>
      </c>
      <c r="DE132" s="157">
        <f t="shared" si="341"/>
        <v>0</v>
      </c>
      <c r="DF132" s="157">
        <f t="shared" si="342"/>
        <v>0</v>
      </c>
      <c r="DG132" s="157">
        <f t="shared" si="343"/>
        <v>0</v>
      </c>
      <c r="DH132" s="157">
        <f t="shared" si="344"/>
        <v>0</v>
      </c>
      <c r="DI132" s="157">
        <f t="shared" si="345"/>
        <v>0</v>
      </c>
      <c r="DJ132" s="157">
        <f t="shared" si="346"/>
        <v>0</v>
      </c>
      <c r="DK132" s="157">
        <f t="shared" si="347"/>
        <v>0</v>
      </c>
      <c r="DL132" s="157">
        <f t="shared" si="348"/>
        <v>0</v>
      </c>
      <c r="DM132" s="158">
        <f t="shared" si="349"/>
        <v>0</v>
      </c>
      <c r="DN132" s="81"/>
      <c r="DO132" s="81"/>
      <c r="DP132" s="81"/>
      <c r="DQ132" s="81"/>
      <c r="DR132" s="81"/>
      <c r="DS132" s="81"/>
      <c r="DT132" s="81"/>
      <c r="DU132" s="81"/>
      <c r="DV132" s="81"/>
    </row>
    <row r="133" spans="1:126" ht="12.75" customHeight="1">
      <c r="A133" s="17"/>
      <c r="B133" s="239"/>
      <c r="C133" s="17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17"/>
      <c r="BL133" s="81"/>
      <c r="BM133" s="145">
        <f t="shared" si="321"/>
        <v>0</v>
      </c>
      <c r="BN133" s="145">
        <f t="shared" si="322"/>
        <v>0</v>
      </c>
      <c r="BO133" s="145">
        <f t="shared" si="323"/>
        <v>0</v>
      </c>
      <c r="BP133" s="145">
        <f t="shared" si="324"/>
        <v>0</v>
      </c>
      <c r="BQ133" s="145">
        <f t="shared" si="325"/>
        <v>0</v>
      </c>
      <c r="BR133" s="145">
        <f t="shared" si="326"/>
        <v>0</v>
      </c>
      <c r="BS133" s="145">
        <f t="shared" si="327"/>
        <v>0</v>
      </c>
      <c r="BT133" s="145">
        <f t="shared" si="328"/>
        <v>0</v>
      </c>
      <c r="BU133" s="199">
        <f t="shared" si="329"/>
        <v>0</v>
      </c>
      <c r="BV133" s="81"/>
      <c r="BW133" s="81"/>
      <c r="BX133" s="145">
        <f t="shared" si="330"/>
        <v>0</v>
      </c>
      <c r="BY133" s="145">
        <f t="shared" si="331"/>
        <v>0</v>
      </c>
      <c r="BZ133" s="145">
        <f t="shared" si="332"/>
        <v>0</v>
      </c>
      <c r="CA133" s="145">
        <f t="shared" si="333"/>
        <v>0</v>
      </c>
      <c r="CB133" s="145">
        <f t="shared" si="334"/>
        <v>0</v>
      </c>
      <c r="CC133" s="145">
        <f t="shared" si="335"/>
        <v>0</v>
      </c>
      <c r="CD133" s="145">
        <f t="shared" si="336"/>
        <v>0</v>
      </c>
      <c r="CE133" s="145">
        <f t="shared" si="337"/>
        <v>0</v>
      </c>
      <c r="CF133" s="146">
        <f t="shared" si="338"/>
        <v>0</v>
      </c>
      <c r="CG133" s="147">
        <f t="shared" si="339"/>
        <v>0</v>
      </c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241">
        <f t="shared" si="340"/>
        <v>0</v>
      </c>
      <c r="DE133" s="157">
        <f t="shared" si="341"/>
        <v>0</v>
      </c>
      <c r="DF133" s="157">
        <f t="shared" si="342"/>
        <v>0</v>
      </c>
      <c r="DG133" s="157">
        <f t="shared" si="343"/>
        <v>0</v>
      </c>
      <c r="DH133" s="157">
        <f t="shared" si="344"/>
        <v>0</v>
      </c>
      <c r="DI133" s="157">
        <f t="shared" si="345"/>
        <v>0</v>
      </c>
      <c r="DJ133" s="157">
        <f t="shared" si="346"/>
        <v>0</v>
      </c>
      <c r="DK133" s="157">
        <f t="shared" si="347"/>
        <v>0</v>
      </c>
      <c r="DL133" s="157">
        <f t="shared" si="348"/>
        <v>0</v>
      </c>
      <c r="DM133" s="158">
        <f t="shared" si="349"/>
        <v>0</v>
      </c>
      <c r="DN133" s="81"/>
      <c r="DO133" s="81"/>
      <c r="DP133" s="81"/>
      <c r="DQ133" s="81"/>
      <c r="DR133" s="81"/>
      <c r="DS133" s="81"/>
      <c r="DT133" s="81"/>
      <c r="DU133" s="81"/>
      <c r="DV133" s="81"/>
    </row>
    <row r="134" spans="1:126" ht="12.75" customHeight="1">
      <c r="A134" s="17"/>
      <c r="B134" s="239"/>
      <c r="C134" s="17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17"/>
      <c r="BL134" s="81"/>
      <c r="BM134" s="242">
        <f t="shared" ref="BM134:BU134" si="350">SUM(BM131:BM133)</f>
        <v>0</v>
      </c>
      <c r="BN134" s="242">
        <f t="shared" si="350"/>
        <v>0</v>
      </c>
      <c r="BO134" s="242">
        <f t="shared" si="350"/>
        <v>0</v>
      </c>
      <c r="BP134" s="242">
        <f t="shared" si="350"/>
        <v>0</v>
      </c>
      <c r="BQ134" s="242">
        <f t="shared" si="350"/>
        <v>0</v>
      </c>
      <c r="BR134" s="242">
        <f t="shared" si="350"/>
        <v>0</v>
      </c>
      <c r="BS134" s="242">
        <f t="shared" si="350"/>
        <v>0</v>
      </c>
      <c r="BT134" s="242">
        <f t="shared" si="350"/>
        <v>0</v>
      </c>
      <c r="BU134" s="242">
        <f t="shared" si="350"/>
        <v>0</v>
      </c>
      <c r="BV134" s="187"/>
      <c r="BW134" s="187"/>
      <c r="BX134" s="243">
        <f t="shared" ref="BX134:CF134" si="351">SUM(BX131:BX133)</f>
        <v>0</v>
      </c>
      <c r="BY134" s="243">
        <f t="shared" si="351"/>
        <v>0</v>
      </c>
      <c r="BZ134" s="243">
        <f t="shared" si="351"/>
        <v>0</v>
      </c>
      <c r="CA134" s="243">
        <f t="shared" si="351"/>
        <v>0</v>
      </c>
      <c r="CB134" s="243">
        <f t="shared" si="351"/>
        <v>0</v>
      </c>
      <c r="CC134" s="243">
        <f t="shared" si="351"/>
        <v>0</v>
      </c>
      <c r="CD134" s="243">
        <f t="shared" si="351"/>
        <v>0</v>
      </c>
      <c r="CE134" s="243">
        <f t="shared" si="351"/>
        <v>0</v>
      </c>
      <c r="CF134" s="244">
        <f t="shared" si="351"/>
        <v>0</v>
      </c>
      <c r="CG134" s="86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</row>
    <row r="135" spans="1:126" ht="12.75" customHeight="1">
      <c r="A135" s="245"/>
      <c r="B135" s="246"/>
      <c r="C135" s="422" t="str">
        <f>'ПЛАН НАВЧАЛЬНОГО ПРОЦЕСУ ДЕННА'!C135:AQ135</f>
        <v>ІНФОРМАЦІЙНА ЧАСТИНА</v>
      </c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247"/>
      <c r="AS135" s="247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248"/>
      <c r="BJ135" s="248"/>
      <c r="BK135" s="187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5"/>
      <c r="CG135" s="86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</row>
    <row r="136" spans="1:126" ht="12.75" customHeight="1">
      <c r="A136" s="249"/>
      <c r="B136" s="126" t="str">
        <f>'ПЛАН НАВЧАЛЬНОГО ПРОЦЕСУ ДЕННА'!B136</f>
        <v>ВИРОБНИЧІ ПРАКТИКИ</v>
      </c>
      <c r="C136" s="250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2"/>
      <c r="S136" s="252"/>
      <c r="T136" s="252"/>
      <c r="U136" s="240"/>
      <c r="V136" s="240"/>
      <c r="W136" s="423" t="s">
        <v>347</v>
      </c>
      <c r="X136" s="367"/>
      <c r="Y136" s="367"/>
      <c r="Z136" s="367"/>
      <c r="AA136" s="367"/>
      <c r="AB136" s="367"/>
      <c r="AC136" s="367"/>
      <c r="AD136" s="368"/>
      <c r="AE136" s="419">
        <f>AE103+AF103+AG103</f>
        <v>36</v>
      </c>
      <c r="AF136" s="367"/>
      <c r="AG136" s="367"/>
      <c r="AH136" s="368"/>
      <c r="AI136" s="419">
        <f>AI103+AJ103+AK103</f>
        <v>44</v>
      </c>
      <c r="AJ136" s="367"/>
      <c r="AK136" s="367"/>
      <c r="AL136" s="368"/>
      <c r="AM136" s="419">
        <f>AM103+AN103+AO103</f>
        <v>28</v>
      </c>
      <c r="AN136" s="367"/>
      <c r="AO136" s="367"/>
      <c r="AP136" s="368"/>
      <c r="AQ136" s="419">
        <f>AQ103+AR103+AS103</f>
        <v>22</v>
      </c>
      <c r="AR136" s="367"/>
      <c r="AS136" s="367"/>
      <c r="AT136" s="368"/>
      <c r="AU136" s="419">
        <f>AU103+AV103+AW103</f>
        <v>30</v>
      </c>
      <c r="AV136" s="367"/>
      <c r="AW136" s="367"/>
      <c r="AX136" s="368"/>
      <c r="AY136" s="419">
        <f>AY103+AZ103+BA103</f>
        <v>20</v>
      </c>
      <c r="AZ136" s="367"/>
      <c r="BA136" s="367"/>
      <c r="BB136" s="368"/>
      <c r="BC136" s="419">
        <f>BC103+BD103+BE103</f>
        <v>12</v>
      </c>
      <c r="BD136" s="367"/>
      <c r="BE136" s="367"/>
      <c r="BF136" s="368"/>
      <c r="BG136" s="419">
        <f>BG103+BH103+BI103</f>
        <v>22</v>
      </c>
      <c r="BH136" s="367"/>
      <c r="BI136" s="367"/>
      <c r="BJ136" s="368"/>
      <c r="BK136" s="79"/>
      <c r="BL136" s="81"/>
      <c r="BM136" s="420" t="s">
        <v>297</v>
      </c>
      <c r="BN136" s="409"/>
      <c r="BO136" s="409"/>
      <c r="BP136" s="409"/>
      <c r="BQ136" s="409"/>
      <c r="BR136" s="409"/>
      <c r="BS136" s="409"/>
      <c r="BT136" s="409"/>
      <c r="BU136" s="81"/>
      <c r="BV136" s="81"/>
      <c r="BW136" s="81"/>
      <c r="BX136" s="421"/>
      <c r="BY136" s="409"/>
      <c r="BZ136" s="409"/>
      <c r="CA136" s="409"/>
      <c r="CB136" s="409"/>
      <c r="CC136" s="409"/>
      <c r="CD136" s="409"/>
      <c r="CE136" s="409"/>
      <c r="CF136" s="85"/>
      <c r="CG136" s="86"/>
      <c r="CH136" s="17"/>
      <c r="CI136" s="17"/>
      <c r="CJ136" s="17"/>
      <c r="CK136" s="17"/>
      <c r="CL136" s="17"/>
      <c r="CM136" s="81"/>
      <c r="CN136" s="81"/>
      <c r="CO136" s="81"/>
      <c r="CP136" s="81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81"/>
    </row>
    <row r="137" spans="1:126" ht="12.75" customHeight="1">
      <c r="A137" s="108" t="str">
        <f>'ПЛАН НАВЧАЛЬНОГО ПРОЦЕСУ ДЕННА'!A137</f>
        <v>№</v>
      </c>
      <c r="B137" s="415" t="str">
        <f>'ПЛАН НАВЧАЛЬНОГО ПРОЦЕСУ ДЕННА'!B137:C137</f>
        <v>Назва</v>
      </c>
      <c r="C137" s="368"/>
      <c r="D137" s="416" t="str">
        <f>'ПЛАН НАВЧАЛЬНОГО ПРОЦЕСУ ДЕННА'!D137:K137</f>
        <v>Семестр</v>
      </c>
      <c r="E137" s="367"/>
      <c r="F137" s="367"/>
      <c r="G137" s="367"/>
      <c r="H137" s="367"/>
      <c r="I137" s="367"/>
      <c r="J137" s="367"/>
      <c r="K137" s="367"/>
      <c r="L137" s="417"/>
      <c r="M137" s="418" t="str">
        <f>'ПЛАН НАВЧАЛЬНОГО ПРОЦЕСУ ДЕННА'!M137:P137</f>
        <v>Кіль. Тижн</v>
      </c>
      <c r="N137" s="367"/>
      <c r="O137" s="367"/>
      <c r="P137" s="417"/>
      <c r="Q137" s="418" t="str">
        <f>'ПЛАН НАВЧАЛЬНОГО ПРОЦЕСУ ДЕННА'!Q137:T137</f>
        <v>Кредитів</v>
      </c>
      <c r="R137" s="367"/>
      <c r="S137" s="367"/>
      <c r="T137" s="417"/>
      <c r="U137" s="240"/>
      <c r="V137" s="240"/>
      <c r="W137" s="393" t="s">
        <v>303</v>
      </c>
      <c r="X137" s="394"/>
      <c r="Y137" s="406"/>
      <c r="Z137" s="395" t="s">
        <v>304</v>
      </c>
      <c r="AA137" s="367"/>
      <c r="AB137" s="367"/>
      <c r="AC137" s="368"/>
      <c r="AD137" s="253">
        <f t="shared" ref="AD137:AE137" si="352">DD80</f>
        <v>0</v>
      </c>
      <c r="AE137" s="413">
        <f t="shared" si="352"/>
        <v>0</v>
      </c>
      <c r="AF137" s="367"/>
      <c r="AG137" s="367"/>
      <c r="AH137" s="368"/>
      <c r="AI137" s="413">
        <f>DF80</f>
        <v>0</v>
      </c>
      <c r="AJ137" s="367"/>
      <c r="AK137" s="367"/>
      <c r="AL137" s="368"/>
      <c r="AM137" s="413">
        <f>DG80</f>
        <v>0</v>
      </c>
      <c r="AN137" s="367"/>
      <c r="AO137" s="367"/>
      <c r="AP137" s="368"/>
      <c r="AQ137" s="413">
        <f>DH80</f>
        <v>0</v>
      </c>
      <c r="AR137" s="367"/>
      <c r="AS137" s="367"/>
      <c r="AT137" s="368"/>
      <c r="AU137" s="413">
        <f>DI80</f>
        <v>0</v>
      </c>
      <c r="AV137" s="367"/>
      <c r="AW137" s="367"/>
      <c r="AX137" s="368"/>
      <c r="AY137" s="413">
        <f>DJ80</f>
        <v>0</v>
      </c>
      <c r="AZ137" s="367"/>
      <c r="BA137" s="367"/>
      <c r="BB137" s="368"/>
      <c r="BC137" s="413">
        <f>DK80</f>
        <v>0</v>
      </c>
      <c r="BD137" s="367"/>
      <c r="BE137" s="367"/>
      <c r="BF137" s="368"/>
      <c r="BG137" s="413">
        <f>DL80</f>
        <v>0</v>
      </c>
      <c r="BH137" s="367"/>
      <c r="BI137" s="367"/>
      <c r="BJ137" s="368"/>
      <c r="BK137" s="79"/>
      <c r="BL137" s="17"/>
      <c r="BM137" s="254">
        <f t="shared" ref="BM137:BT137" si="353">CR69+CR126+CR88</f>
        <v>3</v>
      </c>
      <c r="BN137" s="254">
        <f t="shared" si="353"/>
        <v>4</v>
      </c>
      <c r="BO137" s="254">
        <f t="shared" si="353"/>
        <v>5</v>
      </c>
      <c r="BP137" s="254">
        <f t="shared" si="353"/>
        <v>6</v>
      </c>
      <c r="BQ137" s="254">
        <f t="shared" si="353"/>
        <v>3</v>
      </c>
      <c r="BR137" s="254">
        <f t="shared" si="353"/>
        <v>4</v>
      </c>
      <c r="BS137" s="254">
        <f t="shared" si="353"/>
        <v>5</v>
      </c>
      <c r="BT137" s="254">
        <f t="shared" si="353"/>
        <v>4</v>
      </c>
      <c r="BU137" s="242">
        <f>SUM(BM137:BT137)</f>
        <v>34</v>
      </c>
      <c r="BV137" s="81"/>
      <c r="BW137" s="81"/>
      <c r="BX137" s="17"/>
      <c r="BY137" s="17"/>
      <c r="BZ137" s="17"/>
      <c r="CA137" s="17"/>
      <c r="CB137" s="17"/>
      <c r="CC137" s="17"/>
      <c r="CD137" s="17"/>
      <c r="CE137" s="17"/>
      <c r="CF137" s="85"/>
      <c r="CG137" s="86"/>
      <c r="CH137" s="17"/>
      <c r="CI137" s="17"/>
      <c r="CJ137" s="17"/>
      <c r="CK137" s="17"/>
      <c r="CL137" s="17"/>
      <c r="CM137" s="81"/>
      <c r="CN137" s="81"/>
      <c r="CO137" s="81"/>
      <c r="CP137" s="81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81"/>
    </row>
    <row r="138" spans="1:126" ht="12.75" customHeight="1">
      <c r="A138" s="108">
        <f>'ПЛАН НАВЧАЛЬНОГО ПРОЦЕСУ ДЕННА'!A138</f>
        <v>1</v>
      </c>
      <c r="B138" s="389" t="str">
        <f>'ПЛАН НАВЧАЛЬНОГО ПРОЦЕСУ ДЕННА'!B138:C138</f>
        <v>Ознайомча</v>
      </c>
      <c r="C138" s="368"/>
      <c r="D138" s="390" t="str">
        <f>'ПЛАН НАВЧАЛЬНОГО ПРОЦЕСУ ДЕННА'!D138:K138</f>
        <v>2</v>
      </c>
      <c r="E138" s="367"/>
      <c r="F138" s="367"/>
      <c r="G138" s="367"/>
      <c r="H138" s="367"/>
      <c r="I138" s="367"/>
      <c r="J138" s="367"/>
      <c r="K138" s="367"/>
      <c r="L138" s="368"/>
      <c r="M138" s="392">
        <f>'ПЛАН НАВЧАЛЬНОГО ПРОЦЕСУ ДЕННА'!M138:P138</f>
        <v>4</v>
      </c>
      <c r="N138" s="367"/>
      <c r="O138" s="367"/>
      <c r="P138" s="368"/>
      <c r="Q138" s="391">
        <f>'ПЛАН НАВЧАЛЬНОГО ПРОЦЕСУ ДЕННА'!Q138:T138</f>
        <v>6</v>
      </c>
      <c r="R138" s="367"/>
      <c r="S138" s="367"/>
      <c r="T138" s="368"/>
      <c r="U138" s="240"/>
      <c r="V138" s="240"/>
      <c r="W138" s="255"/>
      <c r="X138" s="256"/>
      <c r="Y138" s="257"/>
      <c r="Z138" s="395" t="s">
        <v>305</v>
      </c>
      <c r="AA138" s="367"/>
      <c r="AB138" s="367"/>
      <c r="AC138" s="368"/>
      <c r="AD138" s="258">
        <f t="shared" ref="AD138:AE138" si="354">DM80</f>
        <v>3</v>
      </c>
      <c r="AE138" s="413">
        <f t="shared" si="354"/>
        <v>0</v>
      </c>
      <c r="AF138" s="367"/>
      <c r="AG138" s="367"/>
      <c r="AH138" s="368"/>
      <c r="AI138" s="413">
        <f>DO80</f>
        <v>0</v>
      </c>
      <c r="AJ138" s="367"/>
      <c r="AK138" s="367"/>
      <c r="AL138" s="368"/>
      <c r="AM138" s="413">
        <f>DP80</f>
        <v>0</v>
      </c>
      <c r="AN138" s="367"/>
      <c r="AO138" s="367"/>
      <c r="AP138" s="368"/>
      <c r="AQ138" s="413">
        <f>DQ80</f>
        <v>1</v>
      </c>
      <c r="AR138" s="367"/>
      <c r="AS138" s="367"/>
      <c r="AT138" s="368"/>
      <c r="AU138" s="413">
        <f>DR80</f>
        <v>0</v>
      </c>
      <c r="AV138" s="367"/>
      <c r="AW138" s="367"/>
      <c r="AX138" s="368"/>
      <c r="AY138" s="413">
        <f>DS80</f>
        <v>1</v>
      </c>
      <c r="AZ138" s="367"/>
      <c r="BA138" s="367"/>
      <c r="BB138" s="368"/>
      <c r="BC138" s="413">
        <f>DT80</f>
        <v>1</v>
      </c>
      <c r="BD138" s="367"/>
      <c r="BE138" s="367"/>
      <c r="BF138" s="368"/>
      <c r="BG138" s="413">
        <f>DU80</f>
        <v>0</v>
      </c>
      <c r="BH138" s="367"/>
      <c r="BI138" s="367"/>
      <c r="BJ138" s="368"/>
      <c r="BK138" s="79"/>
      <c r="BL138" s="17"/>
      <c r="BM138" s="17"/>
      <c r="BN138" s="17"/>
      <c r="BO138" s="17"/>
      <c r="BP138" s="17"/>
      <c r="BQ138" s="17"/>
      <c r="BR138" s="17"/>
      <c r="BS138" s="17"/>
      <c r="BT138" s="17"/>
      <c r="BU138" s="81"/>
      <c r="BV138" s="81"/>
      <c r="BW138" s="81"/>
      <c r="BX138" s="17"/>
      <c r="BY138" s="17"/>
      <c r="BZ138" s="17"/>
      <c r="CA138" s="17"/>
      <c r="CB138" s="17"/>
      <c r="CC138" s="17"/>
      <c r="CD138" s="17"/>
      <c r="CE138" s="17"/>
      <c r="CF138" s="85"/>
      <c r="CG138" s="86"/>
      <c r="CH138" s="17"/>
      <c r="CI138" s="17"/>
      <c r="CJ138" s="17"/>
      <c r="CK138" s="17"/>
      <c r="CL138" s="17"/>
      <c r="CM138" s="81"/>
      <c r="CN138" s="81"/>
      <c r="CO138" s="81"/>
      <c r="CP138" s="81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81"/>
    </row>
    <row r="139" spans="1:126" ht="12.75" customHeight="1">
      <c r="A139" s="108">
        <f>'ПЛАН НАВЧАЛЬНОГО ПРОЦЕСУ ДЕННА'!A139</f>
        <v>2</v>
      </c>
      <c r="B139" s="389" t="str">
        <f>'ПЛАН НАВЧАЛЬНОГО ПРОЦЕСУ ДЕННА'!B139:C139</f>
        <v>Навчальна</v>
      </c>
      <c r="C139" s="368"/>
      <c r="D139" s="390" t="str">
        <f>'ПЛАН НАВЧАЛЬНОГО ПРОЦЕСУ ДЕННА'!D139:K139</f>
        <v>4</v>
      </c>
      <c r="E139" s="367"/>
      <c r="F139" s="367"/>
      <c r="G139" s="367"/>
      <c r="H139" s="367"/>
      <c r="I139" s="367"/>
      <c r="J139" s="367"/>
      <c r="K139" s="367"/>
      <c r="L139" s="368"/>
      <c r="M139" s="392">
        <f>'ПЛАН НАВЧАЛЬНОГО ПРОЦЕСУ ДЕННА'!M139:P139</f>
        <v>4</v>
      </c>
      <c r="N139" s="367"/>
      <c r="O139" s="367"/>
      <c r="P139" s="368"/>
      <c r="Q139" s="391">
        <f>'ПЛАН НАВЧАЛЬНОГО ПРОЦЕСУ ДЕННА'!Q139:T139</f>
        <v>6</v>
      </c>
      <c r="R139" s="367"/>
      <c r="S139" s="367"/>
      <c r="T139" s="368"/>
      <c r="U139" s="240"/>
      <c r="V139" s="240"/>
      <c r="W139" s="255"/>
      <c r="X139" s="256"/>
      <c r="Y139" s="257"/>
      <c r="Z139" s="395" t="s">
        <v>306</v>
      </c>
      <c r="AA139" s="367"/>
      <c r="AB139" s="367"/>
      <c r="AC139" s="368"/>
      <c r="AD139" s="258">
        <f ca="1">SUM(BM154:BT154)</f>
        <v>0</v>
      </c>
      <c r="AE139" s="413">
        <f ca="1">BM154</f>
        <v>0</v>
      </c>
      <c r="AF139" s="367"/>
      <c r="AG139" s="367"/>
      <c r="AH139" s="368"/>
      <c r="AI139" s="413">
        <f ca="1">BN154</f>
        <v>0</v>
      </c>
      <c r="AJ139" s="367"/>
      <c r="AK139" s="367"/>
      <c r="AL139" s="368"/>
      <c r="AM139" s="413">
        <f ca="1">BO154</f>
        <v>0</v>
      </c>
      <c r="AN139" s="367"/>
      <c r="AO139" s="367"/>
      <c r="AP139" s="368"/>
      <c r="AQ139" s="413">
        <f ca="1">BP154</f>
        <v>0</v>
      </c>
      <c r="AR139" s="367"/>
      <c r="AS139" s="367"/>
      <c r="AT139" s="368"/>
      <c r="AU139" s="413">
        <f ca="1">BQ154</f>
        <v>0</v>
      </c>
      <c r="AV139" s="367"/>
      <c r="AW139" s="367"/>
      <c r="AX139" s="368"/>
      <c r="AY139" s="413">
        <f ca="1">BR154</f>
        <v>0</v>
      </c>
      <c r="AZ139" s="367"/>
      <c r="BA139" s="367"/>
      <c r="BB139" s="368"/>
      <c r="BC139" s="413">
        <f ca="1">BS154</f>
        <v>0</v>
      </c>
      <c r="BD139" s="367"/>
      <c r="BE139" s="367"/>
      <c r="BF139" s="368"/>
      <c r="BG139" s="413">
        <f ca="1">BT154</f>
        <v>0</v>
      </c>
      <c r="BH139" s="367"/>
      <c r="BI139" s="367"/>
      <c r="BJ139" s="368"/>
      <c r="BK139" s="79"/>
      <c r="BL139" s="17"/>
      <c r="BM139" s="414" t="s">
        <v>307</v>
      </c>
      <c r="BN139" s="358"/>
      <c r="BO139" s="358"/>
      <c r="BP139" s="358"/>
      <c r="BQ139" s="358"/>
      <c r="BR139" s="358"/>
      <c r="BS139" s="358"/>
      <c r="BT139" s="358"/>
      <c r="BU139" s="81"/>
      <c r="BV139" s="81"/>
      <c r="BW139" s="81"/>
      <c r="BX139" s="17"/>
      <c r="BY139" s="17"/>
      <c r="BZ139" s="17"/>
      <c r="CA139" s="17"/>
      <c r="CB139" s="17"/>
      <c r="CC139" s="17"/>
      <c r="CD139" s="17"/>
      <c r="CE139" s="17"/>
      <c r="CF139" s="85"/>
      <c r="CG139" s="86"/>
      <c r="CH139" s="17"/>
      <c r="CI139" s="17"/>
      <c r="CJ139" s="17"/>
      <c r="CK139" s="17"/>
      <c r="CL139" s="17"/>
      <c r="CM139" s="81"/>
      <c r="CN139" s="81"/>
      <c r="CO139" s="81"/>
      <c r="CP139" s="81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81"/>
    </row>
    <row r="140" spans="1:126" ht="12.75" customHeight="1">
      <c r="A140" s="108">
        <f>'ПЛАН НАВЧАЛЬНОГО ПРОЦЕСУ ДЕННА'!A140</f>
        <v>3</v>
      </c>
      <c r="B140" s="389" t="str">
        <f>'ПЛАН НАВЧАЛЬНОГО ПРОЦЕСУ ДЕННА'!B140:C140</f>
        <v>Виробнича</v>
      </c>
      <c r="C140" s="368"/>
      <c r="D140" s="390" t="str">
        <f>'ПЛАН НАВЧАЛЬНОГО ПРОЦЕСУ ДЕННА'!D140:K140</f>
        <v>6</v>
      </c>
      <c r="E140" s="367"/>
      <c r="F140" s="367"/>
      <c r="G140" s="367"/>
      <c r="H140" s="367"/>
      <c r="I140" s="367"/>
      <c r="J140" s="367"/>
      <c r="K140" s="367"/>
      <c r="L140" s="368"/>
      <c r="M140" s="392">
        <f>'ПЛАН НАВЧАЛЬНОГО ПРОЦЕСУ ДЕННА'!M140:P140</f>
        <v>4</v>
      </c>
      <c r="N140" s="367"/>
      <c r="O140" s="367"/>
      <c r="P140" s="368"/>
      <c r="Q140" s="391">
        <f>'ПЛАН НАВЧАЛЬНОГО ПРОЦЕСУ ДЕННА'!Q140:T140</f>
        <v>6</v>
      </c>
      <c r="R140" s="367"/>
      <c r="S140" s="367"/>
      <c r="T140" s="368"/>
      <c r="U140" s="240"/>
      <c r="V140" s="240"/>
      <c r="W140" s="255"/>
      <c r="X140" s="256"/>
      <c r="Y140" s="257"/>
      <c r="Z140" s="395" t="s">
        <v>308</v>
      </c>
      <c r="AA140" s="367"/>
      <c r="AB140" s="367"/>
      <c r="AC140" s="368"/>
      <c r="AD140" s="258">
        <f t="shared" ref="AD140:AD141" si="355">SUM(AE140:BG140)</f>
        <v>21</v>
      </c>
      <c r="AE140" s="413">
        <f>BM140</f>
        <v>3</v>
      </c>
      <c r="AF140" s="367"/>
      <c r="AG140" s="367"/>
      <c r="AH140" s="368"/>
      <c r="AI140" s="413">
        <f>BN140</f>
        <v>4</v>
      </c>
      <c r="AJ140" s="367"/>
      <c r="AK140" s="367"/>
      <c r="AL140" s="368"/>
      <c r="AM140" s="413">
        <f>BO140</f>
        <v>3</v>
      </c>
      <c r="AN140" s="367"/>
      <c r="AO140" s="367"/>
      <c r="AP140" s="368"/>
      <c r="AQ140" s="413">
        <f>BP140</f>
        <v>2</v>
      </c>
      <c r="AR140" s="367"/>
      <c r="AS140" s="367"/>
      <c r="AT140" s="368"/>
      <c r="AU140" s="413">
        <f>BQ140</f>
        <v>4</v>
      </c>
      <c r="AV140" s="367"/>
      <c r="AW140" s="367"/>
      <c r="AX140" s="368"/>
      <c r="AY140" s="413">
        <f>BR140</f>
        <v>2</v>
      </c>
      <c r="AZ140" s="367"/>
      <c r="BA140" s="367"/>
      <c r="BB140" s="368"/>
      <c r="BC140" s="413">
        <f>BS140</f>
        <v>1</v>
      </c>
      <c r="BD140" s="367"/>
      <c r="BE140" s="367"/>
      <c r="BF140" s="368"/>
      <c r="BG140" s="413">
        <f>BT140</f>
        <v>2</v>
      </c>
      <c r="BH140" s="367"/>
      <c r="BI140" s="367"/>
      <c r="BJ140" s="368"/>
      <c r="BK140" s="79"/>
      <c r="BL140" s="17"/>
      <c r="BM140" s="254">
        <f t="shared" ref="BM140:BT140" si="356">CI69+CI126</f>
        <v>3</v>
      </c>
      <c r="BN140" s="254">
        <f t="shared" si="356"/>
        <v>4</v>
      </c>
      <c r="BO140" s="254">
        <f t="shared" si="356"/>
        <v>3</v>
      </c>
      <c r="BP140" s="254">
        <f t="shared" si="356"/>
        <v>2</v>
      </c>
      <c r="BQ140" s="254">
        <f t="shared" si="356"/>
        <v>4</v>
      </c>
      <c r="BR140" s="254">
        <f t="shared" si="356"/>
        <v>2</v>
      </c>
      <c r="BS140" s="254">
        <f t="shared" si="356"/>
        <v>1</v>
      </c>
      <c r="BT140" s="254">
        <f t="shared" si="356"/>
        <v>2</v>
      </c>
      <c r="BU140" s="242">
        <f>SUM(BM140:BT140)</f>
        <v>21</v>
      </c>
      <c r="BV140" s="81"/>
      <c r="BW140" s="81"/>
      <c r="BX140" s="17"/>
      <c r="BY140" s="17"/>
      <c r="BZ140" s="17"/>
      <c r="CA140" s="17"/>
      <c r="CB140" s="17"/>
      <c r="CC140" s="17"/>
      <c r="CD140" s="17"/>
      <c r="CE140" s="17"/>
      <c r="CF140" s="85"/>
      <c r="CG140" s="86"/>
      <c r="CH140" s="17"/>
      <c r="CI140" s="17"/>
      <c r="CJ140" s="17"/>
      <c r="CK140" s="17"/>
      <c r="CL140" s="17"/>
      <c r="CM140" s="81"/>
      <c r="CN140" s="81"/>
      <c r="CO140" s="81"/>
      <c r="CP140" s="81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81"/>
    </row>
    <row r="141" spans="1:126" ht="12.75" customHeight="1">
      <c r="A141" s="108">
        <f>'ПЛАН НАВЧАЛЬНОГО ПРОЦЕСУ ДЕННА'!A141</f>
        <v>4</v>
      </c>
      <c r="B141" s="389" t="str">
        <f>'ПЛАН НАВЧАЛЬНОГО ПРОЦЕСУ ДЕННА'!B141:C141</f>
        <v>Переддипломна</v>
      </c>
      <c r="C141" s="368"/>
      <c r="D141" s="390" t="str">
        <f>'ПЛАН НАВЧАЛЬНОГО ПРОЦЕСУ ДЕННА'!D141:K141</f>
        <v>8</v>
      </c>
      <c r="E141" s="367"/>
      <c r="F141" s="367"/>
      <c r="G141" s="367"/>
      <c r="H141" s="367"/>
      <c r="I141" s="367"/>
      <c r="J141" s="367"/>
      <c r="K141" s="367"/>
      <c r="L141" s="368"/>
      <c r="M141" s="392">
        <f>'ПЛАН НАВЧАЛЬНОГО ПРОЦЕСУ ДЕННА'!M141:P141</f>
        <v>4</v>
      </c>
      <c r="N141" s="367"/>
      <c r="O141" s="367"/>
      <c r="P141" s="368"/>
      <c r="Q141" s="391">
        <f>'ПЛАН НАВЧАЛЬНОГО ПРОЦЕСУ ДЕННА'!Q141:T141</f>
        <v>6</v>
      </c>
      <c r="R141" s="367"/>
      <c r="S141" s="367"/>
      <c r="T141" s="368"/>
      <c r="U141" s="240"/>
      <c r="V141" s="240"/>
      <c r="W141" s="261"/>
      <c r="X141" s="262"/>
      <c r="Y141" s="263"/>
      <c r="Z141" s="395" t="s">
        <v>309</v>
      </c>
      <c r="AA141" s="367"/>
      <c r="AB141" s="367"/>
      <c r="AC141" s="368"/>
      <c r="AD141" s="258">
        <f t="shared" si="355"/>
        <v>34</v>
      </c>
      <c r="AE141" s="413">
        <f>BM137</f>
        <v>3</v>
      </c>
      <c r="AF141" s="367"/>
      <c r="AG141" s="367"/>
      <c r="AH141" s="368"/>
      <c r="AI141" s="413">
        <f>BN137</f>
        <v>4</v>
      </c>
      <c r="AJ141" s="367"/>
      <c r="AK141" s="367"/>
      <c r="AL141" s="368"/>
      <c r="AM141" s="413">
        <f>BO137</f>
        <v>5</v>
      </c>
      <c r="AN141" s="367"/>
      <c r="AO141" s="367"/>
      <c r="AP141" s="368"/>
      <c r="AQ141" s="413">
        <f>BP137</f>
        <v>6</v>
      </c>
      <c r="AR141" s="367"/>
      <c r="AS141" s="367"/>
      <c r="AT141" s="368"/>
      <c r="AU141" s="413">
        <f>BQ137</f>
        <v>3</v>
      </c>
      <c r="AV141" s="367"/>
      <c r="AW141" s="367"/>
      <c r="AX141" s="368"/>
      <c r="AY141" s="413">
        <f>BR137</f>
        <v>4</v>
      </c>
      <c r="AZ141" s="367"/>
      <c r="BA141" s="367"/>
      <c r="BB141" s="368"/>
      <c r="BC141" s="413">
        <f>BS137</f>
        <v>5</v>
      </c>
      <c r="BD141" s="367"/>
      <c r="BE141" s="367"/>
      <c r="BF141" s="368"/>
      <c r="BG141" s="413">
        <f>BT137</f>
        <v>4</v>
      </c>
      <c r="BH141" s="367"/>
      <c r="BI141" s="367"/>
      <c r="BJ141" s="368"/>
      <c r="BK141" s="79"/>
      <c r="BL141" s="17"/>
      <c r="BM141" s="398" t="s">
        <v>310</v>
      </c>
      <c r="BN141" s="394"/>
      <c r="BO141" s="394"/>
      <c r="BP141" s="394"/>
      <c r="BQ141" s="394"/>
      <c r="BR141" s="394"/>
      <c r="BS141" s="394"/>
      <c r="BT141" s="394"/>
      <c r="BU141" s="81"/>
      <c r="BV141" s="81"/>
      <c r="BW141" s="81"/>
      <c r="BX141" s="17"/>
      <c r="BY141" s="17"/>
      <c r="BZ141" s="17"/>
      <c r="CA141" s="17"/>
      <c r="CB141" s="17"/>
      <c r="CC141" s="17"/>
      <c r="CD141" s="17"/>
      <c r="CE141" s="17"/>
      <c r="CF141" s="85"/>
      <c r="CG141" s="86"/>
      <c r="CH141" s="17"/>
      <c r="CI141" s="17"/>
      <c r="CJ141" s="17"/>
      <c r="CK141" s="17"/>
      <c r="CL141" s="17"/>
      <c r="CM141" s="81"/>
      <c r="CN141" s="81"/>
      <c r="CO141" s="81"/>
      <c r="CP141" s="81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81"/>
    </row>
    <row r="142" spans="1:126" ht="12.75" customHeight="1">
      <c r="A142" s="108">
        <f>'ПЛАН НАВЧАЛЬНОГО ПРОЦЕСУ ДЕННА'!A142</f>
        <v>5</v>
      </c>
      <c r="B142" s="389">
        <f>'ПЛАН НАВЧАЛЬНОГО ПРОЦЕСУ ДЕННА'!B142:C142</f>
        <v>0</v>
      </c>
      <c r="C142" s="368"/>
      <c r="D142" s="390" t="str">
        <f>'ПЛАН НАВЧАЛЬНОГО ПРОЦЕСУ ДЕННА'!D142:K142</f>
        <v/>
      </c>
      <c r="E142" s="367"/>
      <c r="F142" s="367"/>
      <c r="G142" s="367"/>
      <c r="H142" s="367"/>
      <c r="I142" s="367"/>
      <c r="J142" s="367"/>
      <c r="K142" s="367"/>
      <c r="L142" s="368"/>
      <c r="M142" s="392">
        <f>'ПЛАН НАВЧАЛЬНОГО ПРОЦЕСУ ДЕННА'!M142:P142</f>
        <v>0</v>
      </c>
      <c r="N142" s="367"/>
      <c r="O142" s="367"/>
      <c r="P142" s="368"/>
      <c r="Q142" s="391">
        <f>'ПЛАН НАВЧАЛЬНОГО ПРОЦЕСУ ДЕННА'!Q142:T142</f>
        <v>0</v>
      </c>
      <c r="R142" s="367"/>
      <c r="S142" s="367"/>
      <c r="T142" s="368"/>
      <c r="U142" s="240"/>
      <c r="V142" s="240"/>
      <c r="W142" s="393" t="s">
        <v>311</v>
      </c>
      <c r="X142" s="394"/>
      <c r="Y142" s="394"/>
      <c r="Z142" s="394"/>
      <c r="AA142" s="395" t="s">
        <v>312</v>
      </c>
      <c r="AB142" s="367"/>
      <c r="AC142" s="367"/>
      <c r="AD142" s="368"/>
      <c r="AE142" s="388">
        <f>AH129</f>
        <v>25</v>
      </c>
      <c r="AF142" s="367"/>
      <c r="AG142" s="367"/>
      <c r="AH142" s="368"/>
      <c r="AI142" s="388">
        <f>AL129</f>
        <v>35</v>
      </c>
      <c r="AJ142" s="367"/>
      <c r="AK142" s="367"/>
      <c r="AL142" s="368"/>
      <c r="AM142" s="388">
        <f>AP129</f>
        <v>30</v>
      </c>
      <c r="AN142" s="367"/>
      <c r="AO142" s="367"/>
      <c r="AP142" s="368"/>
      <c r="AQ142" s="388">
        <f>AT129</f>
        <v>30</v>
      </c>
      <c r="AR142" s="367"/>
      <c r="AS142" s="367"/>
      <c r="AT142" s="368"/>
      <c r="AU142" s="388">
        <f>AX129</f>
        <v>30</v>
      </c>
      <c r="AV142" s="367"/>
      <c r="AW142" s="367"/>
      <c r="AX142" s="368"/>
      <c r="AY142" s="388">
        <f>BB129</f>
        <v>30</v>
      </c>
      <c r="AZ142" s="367"/>
      <c r="BA142" s="367"/>
      <c r="BB142" s="368"/>
      <c r="BC142" s="388">
        <f>BF129</f>
        <v>30</v>
      </c>
      <c r="BD142" s="367"/>
      <c r="BE142" s="367"/>
      <c r="BF142" s="368"/>
      <c r="BG142" s="388">
        <f>BJ129</f>
        <v>30</v>
      </c>
      <c r="BH142" s="367"/>
      <c r="BI142" s="367"/>
      <c r="BJ142" s="368"/>
      <c r="BK142" s="79"/>
      <c r="BL142" s="17"/>
      <c r="BM142" s="264">
        <f t="shared" ref="BM142:BT142" si="357">DE80</f>
        <v>0</v>
      </c>
      <c r="BN142" s="264">
        <f t="shared" si="357"/>
        <v>0</v>
      </c>
      <c r="BO142" s="264">
        <f t="shared" si="357"/>
        <v>0</v>
      </c>
      <c r="BP142" s="264">
        <f t="shared" si="357"/>
        <v>0</v>
      </c>
      <c r="BQ142" s="264">
        <f t="shared" si="357"/>
        <v>0</v>
      </c>
      <c r="BR142" s="264">
        <f t="shared" si="357"/>
        <v>0</v>
      </c>
      <c r="BS142" s="264">
        <f t="shared" si="357"/>
        <v>0</v>
      </c>
      <c r="BT142" s="264">
        <f t="shared" si="357"/>
        <v>0</v>
      </c>
      <c r="BU142" s="242">
        <f>SUM(BM142:BT142)</f>
        <v>0</v>
      </c>
      <c r="BV142" s="81"/>
      <c r="BW142" s="81"/>
      <c r="BX142" s="17"/>
      <c r="BY142" s="17"/>
      <c r="BZ142" s="17"/>
      <c r="CA142" s="17"/>
      <c r="CB142" s="17"/>
      <c r="CC142" s="17"/>
      <c r="CD142" s="17"/>
      <c r="CE142" s="17"/>
      <c r="CF142" s="85"/>
      <c r="CG142" s="86"/>
      <c r="CH142" s="17"/>
      <c r="CI142" s="17"/>
      <c r="CJ142" s="17"/>
      <c r="CK142" s="17"/>
      <c r="CL142" s="17"/>
      <c r="CM142" s="81"/>
      <c r="CN142" s="81"/>
      <c r="CO142" s="81"/>
      <c r="CP142" s="81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81"/>
    </row>
    <row r="143" spans="1:126" ht="12.75" customHeight="1">
      <c r="A143" s="17"/>
      <c r="B143" s="396" t="str">
        <f>'ПЛАН НАВЧАЛЬНОГО ПРОЦЕСУ ДЕННА'!B143:K143</f>
        <v xml:space="preserve">Разом: </v>
      </c>
      <c r="C143" s="367"/>
      <c r="D143" s="367"/>
      <c r="E143" s="367"/>
      <c r="F143" s="367"/>
      <c r="G143" s="367"/>
      <c r="H143" s="367"/>
      <c r="I143" s="367"/>
      <c r="J143" s="367"/>
      <c r="K143" s="367"/>
      <c r="L143" s="368"/>
      <c r="M143" s="392">
        <f>SUM(M138:P142)</f>
        <v>16</v>
      </c>
      <c r="N143" s="367"/>
      <c r="O143" s="367"/>
      <c r="P143" s="368"/>
      <c r="Q143" s="391">
        <f>SUM(Q137:T142)</f>
        <v>24</v>
      </c>
      <c r="R143" s="367"/>
      <c r="S143" s="367"/>
      <c r="T143" s="368"/>
      <c r="U143" s="240"/>
      <c r="V143" s="240"/>
      <c r="W143" s="265"/>
      <c r="X143" s="266"/>
      <c r="Y143" s="266"/>
      <c r="Z143" s="266"/>
      <c r="AA143" s="395" t="s">
        <v>314</v>
      </c>
      <c r="AB143" s="367"/>
      <c r="AC143" s="367"/>
      <c r="AD143" s="368"/>
      <c r="AE143" s="388">
        <f>AE142+AI142</f>
        <v>60</v>
      </c>
      <c r="AF143" s="367"/>
      <c r="AG143" s="367"/>
      <c r="AH143" s="367"/>
      <c r="AI143" s="367"/>
      <c r="AJ143" s="367"/>
      <c r="AK143" s="367"/>
      <c r="AL143" s="368"/>
      <c r="AM143" s="388">
        <f>AM142+AQ142</f>
        <v>60</v>
      </c>
      <c r="AN143" s="367"/>
      <c r="AO143" s="367"/>
      <c r="AP143" s="367"/>
      <c r="AQ143" s="367"/>
      <c r="AR143" s="367"/>
      <c r="AS143" s="367"/>
      <c r="AT143" s="368"/>
      <c r="AU143" s="388">
        <f>AU142+AY142</f>
        <v>60</v>
      </c>
      <c r="AV143" s="367"/>
      <c r="AW143" s="367"/>
      <c r="AX143" s="367"/>
      <c r="AY143" s="367"/>
      <c r="AZ143" s="367"/>
      <c r="BA143" s="367"/>
      <c r="BB143" s="368"/>
      <c r="BC143" s="388">
        <f>BC142+BG142</f>
        <v>60</v>
      </c>
      <c r="BD143" s="367"/>
      <c r="BE143" s="367"/>
      <c r="BF143" s="367"/>
      <c r="BG143" s="367"/>
      <c r="BH143" s="367"/>
      <c r="BI143" s="367"/>
      <c r="BJ143" s="368"/>
      <c r="BK143" s="79"/>
      <c r="BL143" s="17"/>
      <c r="BM143" s="398" t="s">
        <v>315</v>
      </c>
      <c r="BN143" s="394"/>
      <c r="BO143" s="394"/>
      <c r="BP143" s="394"/>
      <c r="BQ143" s="394"/>
      <c r="BR143" s="394"/>
      <c r="BS143" s="394"/>
      <c r="BT143" s="394"/>
      <c r="BU143" s="81"/>
      <c r="BV143" s="81"/>
      <c r="BW143" s="81"/>
      <c r="BX143" s="17"/>
      <c r="BY143" s="17"/>
      <c r="BZ143" s="17"/>
      <c r="CA143" s="17"/>
      <c r="CB143" s="17"/>
      <c r="CC143" s="17"/>
      <c r="CD143" s="17"/>
      <c r="CE143" s="17"/>
      <c r="CF143" s="85"/>
      <c r="CG143" s="86"/>
      <c r="CH143" s="17"/>
      <c r="CI143" s="17"/>
      <c r="CJ143" s="17"/>
      <c r="CK143" s="17"/>
      <c r="CL143" s="17"/>
      <c r="CM143" s="81"/>
      <c r="CN143" s="81"/>
      <c r="CO143" s="81"/>
      <c r="CP143" s="81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81"/>
    </row>
    <row r="144" spans="1:126" ht="12.75" customHeight="1">
      <c r="A144" s="17"/>
      <c r="B144" s="239"/>
      <c r="C144" s="17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405" t="s">
        <v>316</v>
      </c>
      <c r="X144" s="394"/>
      <c r="Y144" s="406"/>
      <c r="Z144" s="407" t="s">
        <v>317</v>
      </c>
      <c r="AA144" s="394"/>
      <c r="AB144" s="394"/>
      <c r="AC144" s="394"/>
      <c r="AD144" s="406"/>
      <c r="AE144" s="388">
        <f>AH126</f>
        <v>0</v>
      </c>
      <c r="AF144" s="367"/>
      <c r="AG144" s="367"/>
      <c r="AH144" s="368"/>
      <c r="AI144" s="388">
        <f>AL126</f>
        <v>0</v>
      </c>
      <c r="AJ144" s="367"/>
      <c r="AK144" s="367"/>
      <c r="AL144" s="368"/>
      <c r="AM144" s="388">
        <f>AP126</f>
        <v>10</v>
      </c>
      <c r="AN144" s="367"/>
      <c r="AO144" s="367"/>
      <c r="AP144" s="368"/>
      <c r="AQ144" s="388">
        <f>AT126</f>
        <v>10</v>
      </c>
      <c r="AR144" s="367"/>
      <c r="AS144" s="367"/>
      <c r="AT144" s="368"/>
      <c r="AU144" s="388">
        <f>AX126</f>
        <v>10</v>
      </c>
      <c r="AV144" s="367"/>
      <c r="AW144" s="367"/>
      <c r="AX144" s="368"/>
      <c r="AY144" s="388">
        <f>BB126</f>
        <v>10</v>
      </c>
      <c r="AZ144" s="367"/>
      <c r="BA144" s="367"/>
      <c r="BB144" s="368"/>
      <c r="BC144" s="388">
        <f>BF126</f>
        <v>20</v>
      </c>
      <c r="BD144" s="367"/>
      <c r="BE144" s="367"/>
      <c r="BF144" s="368"/>
      <c r="BG144" s="388">
        <f>BJ126</f>
        <v>0</v>
      </c>
      <c r="BH144" s="367"/>
      <c r="BI144" s="367"/>
      <c r="BJ144" s="368"/>
      <c r="BK144" s="79"/>
      <c r="BL144" s="17"/>
      <c r="BM144" s="259"/>
      <c r="BN144" s="259"/>
      <c r="BO144" s="259"/>
      <c r="BP144" s="259"/>
      <c r="BQ144" s="259"/>
      <c r="BR144" s="259"/>
      <c r="BS144" s="259"/>
      <c r="BT144" s="259"/>
      <c r="BU144" s="81"/>
      <c r="BV144" s="81"/>
      <c r="BW144" s="81"/>
      <c r="BX144" s="17"/>
      <c r="BY144" s="17"/>
      <c r="BZ144" s="17"/>
      <c r="CA144" s="17"/>
      <c r="CB144" s="17"/>
      <c r="CC144" s="17"/>
      <c r="CD144" s="17"/>
      <c r="CE144" s="17"/>
      <c r="CF144" s="85"/>
      <c r="CG144" s="86"/>
      <c r="CH144" s="17"/>
      <c r="CI144" s="17"/>
      <c r="CJ144" s="17"/>
      <c r="CK144" s="17"/>
      <c r="CL144" s="17"/>
      <c r="CM144" s="81"/>
      <c r="CN144" s="81"/>
      <c r="CO144" s="81"/>
      <c r="CP144" s="81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81"/>
    </row>
    <row r="145" spans="1:126" ht="12.75" customHeight="1">
      <c r="A145" s="17"/>
      <c r="B145" s="239"/>
      <c r="C145" s="17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67"/>
      <c r="X145" s="268"/>
      <c r="Y145" s="269"/>
      <c r="Z145" s="408"/>
      <c r="AA145" s="409"/>
      <c r="AB145" s="409"/>
      <c r="AC145" s="409"/>
      <c r="AD145" s="410"/>
      <c r="AE145" s="411">
        <f>Z126</f>
        <v>60</v>
      </c>
      <c r="AF145" s="367"/>
      <c r="AG145" s="367"/>
      <c r="AH145" s="367"/>
      <c r="AI145" s="367"/>
      <c r="AJ145" s="367"/>
      <c r="AK145" s="367"/>
      <c r="AL145" s="367"/>
      <c r="AM145" s="367"/>
      <c r="AN145" s="367"/>
      <c r="AO145" s="367"/>
      <c r="AP145" s="367"/>
      <c r="AQ145" s="367"/>
      <c r="AR145" s="367"/>
      <c r="AS145" s="367"/>
      <c r="AT145" s="367"/>
      <c r="AU145" s="367"/>
      <c r="AV145" s="367"/>
      <c r="AW145" s="367"/>
      <c r="AX145" s="367"/>
      <c r="AY145" s="367"/>
      <c r="AZ145" s="367"/>
      <c r="BA145" s="367"/>
      <c r="BB145" s="367"/>
      <c r="BC145" s="367"/>
      <c r="BD145" s="367"/>
      <c r="BE145" s="367"/>
      <c r="BF145" s="367"/>
      <c r="BG145" s="367"/>
      <c r="BH145" s="367"/>
      <c r="BI145" s="367"/>
      <c r="BJ145" s="368"/>
      <c r="BK145" s="270">
        <f>IF('Титул денна'!AX1="магістр",22.5,60)</f>
        <v>60</v>
      </c>
      <c r="BL145" s="17"/>
      <c r="BM145" s="264">
        <f t="shared" ref="BM145:BT145" si="358">DN80</f>
        <v>0</v>
      </c>
      <c r="BN145" s="264">
        <f t="shared" si="358"/>
        <v>0</v>
      </c>
      <c r="BO145" s="264">
        <f t="shared" si="358"/>
        <v>0</v>
      </c>
      <c r="BP145" s="264">
        <f t="shared" si="358"/>
        <v>1</v>
      </c>
      <c r="BQ145" s="264">
        <f t="shared" si="358"/>
        <v>0</v>
      </c>
      <c r="BR145" s="264">
        <f t="shared" si="358"/>
        <v>1</v>
      </c>
      <c r="BS145" s="264">
        <f t="shared" si="358"/>
        <v>1</v>
      </c>
      <c r="BT145" s="264">
        <f t="shared" si="358"/>
        <v>0</v>
      </c>
      <c r="BU145" s="242">
        <f>SUM(BM145:BT145)</f>
        <v>3</v>
      </c>
      <c r="BV145" s="81"/>
      <c r="BW145" s="81"/>
      <c r="BX145" s="17"/>
      <c r="BY145" s="17"/>
      <c r="BZ145" s="17"/>
      <c r="CA145" s="17"/>
      <c r="CB145" s="17"/>
      <c r="CC145" s="17"/>
      <c r="CD145" s="17"/>
      <c r="CE145" s="17"/>
      <c r="CF145" s="85"/>
      <c r="CG145" s="86"/>
      <c r="CH145" s="17"/>
      <c r="CI145" s="17"/>
      <c r="CJ145" s="17"/>
      <c r="CK145" s="17"/>
      <c r="CL145" s="17"/>
      <c r="CM145" s="81"/>
      <c r="CN145" s="81"/>
      <c r="CO145" s="81"/>
      <c r="CP145" s="81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81"/>
    </row>
    <row r="146" spans="1:126" ht="12.75" customHeight="1">
      <c r="A146" s="271"/>
      <c r="B146" s="271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2"/>
      <c r="X146" s="273"/>
      <c r="Y146" s="274"/>
      <c r="Z146" s="412" t="s">
        <v>318</v>
      </c>
      <c r="AA146" s="367"/>
      <c r="AB146" s="367"/>
      <c r="AC146" s="367"/>
      <c r="AD146" s="368"/>
      <c r="AE146" s="388">
        <v>0</v>
      </c>
      <c r="AF146" s="367"/>
      <c r="AG146" s="367"/>
      <c r="AH146" s="368"/>
      <c r="AI146" s="388">
        <v>0</v>
      </c>
      <c r="AJ146" s="367"/>
      <c r="AK146" s="367"/>
      <c r="AL146" s="368"/>
      <c r="AM146" s="388">
        <v>0</v>
      </c>
      <c r="AN146" s="367"/>
      <c r="AO146" s="367"/>
      <c r="AP146" s="368"/>
      <c r="AQ146" s="388">
        <v>0</v>
      </c>
      <c r="AR146" s="367"/>
      <c r="AS146" s="367"/>
      <c r="AT146" s="368"/>
      <c r="AU146" s="388">
        <v>0</v>
      </c>
      <c r="AV146" s="367"/>
      <c r="AW146" s="367"/>
      <c r="AX146" s="368"/>
      <c r="AY146" s="388">
        <v>0</v>
      </c>
      <c r="AZ146" s="367"/>
      <c r="BA146" s="367"/>
      <c r="BB146" s="368"/>
      <c r="BC146" s="388">
        <v>0</v>
      </c>
      <c r="BD146" s="367"/>
      <c r="BE146" s="367"/>
      <c r="BF146" s="368"/>
      <c r="BG146" s="388">
        <f>Z91</f>
        <v>6</v>
      </c>
      <c r="BH146" s="367"/>
      <c r="BI146" s="367"/>
      <c r="BJ146" s="368"/>
      <c r="BK146" s="187"/>
      <c r="BL146" s="275"/>
      <c r="BM146" s="385" t="s">
        <v>319</v>
      </c>
      <c r="BN146" s="358"/>
      <c r="BO146" s="358"/>
      <c r="BP146" s="358"/>
      <c r="BQ146" s="358"/>
      <c r="BR146" s="358"/>
      <c r="BS146" s="358"/>
      <c r="BT146" s="358"/>
      <c r="BU146" s="81"/>
      <c r="BV146" s="81"/>
      <c r="BW146" s="81"/>
      <c r="BX146" s="17"/>
      <c r="BY146" s="17"/>
      <c r="BZ146" s="17"/>
      <c r="CA146" s="17"/>
      <c r="CB146" s="17"/>
      <c r="CC146" s="17"/>
      <c r="CD146" s="17"/>
      <c r="CE146" s="17"/>
      <c r="CF146" s="85"/>
      <c r="CG146" s="86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</row>
    <row r="147" spans="1:126" ht="12.75" customHeight="1">
      <c r="A147" s="240"/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187"/>
      <c r="BL147" s="276"/>
      <c r="BM147" s="277"/>
      <c r="BN147" s="277"/>
      <c r="BO147" s="277"/>
      <c r="BP147" s="277"/>
      <c r="BQ147" s="277"/>
      <c r="BR147" s="277"/>
      <c r="BS147" s="277"/>
      <c r="BT147" s="277"/>
      <c r="BU147" s="81"/>
      <c r="BV147" s="81"/>
      <c r="BW147" s="81"/>
      <c r="BX147" s="17"/>
      <c r="BY147" s="17"/>
      <c r="BZ147" s="17"/>
      <c r="CA147" s="17"/>
      <c r="CB147" s="17"/>
      <c r="CC147" s="17"/>
      <c r="CD147" s="17"/>
      <c r="CE147" s="17"/>
      <c r="CF147" s="85"/>
      <c r="CG147" s="86"/>
      <c r="CH147" s="81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81"/>
    </row>
    <row r="148" spans="1:126" ht="12.75" customHeight="1">
      <c r="A148" s="240"/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187"/>
      <c r="BL148" s="275"/>
      <c r="BM148" s="277"/>
      <c r="BN148" s="277"/>
      <c r="BO148" s="277"/>
      <c r="BP148" s="277"/>
      <c r="BQ148" s="277"/>
      <c r="BR148" s="277"/>
      <c r="BS148" s="277"/>
      <c r="BT148" s="277"/>
      <c r="BU148" s="81"/>
      <c r="BV148" s="81"/>
      <c r="BW148" s="81"/>
      <c r="BX148" s="17"/>
      <c r="BY148" s="17"/>
      <c r="BZ148" s="17"/>
      <c r="CA148" s="17"/>
      <c r="CB148" s="17"/>
      <c r="CC148" s="17"/>
      <c r="CD148" s="17"/>
      <c r="CE148" s="17"/>
      <c r="CF148" s="85"/>
      <c r="CG148" s="86"/>
      <c r="CH148" s="81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81"/>
      <c r="CW148" s="81"/>
      <c r="CX148" s="81"/>
      <c r="CY148" s="81"/>
      <c r="CZ148" s="81"/>
      <c r="DA148" s="81"/>
      <c r="DB148" s="81"/>
      <c r="DC148" s="81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81"/>
    </row>
    <row r="149" spans="1:126" ht="12.75" customHeight="1">
      <c r="A149" s="240"/>
      <c r="B149" s="279" t="str">
        <f>'ПЛАН НАВЧАЛЬНОГО ПРОЦЕСУ ДЕННА'!B149</f>
        <v>План складено у відповідності до</v>
      </c>
      <c r="C149" s="447" t="str">
        <f>'ПЛАН НАВЧАЛЬНОГО ПРОЦЕСУ ДЕННА'!C149</f>
        <v>Освітньо-професійна програма підготовки бакалавріів за спеціальністю 242 Туризм</v>
      </c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  <c r="AC149" s="380"/>
      <c r="AD149" s="380"/>
      <c r="AE149" s="380"/>
      <c r="AF149" s="380"/>
      <c r="AG149" s="380"/>
      <c r="AH149" s="380"/>
      <c r="AI149" s="380"/>
      <c r="AJ149" s="380"/>
      <c r="AK149" s="380"/>
      <c r="AL149" s="380"/>
      <c r="AM149" s="380"/>
      <c r="AN149" s="380"/>
      <c r="AO149" s="380"/>
      <c r="AP149" s="380"/>
      <c r="AQ149" s="380"/>
      <c r="AR149" s="380"/>
      <c r="AS149" s="380"/>
      <c r="AT149" s="38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187"/>
      <c r="BL149" s="275"/>
      <c r="BM149" s="277"/>
      <c r="BN149" s="277"/>
      <c r="BO149" s="277"/>
      <c r="BP149" s="277"/>
      <c r="BQ149" s="277"/>
      <c r="BR149" s="277"/>
      <c r="BS149" s="277"/>
      <c r="BT149" s="277"/>
      <c r="BU149" s="17"/>
      <c r="BV149" s="81"/>
      <c r="BW149" s="81"/>
      <c r="BX149" s="17"/>
      <c r="BY149" s="17"/>
      <c r="BZ149" s="17"/>
      <c r="CA149" s="17"/>
      <c r="CB149" s="17"/>
      <c r="CC149" s="17"/>
      <c r="CD149" s="17"/>
      <c r="CE149" s="17"/>
      <c r="CF149" s="85"/>
      <c r="CG149" s="86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81"/>
      <c r="CW149" s="81"/>
      <c r="CX149" s="81"/>
      <c r="CY149" s="81"/>
      <c r="CZ149" s="81"/>
      <c r="DA149" s="81"/>
      <c r="DB149" s="81"/>
      <c r="DC149" s="81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81"/>
    </row>
    <row r="150" spans="1:126" ht="12.75" customHeight="1">
      <c r="A150" s="240"/>
      <c r="B150" s="279"/>
      <c r="C150" s="448" t="str">
        <f>'ПЛАН НАВЧАЛЬНОГО ПРОЦЕСУ ДЕННА'!C150:AT150</f>
        <v xml:space="preserve"> (назва освітньої програми)</v>
      </c>
      <c r="D150" s="360"/>
      <c r="E150" s="360"/>
      <c r="F150" s="360"/>
      <c r="G150" s="360"/>
      <c r="H150" s="360"/>
      <c r="I150" s="360"/>
      <c r="J150" s="360"/>
      <c r="K150" s="360"/>
      <c r="L150" s="360"/>
      <c r="M150" s="360"/>
      <c r="N150" s="360"/>
      <c r="O150" s="360"/>
      <c r="P150" s="360"/>
      <c r="Q150" s="360"/>
      <c r="R150" s="360"/>
      <c r="S150" s="360"/>
      <c r="T150" s="360"/>
      <c r="U150" s="360"/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187"/>
      <c r="BL150" s="275"/>
      <c r="BM150" s="277"/>
      <c r="BN150" s="277"/>
      <c r="BO150" s="277"/>
      <c r="BP150" s="277"/>
      <c r="BQ150" s="277"/>
      <c r="BR150" s="277"/>
      <c r="BS150" s="277"/>
      <c r="BT150" s="277"/>
      <c r="BU150" s="17"/>
      <c r="BV150" s="81"/>
      <c r="BW150" s="81"/>
      <c r="BX150" s="17"/>
      <c r="BY150" s="17"/>
      <c r="BZ150" s="17"/>
      <c r="CA150" s="17"/>
      <c r="CB150" s="17"/>
      <c r="CC150" s="17"/>
      <c r="CD150" s="17"/>
      <c r="CE150" s="17"/>
      <c r="CF150" s="85"/>
      <c r="CG150" s="86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81"/>
      <c r="CW150" s="81"/>
      <c r="CX150" s="81"/>
      <c r="CY150" s="81"/>
      <c r="CZ150" s="81"/>
      <c r="DA150" s="81"/>
      <c r="DB150" s="81"/>
      <c r="DC150" s="81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81"/>
    </row>
    <row r="151" spans="1:126" ht="12.75" customHeight="1">
      <c r="A151" s="240"/>
      <c r="B151" s="288" t="str">
        <f>'ПЛАН НАВЧАЛЬНОГО ПРОЦЕСУ ДЕННА'!B151</f>
        <v>а також згідно вимог</v>
      </c>
      <c r="C151" s="447" t="str">
        <f>'ПЛАН НАВЧАЛЬНОГО ПРОЦЕСУ ДЕННА'!C151</f>
        <v>Стандарту вищої освіти за спеціальністю 242 Туризм для першого рівня вищої освіти</v>
      </c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  <c r="AE151" s="380"/>
      <c r="AF151" s="380"/>
      <c r="AG151" s="380"/>
      <c r="AH151" s="380"/>
      <c r="AI151" s="380"/>
      <c r="AJ151" s="380"/>
      <c r="AK151" s="380"/>
      <c r="AL151" s="380"/>
      <c r="AM151" s="380"/>
      <c r="AN151" s="380"/>
      <c r="AO151" s="380"/>
      <c r="AP151" s="380"/>
      <c r="AQ151" s="380"/>
      <c r="AR151" s="380"/>
      <c r="AS151" s="380"/>
      <c r="AT151" s="38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329"/>
      <c r="BL151" s="275"/>
      <c r="BM151" s="277"/>
      <c r="BN151" s="277"/>
      <c r="BO151" s="277"/>
      <c r="BP151" s="277"/>
      <c r="BQ151" s="277"/>
      <c r="BR151" s="277"/>
      <c r="BS151" s="277"/>
      <c r="BT151" s="277"/>
      <c r="BU151" s="275"/>
      <c r="BV151" s="275"/>
      <c r="BW151" s="275"/>
      <c r="BX151" s="17"/>
      <c r="BY151" s="17"/>
      <c r="BZ151" s="17"/>
      <c r="CA151" s="17"/>
      <c r="CB151" s="17"/>
      <c r="CC151" s="17"/>
      <c r="CD151" s="17"/>
      <c r="CE151" s="17"/>
      <c r="CF151" s="316"/>
      <c r="CG151" s="317"/>
      <c r="CH151" s="275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275"/>
      <c r="CW151" s="275"/>
      <c r="CX151" s="275"/>
      <c r="CY151" s="275"/>
      <c r="CZ151" s="275"/>
      <c r="DA151" s="275"/>
      <c r="DB151" s="275"/>
      <c r="DC151" s="275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</row>
    <row r="152" spans="1:126" ht="12.75" customHeight="1">
      <c r="A152" s="240"/>
      <c r="B152" s="330"/>
      <c r="C152" s="448" t="str">
        <f>'ПЛАН НАВЧАЛЬНОГО ПРОЦЕСУ ДЕННА'!C152:AT152</f>
        <v xml:space="preserve"> (назва професійного стандарту, за наявності)</v>
      </c>
      <c r="D152" s="360"/>
      <c r="E152" s="360"/>
      <c r="F152" s="360"/>
      <c r="G152" s="360"/>
      <c r="H152" s="360"/>
      <c r="I152" s="360"/>
      <c r="J152" s="360"/>
      <c r="K152" s="360"/>
      <c r="L152" s="360"/>
      <c r="M152" s="360"/>
      <c r="N152" s="360"/>
      <c r="O152" s="360"/>
      <c r="P152" s="360"/>
      <c r="Q152" s="360"/>
      <c r="R152" s="360"/>
      <c r="S152" s="360"/>
      <c r="T152" s="360"/>
      <c r="U152" s="360"/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329"/>
      <c r="BL152" s="17"/>
      <c r="BM152" s="277"/>
      <c r="BN152" s="277"/>
      <c r="BO152" s="277"/>
      <c r="BP152" s="277"/>
      <c r="BQ152" s="277"/>
      <c r="BR152" s="277"/>
      <c r="BS152" s="277"/>
      <c r="BT152" s="277"/>
      <c r="BU152" s="17"/>
      <c r="BV152" s="275"/>
      <c r="BW152" s="275"/>
      <c r="BX152" s="17"/>
      <c r="BY152" s="17"/>
      <c r="BZ152" s="17"/>
      <c r="CA152" s="17"/>
      <c r="CB152" s="17"/>
      <c r="CC152" s="17"/>
      <c r="CD152" s="17"/>
      <c r="CE152" s="17"/>
      <c r="CF152" s="316"/>
      <c r="CG152" s="3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275"/>
      <c r="CW152" s="275"/>
      <c r="CX152" s="275"/>
      <c r="CY152" s="275"/>
      <c r="CZ152" s="275"/>
      <c r="DA152" s="275"/>
      <c r="DB152" s="275"/>
      <c r="DC152" s="275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</row>
    <row r="153" spans="1:126" ht="12.75" customHeight="1">
      <c r="A153" s="17"/>
      <c r="B153" s="312" t="str">
        <f>'ПЛАН НАВЧАЛЬНОГО ПРОЦЕСУ ДЕННА'!B153</f>
        <v xml:space="preserve">Керівник проектної групи (гарант ОП) </v>
      </c>
      <c r="C153" s="451"/>
      <c r="D153" s="380"/>
      <c r="E153" s="380"/>
      <c r="F153" s="380"/>
      <c r="G153" s="380"/>
      <c r="H153" s="380"/>
      <c r="I153" s="314"/>
      <c r="J153" s="449" t="str">
        <f>'ПЛАН НАВЧАЛЬНОГО ПРОЦЕСУ ДЕННА'!J153:X153</f>
        <v>д. геогр. н., доц. Заваріка Г. М.</v>
      </c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58"/>
      <c r="AC153" s="240"/>
      <c r="AD153" s="240"/>
      <c r="AE153" s="312" t="str">
        <f>'ПЛАН НАВЧАЛЬНОГО ПРОЦЕСУ ДЕННА'!AE153</f>
        <v>Кафедра</v>
      </c>
      <c r="AF153" s="314"/>
      <c r="AG153" s="452" t="str">
        <f>'ПЛАН НАВЧАЛЬНОГО ПРОЦЕСУ ДЕННА'!AG153:AQ153</f>
        <v>міжнародної економіки і туризму</v>
      </c>
      <c r="AH153" s="380"/>
      <c r="AI153" s="380"/>
      <c r="AJ153" s="380"/>
      <c r="AK153" s="380"/>
      <c r="AL153" s="380"/>
      <c r="AM153" s="380"/>
      <c r="AN153" s="380"/>
      <c r="AO153" s="380"/>
      <c r="AP153" s="380"/>
      <c r="AQ153" s="380"/>
      <c r="AR153" s="380"/>
      <c r="AS153" s="380"/>
      <c r="AT153" s="38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329"/>
      <c r="BL153" s="17"/>
      <c r="BM153" s="277">
        <f>COUNTIF($X$15:$X$68,1)+COUNTIF($X$106:$X$125,1)</f>
        <v>0</v>
      </c>
      <c r="BN153" s="277">
        <f>COUNTIF($X$15:$X$68,2)+COUNTIF($X$106:$X$125,2)</f>
        <v>0</v>
      </c>
      <c r="BO153" s="277">
        <f>COUNTIF($X$15:$X$68,3)+COUNTIF($X$106:$X$125,3)</f>
        <v>0</v>
      </c>
      <c r="BP153" s="277">
        <f>COUNTIF($X$15:$X$68,4)+COUNTIF($X$106:$X$125,4)</f>
        <v>0</v>
      </c>
      <c r="BQ153" s="277">
        <f>COUNTIF($X$15:$X$68,5)+COUNTIF($X$106:$X$125,5)</f>
        <v>0</v>
      </c>
      <c r="BR153" s="277">
        <f>COUNTIF($X$15:$X$68,6)+COUNTIF($X$106:$X$125,6)</f>
        <v>0</v>
      </c>
      <c r="BS153" s="277">
        <f>COUNTIF($X$15:$X$68,7)+COUNTIF($X$106:$X$125,7)</f>
        <v>0</v>
      </c>
      <c r="BT153" s="277">
        <f>COUNTIF($X$15:$X$68,8)+COUNTIF($X$106:$X$125,8)</f>
        <v>0</v>
      </c>
      <c r="BU153" s="81"/>
      <c r="BV153" s="81"/>
      <c r="BW153" s="81"/>
      <c r="BX153" s="17"/>
      <c r="BY153" s="17"/>
      <c r="BZ153" s="17"/>
      <c r="CA153" s="17"/>
      <c r="CB153" s="17"/>
      <c r="CC153" s="17"/>
      <c r="CD153" s="17"/>
      <c r="CE153" s="17"/>
      <c r="CF153" s="85"/>
      <c r="CG153" s="86"/>
      <c r="CH153" s="81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275"/>
      <c r="CW153" s="275"/>
      <c r="CX153" s="275"/>
      <c r="CY153" s="275"/>
      <c r="CZ153" s="275"/>
      <c r="DA153" s="275"/>
      <c r="DB153" s="275"/>
      <c r="DC153" s="275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</row>
    <row r="154" spans="1:126" ht="12.75" customHeight="1">
      <c r="A154" s="276"/>
      <c r="B154" s="312"/>
      <c r="C154" s="450" t="str">
        <f>'ПЛАН НАВЧАЛЬНОГО ПРОЦЕСУ ДЕННА'!C154:H154</f>
        <v>(підпис)</v>
      </c>
      <c r="D154" s="360"/>
      <c r="E154" s="360"/>
      <c r="F154" s="360"/>
      <c r="G154" s="360"/>
      <c r="H154" s="360"/>
      <c r="I154" s="276"/>
      <c r="J154" s="450" t="str">
        <f>'ПЛАН НАВЧАЛЬНОГО ПРОЦЕСУ ДЕННА'!J154:AB154</f>
        <v>(вчений ступінь, вчене звання, прізвище та ініціали)</v>
      </c>
      <c r="K154" s="360"/>
      <c r="L154" s="360"/>
      <c r="M154" s="360"/>
      <c r="N154" s="360"/>
      <c r="O154" s="360"/>
      <c r="P154" s="360"/>
      <c r="Q154" s="360"/>
      <c r="R154" s="360"/>
      <c r="S154" s="360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  <c r="AX154" s="328"/>
      <c r="AY154" s="328"/>
      <c r="AZ154" s="328"/>
      <c r="BA154" s="328"/>
      <c r="BB154" s="328"/>
      <c r="BC154" s="328"/>
      <c r="BD154" s="328"/>
      <c r="BE154" s="328"/>
      <c r="BF154" s="328"/>
      <c r="BG154" s="328"/>
      <c r="BH154" s="328"/>
      <c r="BI154" s="328"/>
      <c r="BJ154" s="328"/>
      <c r="BK154" s="331"/>
      <c r="BL154" s="175" t="s">
        <v>170</v>
      </c>
      <c r="BM154" s="332">
        <f t="shared" ref="BM154:BT154" ca="1" si="359">SUM(BM147:BM153)+BX$154</f>
        <v>0</v>
      </c>
      <c r="BN154" s="332">
        <f t="shared" ca="1" si="359"/>
        <v>0</v>
      </c>
      <c r="BO154" s="332">
        <f t="shared" ca="1" si="359"/>
        <v>0</v>
      </c>
      <c r="BP154" s="332">
        <f t="shared" ca="1" si="359"/>
        <v>0</v>
      </c>
      <c r="BQ154" s="332">
        <f t="shared" ca="1" si="359"/>
        <v>0</v>
      </c>
      <c r="BR154" s="332">
        <f t="shared" ca="1" si="359"/>
        <v>0</v>
      </c>
      <c r="BS154" s="332">
        <f t="shared" ca="1" si="359"/>
        <v>0</v>
      </c>
      <c r="BT154" s="332">
        <f t="shared" ca="1" si="359"/>
        <v>0</v>
      </c>
      <c r="BU154" s="81"/>
      <c r="BV154" s="81"/>
      <c r="BW154" s="81"/>
      <c r="BX154" s="333">
        <f t="shared" ref="BX154:CE154" ca="1" si="360">INDIRECT(ADDRESS(287+9*($BL$130-1),COLUMN(BX154),1,1))</f>
        <v>0</v>
      </c>
      <c r="BY154" s="333">
        <f t="shared" ca="1" si="360"/>
        <v>0</v>
      </c>
      <c r="BZ154" s="333">
        <f t="shared" ca="1" si="360"/>
        <v>0</v>
      </c>
      <c r="CA154" s="333">
        <f t="shared" ca="1" si="360"/>
        <v>0</v>
      </c>
      <c r="CB154" s="333">
        <f t="shared" ca="1" si="360"/>
        <v>0</v>
      </c>
      <c r="CC154" s="333">
        <f t="shared" ca="1" si="360"/>
        <v>0</v>
      </c>
      <c r="CD154" s="333">
        <f t="shared" ca="1" si="360"/>
        <v>0</v>
      </c>
      <c r="CE154" s="333">
        <f t="shared" ca="1" si="360"/>
        <v>0</v>
      </c>
      <c r="CF154" s="85"/>
      <c r="CG154" s="86"/>
      <c r="CH154" s="81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276"/>
      <c r="CW154" s="276"/>
      <c r="CX154" s="276"/>
      <c r="CY154" s="276"/>
      <c r="CZ154" s="276"/>
      <c r="DA154" s="276"/>
      <c r="DB154" s="276"/>
      <c r="DC154" s="276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276"/>
    </row>
    <row r="155" spans="1:126" ht="12.75" customHeight="1">
      <c r="A155" s="81"/>
      <c r="B155" s="312" t="str">
        <f>'ПЛАН НАВЧАЛЬНОГО ПРОЦЕСУ ДЕННА'!B155</f>
        <v xml:space="preserve">Завідувач кафедри </v>
      </c>
      <c r="C155" s="453"/>
      <c r="D155" s="380"/>
      <c r="E155" s="380"/>
      <c r="F155" s="380"/>
      <c r="G155" s="380"/>
      <c r="H155" s="380"/>
      <c r="I155" s="330"/>
      <c r="J155" s="449" t="str">
        <f>'ПЛАН НАВЧАЛЬНОГО ПРОЦЕСУ ДЕННА'!J155:X155</f>
        <v>д.е.н. проф. Д'яченко Ю. Ю.</v>
      </c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  <c r="AA155" s="358"/>
      <c r="AB155" s="358"/>
      <c r="AC155" s="81"/>
      <c r="AD155" s="81"/>
      <c r="AE155" s="312"/>
      <c r="AF155" s="81"/>
      <c r="AG155" s="81"/>
      <c r="AH155" s="81"/>
      <c r="AI155" s="81"/>
      <c r="AJ155" s="81"/>
      <c r="AK155" s="81"/>
      <c r="AL155" s="81"/>
      <c r="AM155" s="334"/>
      <c r="AN155" s="334"/>
      <c r="AO155" s="335"/>
      <c r="AP155" s="240"/>
      <c r="AQ155" s="335"/>
      <c r="AR155" s="335"/>
      <c r="AS155" s="335"/>
      <c r="AT155" s="240"/>
      <c r="AU155" s="335"/>
      <c r="AV155" s="335"/>
      <c r="AW155" s="335"/>
      <c r="AX155" s="240"/>
      <c r="AY155" s="335"/>
      <c r="AZ155" s="335"/>
      <c r="BA155" s="335"/>
      <c r="BB155" s="240"/>
      <c r="BC155" s="335"/>
      <c r="BD155" s="335"/>
      <c r="BE155" s="335"/>
      <c r="BF155" s="240"/>
      <c r="BG155" s="335"/>
      <c r="BH155" s="335"/>
      <c r="BI155" s="335"/>
      <c r="BJ155" s="240"/>
      <c r="BK155" s="79"/>
      <c r="BL155" s="17"/>
      <c r="BM155" s="17"/>
      <c r="BN155" s="17"/>
      <c r="BO155" s="17"/>
      <c r="BP155" s="17"/>
      <c r="BQ155" s="17"/>
      <c r="BR155" s="17"/>
      <c r="BS155" s="17"/>
      <c r="BT155" s="17"/>
      <c r="BU155" s="81"/>
      <c r="BV155" s="81"/>
      <c r="BW155" s="81"/>
      <c r="BX155" s="17"/>
      <c r="BY155" s="17"/>
      <c r="BZ155" s="17"/>
      <c r="CA155" s="17"/>
      <c r="CB155" s="17"/>
      <c r="CC155" s="17"/>
      <c r="CD155" s="17"/>
      <c r="CE155" s="17"/>
      <c r="CF155" s="85"/>
      <c r="CG155" s="86"/>
      <c r="CH155" s="81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81"/>
      <c r="CW155" s="81"/>
      <c r="CX155" s="81"/>
      <c r="CY155" s="81"/>
      <c r="CZ155" s="81"/>
      <c r="DA155" s="81"/>
      <c r="DB155" s="81"/>
      <c r="DC155" s="81"/>
      <c r="DD155" s="17"/>
      <c r="DE155" s="81"/>
      <c r="DF155" s="81"/>
      <c r="DG155" s="81"/>
      <c r="DH155" s="81"/>
      <c r="DI155" s="81"/>
      <c r="DJ155" s="81"/>
      <c r="DK155" s="81"/>
      <c r="DL155" s="81"/>
      <c r="DM155" s="17"/>
      <c r="DN155" s="17"/>
      <c r="DO155" s="17"/>
      <c r="DP155" s="17"/>
      <c r="DQ155" s="17"/>
      <c r="DR155" s="17"/>
      <c r="DS155" s="17"/>
      <c r="DT155" s="17"/>
      <c r="DU155" s="17"/>
      <c r="DV155" s="81"/>
    </row>
    <row r="156" spans="1:126" ht="12.75" customHeight="1">
      <c r="A156" s="99"/>
      <c r="B156" s="312"/>
      <c r="C156" s="450" t="str">
        <f>'ПЛАН НАВЧАЛЬНОГО ПРОЦЕСУ ДЕННА'!C156:H156</f>
        <v>(підпис)</v>
      </c>
      <c r="D156" s="360"/>
      <c r="E156" s="360"/>
      <c r="F156" s="360"/>
      <c r="G156" s="360"/>
      <c r="H156" s="360"/>
      <c r="I156" s="314"/>
      <c r="J156" s="450" t="str">
        <f>'ПЛАН НАВЧАЛЬНОГО ПРОЦЕСУ ДЕННА'!J156:AB156</f>
        <v>(вчений ступінь, вчене звання, прізвище та ініціали)</v>
      </c>
      <c r="K156" s="360"/>
      <c r="L156" s="360"/>
      <c r="M156" s="360"/>
      <c r="N156" s="360"/>
      <c r="O156" s="360"/>
      <c r="P156" s="360"/>
      <c r="Q156" s="360"/>
      <c r="R156" s="360"/>
      <c r="S156" s="360"/>
      <c r="T156" s="360"/>
      <c r="U156" s="360"/>
      <c r="V156" s="360"/>
      <c r="W156" s="360"/>
      <c r="X156" s="360"/>
      <c r="Y156" s="360"/>
      <c r="Z156" s="360"/>
      <c r="AA156" s="360"/>
      <c r="AB156" s="360"/>
      <c r="AC156" s="314"/>
      <c r="AD156" s="314"/>
      <c r="AE156" s="404" t="s">
        <v>348</v>
      </c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404"/>
      <c r="AQ156" s="404"/>
      <c r="AR156" s="404"/>
      <c r="AS156" s="404"/>
      <c r="AT156" s="404"/>
      <c r="AU156" s="335"/>
      <c r="AV156" s="335"/>
      <c r="AW156" s="335"/>
      <c r="AX156" s="240"/>
      <c r="AY156" s="335"/>
      <c r="AZ156" s="335"/>
      <c r="BA156" s="335"/>
      <c r="BB156" s="240"/>
      <c r="BC156" s="335"/>
      <c r="BD156" s="335"/>
      <c r="BE156" s="335"/>
      <c r="BF156" s="240"/>
      <c r="BG156" s="335"/>
      <c r="BH156" s="335"/>
      <c r="BI156" s="335"/>
      <c r="BJ156" s="240"/>
      <c r="BK156" s="315"/>
      <c r="BL156" s="17"/>
      <c r="BM156" s="17"/>
      <c r="BN156" s="17"/>
      <c r="BO156" s="17"/>
      <c r="BP156" s="17"/>
      <c r="BQ156" s="17"/>
      <c r="BR156" s="17"/>
      <c r="BS156" s="17"/>
      <c r="BT156" s="17"/>
      <c r="BU156" s="275"/>
      <c r="BV156" s="275"/>
      <c r="BW156" s="275"/>
      <c r="BX156" s="17"/>
      <c r="BY156" s="17"/>
      <c r="BZ156" s="17"/>
      <c r="CA156" s="17"/>
      <c r="CB156" s="17"/>
      <c r="CC156" s="17"/>
      <c r="CD156" s="17"/>
      <c r="CE156" s="17"/>
      <c r="CF156" s="316"/>
      <c r="CG156" s="317"/>
      <c r="CH156" s="275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275"/>
      <c r="CW156" s="275"/>
      <c r="CX156" s="275"/>
      <c r="CY156" s="275"/>
      <c r="CZ156" s="275"/>
      <c r="DA156" s="275"/>
      <c r="DB156" s="275"/>
      <c r="DC156" s="275"/>
      <c r="DD156" s="17"/>
      <c r="DE156" s="275"/>
      <c r="DF156" s="275"/>
      <c r="DG156" s="275"/>
      <c r="DH156" s="275"/>
      <c r="DI156" s="275"/>
      <c r="DJ156" s="275"/>
      <c r="DK156" s="275"/>
      <c r="DL156" s="275"/>
      <c r="DM156" s="17"/>
      <c r="DN156" s="17"/>
      <c r="DO156" s="17"/>
      <c r="DP156" s="17"/>
      <c r="DQ156" s="17"/>
      <c r="DR156" s="17"/>
      <c r="DS156" s="17"/>
      <c r="DT156" s="17"/>
      <c r="DU156" s="17"/>
      <c r="DV156" s="275"/>
    </row>
    <row r="157" spans="1:126" ht="13.5" customHeight="1">
      <c r="A157" s="282"/>
      <c r="B157" s="256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303"/>
      <c r="D157" s="286"/>
      <c r="E157" s="286"/>
      <c r="F157" s="286"/>
      <c r="G157" s="286"/>
      <c r="H157" s="286"/>
      <c r="I157" s="280"/>
      <c r="J157" s="286"/>
      <c r="K157" s="286"/>
      <c r="L157" s="286"/>
      <c r="M157" s="286"/>
      <c r="N157" s="286"/>
      <c r="O157" s="292"/>
      <c r="P157" s="304"/>
      <c r="Q157" s="304"/>
      <c r="R157" s="304"/>
      <c r="S157" s="304"/>
      <c r="T157" s="304"/>
      <c r="U157" s="304"/>
      <c r="V157" s="304"/>
      <c r="W157" s="282"/>
      <c r="X157" s="256" t="str">
        <f>'ПЛАН НАВЧАЛЬНОГО ПРОЦЕСУ ДЕННА'!X157</f>
        <v>Боровік П.В.</v>
      </c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2"/>
      <c r="AK157" s="282"/>
      <c r="AL157" s="282"/>
      <c r="AM157" s="280"/>
      <c r="AN157" s="282"/>
      <c r="AO157" s="280"/>
      <c r="AP157" s="280"/>
      <c r="AQ157" s="280"/>
      <c r="AR157" s="280"/>
      <c r="AS157" s="280"/>
      <c r="AT157" s="280"/>
      <c r="AU157" s="280"/>
      <c r="AV157" s="280"/>
      <c r="AW157" s="280"/>
      <c r="AX157" s="280"/>
      <c r="AY157" s="280"/>
      <c r="AZ157" s="280"/>
      <c r="BA157" s="280"/>
      <c r="BB157" s="280"/>
      <c r="BC157" s="280"/>
      <c r="BD157" s="280"/>
      <c r="BE157" s="280"/>
      <c r="BF157" s="280"/>
      <c r="BG157" s="280"/>
      <c r="BH157" s="280"/>
      <c r="BI157" s="280"/>
      <c r="BJ157" s="280"/>
      <c r="BK157" s="301"/>
      <c r="BL157" s="282"/>
      <c r="BM157" s="282"/>
      <c r="BN157" s="282"/>
      <c r="BO157" s="282"/>
      <c r="BP157" s="282"/>
      <c r="BQ157" s="282"/>
      <c r="BR157" s="282"/>
      <c r="BS157" s="282"/>
      <c r="BT157" s="282"/>
      <c r="BU157" s="282"/>
      <c r="BV157" s="282"/>
      <c r="BW157" s="282"/>
      <c r="BX157" s="282"/>
      <c r="BY157" s="282"/>
      <c r="BZ157" s="282"/>
      <c r="CA157" s="282"/>
      <c r="CB157" s="282"/>
      <c r="CC157" s="282"/>
      <c r="CD157" s="282"/>
      <c r="CE157" s="282"/>
      <c r="CF157" s="283"/>
      <c r="CG157" s="284"/>
      <c r="CH157" s="282"/>
      <c r="CI157" s="282"/>
      <c r="CJ157" s="282"/>
      <c r="CK157" s="282"/>
      <c r="CL157" s="282"/>
      <c r="CM157" s="282"/>
      <c r="CN157" s="282"/>
      <c r="CO157" s="282"/>
      <c r="CP157" s="282"/>
      <c r="CQ157" s="282"/>
      <c r="CR157" s="282"/>
      <c r="CS157" s="282"/>
      <c r="CT157" s="282"/>
      <c r="CU157" s="282"/>
      <c r="CV157" s="282"/>
      <c r="CW157" s="282"/>
      <c r="CX157" s="282"/>
      <c r="CY157" s="282"/>
      <c r="CZ157" s="282"/>
      <c r="DA157" s="282"/>
      <c r="DB157" s="282"/>
      <c r="DC157" s="282"/>
      <c r="DD157" s="282"/>
      <c r="DE157" s="282"/>
      <c r="DF157" s="282"/>
      <c r="DG157" s="282"/>
      <c r="DH157" s="282"/>
      <c r="DI157" s="282"/>
      <c r="DJ157" s="282"/>
      <c r="DK157" s="282"/>
      <c r="DL157" s="282"/>
      <c r="DM157" s="282"/>
      <c r="DN157" s="282"/>
      <c r="DO157" s="282"/>
      <c r="DP157" s="282"/>
      <c r="DQ157" s="282"/>
      <c r="DR157" s="282"/>
      <c r="DS157" s="282"/>
      <c r="DT157" s="282"/>
      <c r="DU157" s="282"/>
      <c r="DV157" s="282"/>
    </row>
    <row r="158" spans="1:126" ht="13.5" customHeight="1">
      <c r="A158" s="246"/>
      <c r="B158" s="256"/>
      <c r="C158" s="303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5"/>
      <c r="P158" s="285"/>
      <c r="Q158" s="285"/>
      <c r="R158" s="305" t="str">
        <f>'ПЛАН НАВЧАЛЬНОГО ПРОЦЕСУ ДЕННА'!R158</f>
        <v>(підпис)</v>
      </c>
      <c r="S158" s="306"/>
      <c r="T158" s="306"/>
      <c r="U158" s="306"/>
      <c r="V158" s="306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89"/>
      <c r="AI158" s="289"/>
      <c r="AJ158" s="289"/>
      <c r="AK158" s="289"/>
      <c r="AL158" s="289"/>
      <c r="AM158" s="286"/>
      <c r="AN158" s="286"/>
      <c r="AO158" s="286"/>
      <c r="AP158" s="286"/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6"/>
      <c r="BB158" s="246"/>
      <c r="BC158" s="246"/>
      <c r="BD158" s="246"/>
      <c r="BE158" s="246"/>
      <c r="BF158" s="246"/>
      <c r="BG158" s="246"/>
      <c r="BH158" s="246"/>
      <c r="BI158" s="246"/>
      <c r="BJ158" s="246"/>
      <c r="BK158" s="307"/>
      <c r="BL158" s="289"/>
      <c r="BM158" s="289"/>
      <c r="BN158" s="289"/>
      <c r="BO158" s="289"/>
      <c r="BP158" s="289"/>
      <c r="BQ158" s="289"/>
      <c r="BR158" s="289"/>
      <c r="BS158" s="289"/>
      <c r="BT158" s="289"/>
      <c r="BU158" s="293"/>
      <c r="BV158" s="293"/>
      <c r="BW158" s="293"/>
      <c r="BX158" s="289"/>
      <c r="BY158" s="289"/>
      <c r="BZ158" s="289"/>
      <c r="CA158" s="289"/>
      <c r="CB158" s="289"/>
      <c r="CC158" s="289"/>
      <c r="CD158" s="289"/>
      <c r="CE158" s="289"/>
      <c r="CF158" s="308"/>
      <c r="CG158" s="309"/>
      <c r="CH158" s="293"/>
      <c r="CI158" s="289"/>
      <c r="CJ158" s="289"/>
      <c r="CK158" s="289"/>
      <c r="CL158" s="289"/>
      <c r="CM158" s="289"/>
      <c r="CN158" s="289"/>
      <c r="CO158" s="289"/>
      <c r="CP158" s="289"/>
      <c r="CQ158" s="289"/>
      <c r="CR158" s="289"/>
      <c r="CS158" s="289"/>
      <c r="CT158" s="289"/>
      <c r="CU158" s="289"/>
      <c r="CV158" s="289"/>
      <c r="CW158" s="289"/>
      <c r="CX158" s="289"/>
      <c r="CY158" s="289"/>
      <c r="CZ158" s="289"/>
      <c r="DA158" s="289"/>
      <c r="DB158" s="289"/>
      <c r="DC158" s="289"/>
      <c r="DD158" s="289"/>
      <c r="DE158" s="289"/>
      <c r="DF158" s="289"/>
      <c r="DG158" s="289"/>
      <c r="DH158" s="289"/>
      <c r="DI158" s="289"/>
      <c r="DJ158" s="289"/>
      <c r="DK158" s="289"/>
      <c r="DL158" s="289"/>
      <c r="DM158" s="289"/>
      <c r="DN158" s="289"/>
      <c r="DO158" s="289"/>
      <c r="DP158" s="289"/>
      <c r="DQ158" s="289"/>
      <c r="DR158" s="289"/>
      <c r="DS158" s="289"/>
      <c r="DT158" s="289"/>
      <c r="DU158" s="289"/>
      <c r="DV158" s="289"/>
    </row>
    <row r="159" spans="1:126" ht="12.75" customHeight="1">
      <c r="A159" s="99"/>
      <c r="B159" s="312"/>
      <c r="C159" s="313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240"/>
      <c r="Z159" s="314"/>
      <c r="AA159" s="314"/>
      <c r="AB159" s="314"/>
      <c r="AC159" s="314"/>
      <c r="AD159" s="314"/>
      <c r="AE159" s="314"/>
      <c r="AF159" s="314"/>
      <c r="AG159" s="314"/>
      <c r="AH159" s="314"/>
      <c r="AI159" s="314"/>
      <c r="AJ159" s="314"/>
      <c r="AK159" s="314"/>
      <c r="AL159" s="314"/>
      <c r="AM159" s="314"/>
      <c r="AN159" s="314"/>
      <c r="AO159" s="314"/>
      <c r="AP159" s="314"/>
      <c r="AQ159" s="314"/>
      <c r="AR159" s="314"/>
      <c r="AS159" s="314"/>
      <c r="AT159" s="314"/>
      <c r="AU159" s="314"/>
      <c r="AV159" s="314"/>
      <c r="AW159" s="314"/>
      <c r="AX159" s="314"/>
      <c r="AY159" s="314"/>
      <c r="AZ159" s="314"/>
      <c r="BA159" s="314"/>
      <c r="BB159" s="314"/>
      <c r="BC159" s="314"/>
      <c r="BD159" s="314"/>
      <c r="BE159" s="314"/>
      <c r="BF159" s="314"/>
      <c r="BG159" s="314"/>
      <c r="BH159" s="314"/>
      <c r="BI159" s="314"/>
      <c r="BJ159" s="314"/>
      <c r="BK159" s="315"/>
      <c r="BL159" s="17"/>
      <c r="BM159" s="17"/>
      <c r="BN159" s="17"/>
      <c r="BO159" s="17"/>
      <c r="BP159" s="17"/>
      <c r="BQ159" s="17"/>
      <c r="BR159" s="17"/>
      <c r="BS159" s="17"/>
      <c r="BT159" s="17"/>
      <c r="BU159" s="81"/>
      <c r="BV159" s="81"/>
      <c r="BW159" s="81"/>
      <c r="BX159" s="17"/>
      <c r="BY159" s="17"/>
      <c r="BZ159" s="17"/>
      <c r="CA159" s="17"/>
      <c r="CB159" s="17"/>
      <c r="CC159" s="17"/>
      <c r="CD159" s="17"/>
      <c r="CE159" s="17"/>
      <c r="CF159" s="85"/>
      <c r="CG159" s="86"/>
      <c r="CH159" s="81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275"/>
      <c r="CW159" s="275"/>
      <c r="CX159" s="275"/>
      <c r="CY159" s="275"/>
      <c r="CZ159" s="275"/>
      <c r="DA159" s="275"/>
      <c r="DB159" s="275"/>
      <c r="DC159" s="275"/>
      <c r="DD159" s="17"/>
      <c r="DE159" s="275"/>
      <c r="DF159" s="275"/>
      <c r="DG159" s="275"/>
      <c r="DH159" s="275"/>
      <c r="DI159" s="275"/>
      <c r="DJ159" s="275"/>
      <c r="DK159" s="275"/>
      <c r="DL159" s="275"/>
      <c r="DM159" s="17"/>
      <c r="DN159" s="17"/>
      <c r="DO159" s="17"/>
      <c r="DP159" s="17"/>
      <c r="DQ159" s="17"/>
      <c r="DR159" s="17"/>
      <c r="DS159" s="17"/>
      <c r="DT159" s="17"/>
      <c r="DU159" s="17"/>
      <c r="DV159" s="275"/>
    </row>
    <row r="160" spans="1:126" ht="12.75" customHeight="1">
      <c r="A160" s="99"/>
      <c r="B160" s="336" t="str">
        <f>'ПЛАН НАВЧАЛЬНОГО ПРОЦЕСУ ДЕННА'!B160</f>
        <v>Схвалено:</v>
      </c>
      <c r="C160" s="313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2"/>
      <c r="Z160" s="312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4"/>
      <c r="AK160" s="314"/>
      <c r="AL160" s="314"/>
      <c r="AM160" s="314"/>
      <c r="AN160" s="314"/>
      <c r="AO160" s="314"/>
      <c r="AP160" s="314"/>
      <c r="AQ160" s="314"/>
      <c r="AR160" s="314"/>
      <c r="AS160" s="314"/>
      <c r="AT160" s="314"/>
      <c r="AU160" s="314"/>
      <c r="AV160" s="314"/>
      <c r="AW160" s="314"/>
      <c r="AX160" s="314"/>
      <c r="AY160" s="314"/>
      <c r="AZ160" s="314"/>
      <c r="BA160" s="314"/>
      <c r="BB160" s="314"/>
      <c r="BC160" s="314"/>
      <c r="BD160" s="314"/>
      <c r="BE160" s="314"/>
      <c r="BF160" s="314"/>
      <c r="BG160" s="314"/>
      <c r="BH160" s="314"/>
      <c r="BI160" s="314"/>
      <c r="BJ160" s="314"/>
      <c r="BK160" s="315"/>
      <c r="BL160" s="275"/>
      <c r="BM160" s="275"/>
      <c r="BN160" s="275"/>
      <c r="BO160" s="275"/>
      <c r="BP160" s="275"/>
      <c r="BQ160" s="275"/>
      <c r="BR160" s="275"/>
      <c r="BS160" s="275"/>
      <c r="BT160" s="275"/>
      <c r="BU160" s="81"/>
      <c r="BV160" s="81"/>
      <c r="BW160" s="81"/>
      <c r="BX160" s="17"/>
      <c r="BY160" s="17"/>
      <c r="BZ160" s="17"/>
      <c r="CA160" s="17"/>
      <c r="CB160" s="17"/>
      <c r="CC160" s="17"/>
      <c r="CD160" s="17"/>
      <c r="CE160" s="17"/>
      <c r="CF160" s="85"/>
      <c r="CG160" s="86"/>
      <c r="CH160" s="81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81"/>
      <c r="CV160" s="275"/>
      <c r="CW160" s="275"/>
      <c r="CX160" s="275"/>
      <c r="CY160" s="275"/>
      <c r="CZ160" s="275"/>
      <c r="DA160" s="275"/>
      <c r="DB160" s="275"/>
      <c r="DC160" s="275"/>
      <c r="DD160" s="81"/>
      <c r="DE160" s="275"/>
      <c r="DF160" s="275"/>
      <c r="DG160" s="275"/>
      <c r="DH160" s="275"/>
      <c r="DI160" s="275"/>
      <c r="DJ160" s="275"/>
      <c r="DK160" s="275"/>
      <c r="DL160" s="275"/>
      <c r="DM160" s="81"/>
      <c r="DN160" s="275"/>
      <c r="DO160" s="275"/>
      <c r="DP160" s="275"/>
      <c r="DQ160" s="275"/>
      <c r="DR160" s="275"/>
      <c r="DS160" s="275"/>
      <c r="DT160" s="275"/>
      <c r="DU160" s="275"/>
      <c r="DV160" s="275"/>
    </row>
    <row r="161" spans="1:126" ht="12.75" customHeight="1">
      <c r="A161" s="99"/>
      <c r="B161" s="336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239"/>
      <c r="D161" s="239"/>
      <c r="E161" s="239"/>
      <c r="F161" s="239"/>
      <c r="G161" s="239"/>
      <c r="H161" s="239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36" t="str">
        <f>'ПЛАН НАВЧАЛЬНОГО ПРОЦЕСУ ДЕННА'!AD161</f>
        <v>Голова Вченої ради_______________ проф. Поркуян О.В.</v>
      </c>
      <c r="AE161" s="314"/>
      <c r="AF161" s="314"/>
      <c r="AG161" s="314"/>
      <c r="AH161" s="314"/>
      <c r="AI161" s="314"/>
      <c r="AJ161" s="314"/>
      <c r="AK161" s="314"/>
      <c r="AL161" s="314"/>
      <c r="AM161" s="314"/>
      <c r="AN161" s="314"/>
      <c r="AO161" s="314"/>
      <c r="AP161" s="314"/>
      <c r="AQ161" s="314"/>
      <c r="AR161" s="314"/>
      <c r="AS161" s="314"/>
      <c r="AT161" s="314"/>
      <c r="AU161" s="314"/>
      <c r="AV161" s="314"/>
      <c r="AW161" s="314"/>
      <c r="AX161" s="314"/>
      <c r="AY161" s="314"/>
      <c r="AZ161" s="314"/>
      <c r="BA161" s="314"/>
      <c r="BB161" s="314"/>
      <c r="BC161" s="314"/>
      <c r="BD161" s="314"/>
      <c r="BE161" s="314"/>
      <c r="BF161" s="314"/>
      <c r="BG161" s="314"/>
      <c r="BH161" s="314"/>
      <c r="BI161" s="314"/>
      <c r="BJ161" s="314"/>
      <c r="BK161" s="315"/>
      <c r="BL161" s="275"/>
      <c r="BM161" s="275"/>
      <c r="BN161" s="275"/>
      <c r="BO161" s="275"/>
      <c r="BP161" s="275"/>
      <c r="BQ161" s="275"/>
      <c r="BR161" s="275"/>
      <c r="BS161" s="275"/>
      <c r="BT161" s="275"/>
      <c r="BU161" s="275"/>
      <c r="BV161" s="275"/>
      <c r="BW161" s="275"/>
      <c r="BX161" s="17"/>
      <c r="BY161" s="17"/>
      <c r="BZ161" s="17"/>
      <c r="CA161" s="17"/>
      <c r="CB161" s="17"/>
      <c r="CC161" s="17"/>
      <c r="CD161" s="17"/>
      <c r="CE161" s="17"/>
      <c r="CF161" s="316"/>
      <c r="CG161" s="317"/>
      <c r="CH161" s="275"/>
      <c r="CI161" s="275"/>
      <c r="CJ161" s="275"/>
      <c r="CK161" s="275"/>
      <c r="CL161" s="275"/>
      <c r="CM161" s="275"/>
      <c r="CN161" s="275"/>
      <c r="CO161" s="275"/>
      <c r="CP161" s="275"/>
      <c r="CQ161" s="275"/>
      <c r="CR161" s="275"/>
      <c r="CS161" s="275"/>
      <c r="CT161" s="275"/>
      <c r="CU161" s="81"/>
      <c r="CV161" s="275"/>
      <c r="CW161" s="275"/>
      <c r="CX161" s="275"/>
      <c r="CY161" s="275"/>
      <c r="CZ161" s="275"/>
      <c r="DA161" s="275"/>
      <c r="DB161" s="275"/>
      <c r="DC161" s="275"/>
      <c r="DD161" s="275"/>
      <c r="DE161" s="275"/>
      <c r="DF161" s="275"/>
      <c r="DG161" s="275"/>
      <c r="DH161" s="275"/>
      <c r="DI161" s="275"/>
      <c r="DJ161" s="275"/>
      <c r="DK161" s="275"/>
      <c r="DL161" s="275"/>
      <c r="DM161" s="81"/>
      <c r="DN161" s="275"/>
      <c r="DO161" s="275"/>
      <c r="DP161" s="275"/>
      <c r="DQ161" s="275"/>
      <c r="DR161" s="275"/>
      <c r="DS161" s="275"/>
      <c r="DT161" s="275"/>
      <c r="DU161" s="275"/>
      <c r="DV161" s="275"/>
    </row>
    <row r="162" spans="1:126" ht="12.75" customHeight="1">
      <c r="A162" s="99"/>
      <c r="B162" s="239"/>
      <c r="C162" s="239"/>
      <c r="D162" s="239"/>
      <c r="E162" s="239"/>
      <c r="F162" s="239"/>
      <c r="G162" s="239"/>
      <c r="H162" s="239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14"/>
      <c r="AK162" s="314"/>
      <c r="AL162" s="314"/>
      <c r="AM162" s="314"/>
      <c r="AN162" s="314"/>
      <c r="AO162" s="314"/>
      <c r="AP162" s="314"/>
      <c r="AQ162" s="314"/>
      <c r="AR162" s="314"/>
      <c r="AS162" s="314"/>
      <c r="AT162" s="314"/>
      <c r="AU162" s="314"/>
      <c r="AV162" s="314"/>
      <c r="AW162" s="314"/>
      <c r="AX162" s="314"/>
      <c r="AY162" s="314"/>
      <c r="AZ162" s="314"/>
      <c r="BA162" s="314"/>
      <c r="BB162" s="314"/>
      <c r="BC162" s="314"/>
      <c r="BD162" s="314"/>
      <c r="BE162" s="314"/>
      <c r="BF162" s="314"/>
      <c r="BG162" s="314"/>
      <c r="BH162" s="314"/>
      <c r="BI162" s="314"/>
      <c r="BJ162" s="314"/>
      <c r="BK162" s="315"/>
      <c r="BL162" s="275"/>
      <c r="BM162" s="275"/>
      <c r="BN162" s="275"/>
      <c r="BO162" s="275"/>
      <c r="BP162" s="275"/>
      <c r="BQ162" s="275"/>
      <c r="BR162" s="275"/>
      <c r="BS162" s="275"/>
      <c r="BT162" s="275"/>
      <c r="BU162" s="275"/>
      <c r="BV162" s="275"/>
      <c r="BW162" s="275"/>
      <c r="BX162" s="17"/>
      <c r="BY162" s="17"/>
      <c r="BZ162" s="17"/>
      <c r="CA162" s="17"/>
      <c r="CB162" s="17"/>
      <c r="CC162" s="17"/>
      <c r="CD162" s="17"/>
      <c r="CE162" s="17"/>
      <c r="CF162" s="316"/>
      <c r="CG162" s="317"/>
      <c r="CH162" s="275"/>
      <c r="CI162" s="275"/>
      <c r="CJ162" s="275"/>
      <c r="CK162" s="275"/>
      <c r="CL162" s="275"/>
      <c r="CM162" s="275"/>
      <c r="CN162" s="275"/>
      <c r="CO162" s="275"/>
      <c r="CP162" s="275"/>
      <c r="CQ162" s="275"/>
      <c r="CR162" s="275"/>
      <c r="CS162" s="275"/>
      <c r="CT162" s="275"/>
      <c r="CU162" s="81"/>
      <c r="CV162" s="275"/>
      <c r="CW162" s="275"/>
      <c r="CX162" s="275"/>
      <c r="CY162" s="275"/>
      <c r="CZ162" s="275"/>
      <c r="DA162" s="275"/>
      <c r="DB162" s="275"/>
      <c r="DC162" s="275"/>
      <c r="DD162" s="275"/>
      <c r="DE162" s="275"/>
      <c r="DF162" s="275"/>
      <c r="DG162" s="275"/>
      <c r="DH162" s="275"/>
      <c r="DI162" s="275"/>
      <c r="DJ162" s="275"/>
      <c r="DK162" s="275"/>
      <c r="DL162" s="275"/>
      <c r="DM162" s="81"/>
      <c r="DN162" s="275"/>
      <c r="DO162" s="275"/>
      <c r="DP162" s="275"/>
      <c r="DQ162" s="275"/>
      <c r="DR162" s="275"/>
      <c r="DS162" s="275"/>
      <c r="DT162" s="275"/>
      <c r="DU162" s="275"/>
      <c r="DV162" s="275"/>
    </row>
    <row r="163" spans="1:126" ht="12.75" customHeight="1">
      <c r="A163" s="99"/>
      <c r="B163" s="312"/>
      <c r="C163" s="313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4"/>
      <c r="AD163" s="314"/>
      <c r="AE163" s="314"/>
      <c r="AF163" s="314"/>
      <c r="AG163" s="314"/>
      <c r="AH163" s="314"/>
      <c r="AI163" s="314"/>
      <c r="AJ163" s="314"/>
      <c r="AK163" s="314"/>
      <c r="AL163" s="314"/>
      <c r="AM163" s="314"/>
      <c r="AN163" s="314"/>
      <c r="AO163" s="314"/>
      <c r="AP163" s="314"/>
      <c r="AQ163" s="314"/>
      <c r="AR163" s="314"/>
      <c r="AS163" s="314"/>
      <c r="AT163" s="314"/>
      <c r="AU163" s="314"/>
      <c r="AV163" s="314"/>
      <c r="AW163" s="314"/>
      <c r="AX163" s="314"/>
      <c r="AY163" s="314"/>
      <c r="AZ163" s="314"/>
      <c r="BA163" s="314"/>
      <c r="BB163" s="314"/>
      <c r="BC163" s="314"/>
      <c r="BD163" s="314"/>
      <c r="BE163" s="314"/>
      <c r="BF163" s="314"/>
      <c r="BG163" s="314"/>
      <c r="BH163" s="314"/>
      <c r="BI163" s="314"/>
      <c r="BJ163" s="314"/>
      <c r="BK163" s="315"/>
      <c r="BL163" s="275"/>
      <c r="BM163" s="275"/>
      <c r="BN163" s="275"/>
      <c r="BO163" s="275"/>
      <c r="BP163" s="275"/>
      <c r="BQ163" s="275"/>
      <c r="BR163" s="275"/>
      <c r="BS163" s="275"/>
      <c r="BT163" s="275"/>
      <c r="BU163" s="275"/>
      <c r="BV163" s="275"/>
      <c r="BW163" s="275"/>
      <c r="BX163" s="17"/>
      <c r="BY163" s="17"/>
      <c r="BZ163" s="17"/>
      <c r="CA163" s="17"/>
      <c r="CB163" s="17"/>
      <c r="CC163" s="17"/>
      <c r="CD163" s="17"/>
      <c r="CE163" s="17"/>
      <c r="CF163" s="316"/>
      <c r="CG163" s="317"/>
      <c r="CH163" s="275"/>
      <c r="CI163" s="275"/>
      <c r="CJ163" s="275"/>
      <c r="CK163" s="275"/>
      <c r="CL163" s="275"/>
      <c r="CM163" s="275"/>
      <c r="CN163" s="275"/>
      <c r="CO163" s="275"/>
      <c r="CP163" s="275"/>
      <c r="CQ163" s="275"/>
      <c r="CR163" s="275"/>
      <c r="CS163" s="275"/>
      <c r="CT163" s="275"/>
      <c r="CU163" s="81"/>
      <c r="CV163" s="275"/>
      <c r="CW163" s="275"/>
      <c r="CX163" s="275"/>
      <c r="CY163" s="275"/>
      <c r="CZ163" s="275"/>
      <c r="DA163" s="275"/>
      <c r="DB163" s="275"/>
      <c r="DC163" s="275"/>
      <c r="DD163" s="275"/>
      <c r="DE163" s="275"/>
      <c r="DF163" s="275"/>
      <c r="DG163" s="275"/>
      <c r="DH163" s="275"/>
      <c r="DI163" s="275"/>
      <c r="DJ163" s="275"/>
      <c r="DK163" s="275"/>
      <c r="DL163" s="275"/>
      <c r="DM163" s="81"/>
      <c r="DN163" s="275"/>
      <c r="DO163" s="275"/>
      <c r="DP163" s="275"/>
      <c r="DQ163" s="275"/>
      <c r="DR163" s="275"/>
      <c r="DS163" s="275"/>
      <c r="DT163" s="275"/>
      <c r="DU163" s="275"/>
      <c r="DV163" s="275"/>
    </row>
    <row r="164" spans="1:126" ht="12.75" customHeight="1">
      <c r="A164" s="99"/>
      <c r="B164" s="312"/>
      <c r="C164" s="313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  <c r="AE164" s="314"/>
      <c r="AF164" s="314"/>
      <c r="AG164" s="314"/>
      <c r="AH164" s="314"/>
      <c r="AI164" s="314"/>
      <c r="AJ164" s="314"/>
      <c r="AK164" s="314"/>
      <c r="AL164" s="314"/>
      <c r="AM164" s="314"/>
      <c r="AN164" s="314"/>
      <c r="AO164" s="314"/>
      <c r="AP164" s="314"/>
      <c r="AQ164" s="314"/>
      <c r="AR164" s="314"/>
      <c r="AS164" s="314"/>
      <c r="AT164" s="314"/>
      <c r="AU164" s="314"/>
      <c r="AV164" s="314"/>
      <c r="AW164" s="314"/>
      <c r="AX164" s="314"/>
      <c r="AY164" s="314"/>
      <c r="AZ164" s="314"/>
      <c r="BA164" s="314"/>
      <c r="BB164" s="314"/>
      <c r="BC164" s="314"/>
      <c r="BD164" s="314"/>
      <c r="BE164" s="314"/>
      <c r="BF164" s="314"/>
      <c r="BG164" s="314"/>
      <c r="BH164" s="314"/>
      <c r="BI164" s="314"/>
      <c r="BJ164" s="314"/>
      <c r="BK164" s="315"/>
      <c r="BL164" s="275"/>
      <c r="BM164" s="275"/>
      <c r="BN164" s="275"/>
      <c r="BO164" s="275"/>
      <c r="BP164" s="275"/>
      <c r="BQ164" s="275"/>
      <c r="BR164" s="275"/>
      <c r="BS164" s="275"/>
      <c r="BT164" s="275"/>
      <c r="BU164" s="275"/>
      <c r="BV164" s="275"/>
      <c r="BW164" s="275"/>
      <c r="BX164" s="17"/>
      <c r="BY164" s="17"/>
      <c r="BZ164" s="17"/>
      <c r="CA164" s="17"/>
      <c r="CB164" s="17"/>
      <c r="CC164" s="17"/>
      <c r="CD164" s="17"/>
      <c r="CE164" s="17"/>
      <c r="CF164" s="316"/>
      <c r="CG164" s="317"/>
      <c r="CH164" s="275"/>
      <c r="CI164" s="275"/>
      <c r="CJ164" s="275"/>
      <c r="CK164" s="275"/>
      <c r="CL164" s="275"/>
      <c r="CM164" s="275"/>
      <c r="CN164" s="275"/>
      <c r="CO164" s="275"/>
      <c r="CP164" s="275"/>
      <c r="CQ164" s="275"/>
      <c r="CR164" s="275"/>
      <c r="CS164" s="275"/>
      <c r="CT164" s="275"/>
      <c r="CU164" s="275"/>
      <c r="CV164" s="275"/>
      <c r="CW164" s="275"/>
      <c r="CX164" s="275"/>
      <c r="CY164" s="275"/>
      <c r="CZ164" s="275"/>
      <c r="DA164" s="275"/>
      <c r="DB164" s="275"/>
      <c r="DC164" s="275"/>
      <c r="DD164" s="275"/>
      <c r="DE164" s="275"/>
      <c r="DF164" s="275"/>
      <c r="DG164" s="275"/>
      <c r="DH164" s="275"/>
      <c r="DI164" s="275"/>
      <c r="DJ164" s="275"/>
      <c r="DK164" s="275"/>
      <c r="DL164" s="275"/>
      <c r="DM164" s="275"/>
      <c r="DN164" s="275"/>
      <c r="DO164" s="275"/>
      <c r="DP164" s="275"/>
      <c r="DQ164" s="275"/>
      <c r="DR164" s="275"/>
      <c r="DS164" s="275"/>
      <c r="DT164" s="275"/>
      <c r="DU164" s="275"/>
      <c r="DV164" s="275"/>
    </row>
    <row r="165" spans="1:126" ht="12.75" customHeight="1">
      <c r="A165" s="99"/>
      <c r="B165" s="312"/>
      <c r="C165" s="314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  <c r="AE165" s="314"/>
      <c r="AF165" s="314"/>
      <c r="AG165" s="314"/>
      <c r="AH165" s="314"/>
      <c r="AI165" s="314"/>
      <c r="AJ165" s="314"/>
      <c r="AK165" s="314"/>
      <c r="AL165" s="314"/>
      <c r="AM165" s="314"/>
      <c r="AN165" s="314"/>
      <c r="AO165" s="314"/>
      <c r="AP165" s="314"/>
      <c r="AQ165" s="314"/>
      <c r="AR165" s="314"/>
      <c r="AS165" s="314"/>
      <c r="AT165" s="314"/>
      <c r="AU165" s="314"/>
      <c r="AV165" s="314"/>
      <c r="AW165" s="314"/>
      <c r="AX165" s="314"/>
      <c r="AY165" s="314"/>
      <c r="AZ165" s="314"/>
      <c r="BA165" s="314"/>
      <c r="BB165" s="314"/>
      <c r="BC165" s="314"/>
      <c r="BD165" s="314"/>
      <c r="BE165" s="314"/>
      <c r="BF165" s="314"/>
      <c r="BG165" s="314"/>
      <c r="BH165" s="314"/>
      <c r="BI165" s="314"/>
      <c r="BJ165" s="314"/>
      <c r="BK165" s="315"/>
      <c r="BL165" s="275"/>
      <c r="BM165" s="275"/>
      <c r="BN165" s="275"/>
      <c r="BO165" s="275"/>
      <c r="BP165" s="275"/>
      <c r="BQ165" s="275"/>
      <c r="BR165" s="275"/>
      <c r="BS165" s="275"/>
      <c r="BT165" s="275"/>
      <c r="BU165" s="275"/>
      <c r="BV165" s="275"/>
      <c r="BW165" s="275"/>
      <c r="BX165" s="17"/>
      <c r="BY165" s="17"/>
      <c r="BZ165" s="17"/>
      <c r="CA165" s="17"/>
      <c r="CB165" s="17"/>
      <c r="CC165" s="17"/>
      <c r="CD165" s="17"/>
      <c r="CE165" s="17"/>
      <c r="CF165" s="316"/>
      <c r="CG165" s="317"/>
      <c r="CH165" s="275"/>
      <c r="CI165" s="275"/>
      <c r="CJ165" s="275"/>
      <c r="CK165" s="275"/>
      <c r="CL165" s="275"/>
      <c r="CM165" s="275"/>
      <c r="CN165" s="275"/>
      <c r="CO165" s="275"/>
      <c r="CP165" s="275"/>
      <c r="CQ165" s="275"/>
      <c r="CR165" s="275"/>
      <c r="CS165" s="275"/>
      <c r="CT165" s="275"/>
      <c r="CU165" s="275"/>
      <c r="CV165" s="275"/>
      <c r="CW165" s="275"/>
      <c r="CX165" s="275"/>
      <c r="CY165" s="275"/>
      <c r="CZ165" s="275"/>
      <c r="DA165" s="275"/>
      <c r="DB165" s="275"/>
      <c r="DC165" s="275"/>
      <c r="DD165" s="275"/>
      <c r="DE165" s="275"/>
      <c r="DF165" s="275"/>
      <c r="DG165" s="275"/>
      <c r="DH165" s="275"/>
      <c r="DI165" s="275"/>
      <c r="DJ165" s="275"/>
      <c r="DK165" s="275"/>
      <c r="DL165" s="275"/>
      <c r="DM165" s="275"/>
      <c r="DN165" s="275"/>
      <c r="DO165" s="275"/>
      <c r="DP165" s="275"/>
      <c r="DQ165" s="275"/>
      <c r="DR165" s="275"/>
      <c r="DS165" s="275"/>
      <c r="DT165" s="275"/>
      <c r="DU165" s="275"/>
      <c r="DV165" s="275"/>
    </row>
    <row r="166" spans="1:126" ht="12.75" customHeight="1">
      <c r="A166" s="99"/>
      <c r="B166" s="312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  <c r="AE166" s="314"/>
      <c r="AF166" s="314"/>
      <c r="AG166" s="314"/>
      <c r="AH166" s="314"/>
      <c r="AI166" s="314"/>
      <c r="AJ166" s="314"/>
      <c r="AK166" s="314"/>
      <c r="AL166" s="314"/>
      <c r="AM166" s="314"/>
      <c r="AN166" s="314"/>
      <c r="AO166" s="314"/>
      <c r="AP166" s="314"/>
      <c r="AQ166" s="314"/>
      <c r="AR166" s="314"/>
      <c r="AS166" s="314"/>
      <c r="AT166" s="314"/>
      <c r="AU166" s="314"/>
      <c r="AV166" s="314"/>
      <c r="AW166" s="314"/>
      <c r="AX166" s="314"/>
      <c r="AY166" s="314"/>
      <c r="AZ166" s="314"/>
      <c r="BA166" s="314"/>
      <c r="BB166" s="314"/>
      <c r="BC166" s="314"/>
      <c r="BD166" s="314"/>
      <c r="BE166" s="314"/>
      <c r="BF166" s="314"/>
      <c r="BG166" s="314"/>
      <c r="BH166" s="314"/>
      <c r="BI166" s="314"/>
      <c r="BJ166" s="314"/>
      <c r="BK166" s="315"/>
      <c r="BL166" s="275"/>
      <c r="BM166" s="275"/>
      <c r="BN166" s="275"/>
      <c r="BO166" s="275"/>
      <c r="BP166" s="275"/>
      <c r="BQ166" s="275"/>
      <c r="BR166" s="275"/>
      <c r="BS166" s="275"/>
      <c r="BT166" s="275"/>
      <c r="BU166" s="275"/>
      <c r="BV166" s="275"/>
      <c r="BW166" s="275"/>
      <c r="BX166" s="17"/>
      <c r="BY166" s="17"/>
      <c r="BZ166" s="17"/>
      <c r="CA166" s="17"/>
      <c r="CB166" s="17"/>
      <c r="CC166" s="17"/>
      <c r="CD166" s="17"/>
      <c r="CE166" s="17"/>
      <c r="CF166" s="316"/>
      <c r="CG166" s="317"/>
      <c r="CH166" s="275"/>
      <c r="CI166" s="275"/>
      <c r="CJ166" s="275"/>
      <c r="CK166" s="275"/>
      <c r="CL166" s="275"/>
      <c r="CM166" s="275"/>
      <c r="CN166" s="275"/>
      <c r="CO166" s="275"/>
      <c r="CP166" s="275"/>
      <c r="CQ166" s="275"/>
      <c r="CR166" s="275"/>
      <c r="CS166" s="275"/>
      <c r="CT166" s="275"/>
      <c r="CU166" s="275"/>
      <c r="CV166" s="275"/>
      <c r="CW166" s="275"/>
      <c r="CX166" s="275"/>
      <c r="CY166" s="275"/>
      <c r="CZ166" s="275"/>
      <c r="DA166" s="275"/>
      <c r="DB166" s="275"/>
      <c r="DC166" s="275"/>
      <c r="DD166" s="275"/>
      <c r="DE166" s="275"/>
      <c r="DF166" s="275"/>
      <c r="DG166" s="275"/>
      <c r="DH166" s="275"/>
      <c r="DI166" s="275"/>
      <c r="DJ166" s="275"/>
      <c r="DK166" s="275"/>
      <c r="DL166" s="275"/>
      <c r="DM166" s="275"/>
      <c r="DN166" s="275"/>
      <c r="DO166" s="275"/>
      <c r="DP166" s="275"/>
      <c r="DQ166" s="275"/>
      <c r="DR166" s="275"/>
      <c r="DS166" s="275"/>
      <c r="DT166" s="275"/>
      <c r="DU166" s="275"/>
      <c r="DV166" s="275"/>
    </row>
    <row r="167" spans="1:126" ht="12.75" customHeight="1">
      <c r="A167" s="99"/>
      <c r="B167" s="312"/>
      <c r="C167" s="313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4"/>
      <c r="AK167" s="314"/>
      <c r="AL167" s="314"/>
      <c r="AM167" s="314"/>
      <c r="AN167" s="314"/>
      <c r="AO167" s="314"/>
      <c r="AP167" s="314"/>
      <c r="AQ167" s="314"/>
      <c r="AR167" s="314"/>
      <c r="AS167" s="314"/>
      <c r="AT167" s="314"/>
      <c r="AU167" s="314"/>
      <c r="AV167" s="314"/>
      <c r="AW167" s="314"/>
      <c r="AX167" s="314"/>
      <c r="AY167" s="314"/>
      <c r="AZ167" s="314"/>
      <c r="BA167" s="314"/>
      <c r="BB167" s="314"/>
      <c r="BC167" s="314"/>
      <c r="BD167" s="314"/>
      <c r="BE167" s="314"/>
      <c r="BF167" s="314"/>
      <c r="BG167" s="314"/>
      <c r="BH167" s="314"/>
      <c r="BI167" s="314"/>
      <c r="BJ167" s="314"/>
      <c r="BK167" s="315"/>
      <c r="BL167" s="275"/>
      <c r="BM167" s="275"/>
      <c r="BN167" s="275"/>
      <c r="BO167" s="275"/>
      <c r="BP167" s="275"/>
      <c r="BQ167" s="275"/>
      <c r="BR167" s="275"/>
      <c r="BS167" s="275"/>
      <c r="BT167" s="275"/>
      <c r="BU167" s="275"/>
      <c r="BV167" s="275"/>
      <c r="BW167" s="275"/>
      <c r="BX167" s="17"/>
      <c r="BY167" s="17"/>
      <c r="BZ167" s="17"/>
      <c r="CA167" s="17"/>
      <c r="CB167" s="17"/>
      <c r="CC167" s="17"/>
      <c r="CD167" s="17"/>
      <c r="CE167" s="17"/>
      <c r="CF167" s="316"/>
      <c r="CG167" s="317"/>
      <c r="CH167" s="275"/>
      <c r="CI167" s="275"/>
      <c r="CJ167" s="275"/>
      <c r="CK167" s="275"/>
      <c r="CL167" s="275"/>
      <c r="CM167" s="275"/>
      <c r="CN167" s="275"/>
      <c r="CO167" s="275"/>
      <c r="CP167" s="275"/>
      <c r="CQ167" s="275"/>
      <c r="CR167" s="275"/>
      <c r="CS167" s="275"/>
      <c r="CT167" s="275"/>
      <c r="CU167" s="275"/>
      <c r="CV167" s="275"/>
      <c r="CW167" s="275"/>
      <c r="CX167" s="275"/>
      <c r="CY167" s="275"/>
      <c r="CZ167" s="275"/>
      <c r="DA167" s="275"/>
      <c r="DB167" s="275"/>
      <c r="DC167" s="275"/>
      <c r="DD167" s="275"/>
      <c r="DE167" s="275"/>
      <c r="DF167" s="275"/>
      <c r="DG167" s="275"/>
      <c r="DH167" s="275"/>
      <c r="DI167" s="275"/>
      <c r="DJ167" s="275"/>
      <c r="DK167" s="275"/>
      <c r="DL167" s="275"/>
      <c r="DM167" s="275"/>
      <c r="DN167" s="275"/>
      <c r="DO167" s="275"/>
      <c r="DP167" s="275"/>
      <c r="DQ167" s="275"/>
      <c r="DR167" s="275"/>
      <c r="DS167" s="275"/>
      <c r="DT167" s="275"/>
      <c r="DU167" s="275"/>
      <c r="DV167" s="275"/>
    </row>
    <row r="168" spans="1:126" ht="12.75" customHeight="1">
      <c r="A168" s="99"/>
      <c r="B168" s="312"/>
      <c r="C168" s="313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4"/>
      <c r="AD168" s="314"/>
      <c r="AE168" s="314"/>
      <c r="AF168" s="314"/>
      <c r="AG168" s="314"/>
      <c r="AH168" s="314"/>
      <c r="AI168" s="314"/>
      <c r="AJ168" s="314"/>
      <c r="AK168" s="314"/>
      <c r="AL168" s="314"/>
      <c r="AM168" s="314"/>
      <c r="AN168" s="314"/>
      <c r="AO168" s="314"/>
      <c r="AP168" s="314"/>
      <c r="AQ168" s="314"/>
      <c r="AR168" s="314"/>
      <c r="AS168" s="314"/>
      <c r="AT168" s="314"/>
      <c r="AU168" s="314"/>
      <c r="AV168" s="314"/>
      <c r="AW168" s="314"/>
      <c r="AX168" s="314"/>
      <c r="AY168" s="314"/>
      <c r="AZ168" s="314"/>
      <c r="BA168" s="314"/>
      <c r="BB168" s="314"/>
      <c r="BC168" s="314"/>
      <c r="BD168" s="314"/>
      <c r="BE168" s="314"/>
      <c r="BF168" s="314"/>
      <c r="BG168" s="314"/>
      <c r="BH168" s="314"/>
      <c r="BI168" s="314"/>
      <c r="BJ168" s="314"/>
      <c r="BK168" s="315"/>
      <c r="BL168" s="275"/>
      <c r="BM168" s="275"/>
      <c r="BN168" s="275"/>
      <c r="BO168" s="275"/>
      <c r="BP168" s="275"/>
      <c r="BQ168" s="275"/>
      <c r="BR168" s="275"/>
      <c r="BS168" s="275"/>
      <c r="BT168" s="275"/>
      <c r="BU168" s="275"/>
      <c r="BV168" s="275"/>
      <c r="BW168" s="275"/>
      <c r="BX168" s="17"/>
      <c r="BY168" s="17"/>
      <c r="BZ168" s="17"/>
      <c r="CA168" s="17"/>
      <c r="CB168" s="17"/>
      <c r="CC168" s="17"/>
      <c r="CD168" s="17"/>
      <c r="CE168" s="17"/>
      <c r="CF168" s="316"/>
      <c r="CG168" s="317"/>
      <c r="CH168" s="275"/>
      <c r="CI168" s="275"/>
      <c r="CJ168" s="275"/>
      <c r="CK168" s="275"/>
      <c r="CL168" s="275"/>
      <c r="CM168" s="275"/>
      <c r="CN168" s="275"/>
      <c r="CO168" s="275"/>
      <c r="CP168" s="275"/>
      <c r="CQ168" s="275"/>
      <c r="CR168" s="275"/>
      <c r="CS168" s="275"/>
      <c r="CT168" s="275"/>
      <c r="CU168" s="275"/>
      <c r="CV168" s="275"/>
      <c r="CW168" s="275"/>
      <c r="CX168" s="275"/>
      <c r="CY168" s="275"/>
      <c r="CZ168" s="275"/>
      <c r="DA168" s="275"/>
      <c r="DB168" s="275"/>
      <c r="DC168" s="275"/>
      <c r="DD168" s="275"/>
      <c r="DE168" s="275"/>
      <c r="DF168" s="275"/>
      <c r="DG168" s="275"/>
      <c r="DH168" s="275"/>
      <c r="DI168" s="275"/>
      <c r="DJ168" s="275"/>
      <c r="DK168" s="275"/>
      <c r="DL168" s="275"/>
      <c r="DM168" s="275"/>
      <c r="DN168" s="275"/>
      <c r="DO168" s="275"/>
      <c r="DP168" s="275"/>
      <c r="DQ168" s="275"/>
      <c r="DR168" s="275"/>
      <c r="DS168" s="275"/>
      <c r="DT168" s="275"/>
      <c r="DU168" s="275"/>
      <c r="DV168" s="275"/>
    </row>
    <row r="169" spans="1:126" ht="12.75" customHeight="1">
      <c r="A169" s="99"/>
      <c r="B169" s="312"/>
      <c r="C169" s="313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4"/>
      <c r="AD169" s="314"/>
      <c r="AE169" s="314"/>
      <c r="AF169" s="314"/>
      <c r="AG169" s="314"/>
      <c r="AH169" s="314"/>
      <c r="AI169" s="314"/>
      <c r="AJ169" s="314"/>
      <c r="AK169" s="314"/>
      <c r="AL169" s="314"/>
      <c r="AM169" s="314"/>
      <c r="AN169" s="314"/>
      <c r="AO169" s="314"/>
      <c r="AP169" s="314"/>
      <c r="AQ169" s="314"/>
      <c r="AR169" s="314"/>
      <c r="AS169" s="314"/>
      <c r="AT169" s="314"/>
      <c r="AU169" s="314"/>
      <c r="AV169" s="314"/>
      <c r="AW169" s="314"/>
      <c r="AX169" s="314"/>
      <c r="AY169" s="314"/>
      <c r="AZ169" s="314"/>
      <c r="BA169" s="314"/>
      <c r="BB169" s="314"/>
      <c r="BC169" s="314"/>
      <c r="BD169" s="314"/>
      <c r="BE169" s="314"/>
      <c r="BF169" s="314"/>
      <c r="BG169" s="314"/>
      <c r="BH169" s="314"/>
      <c r="BI169" s="314"/>
      <c r="BJ169" s="314"/>
      <c r="BK169" s="315"/>
      <c r="BL169" s="275"/>
      <c r="BM169" s="275"/>
      <c r="BN169" s="275"/>
      <c r="BO169" s="275"/>
      <c r="BP169" s="275"/>
      <c r="BQ169" s="275"/>
      <c r="BR169" s="275"/>
      <c r="BS169" s="275"/>
      <c r="BT169" s="275"/>
      <c r="BU169" s="275"/>
      <c r="BV169" s="275"/>
      <c r="BW169" s="275"/>
      <c r="BX169" s="17"/>
      <c r="BY169" s="17"/>
      <c r="BZ169" s="17"/>
      <c r="CA169" s="17"/>
      <c r="CB169" s="17"/>
      <c r="CC169" s="17"/>
      <c r="CD169" s="17"/>
      <c r="CE169" s="17"/>
      <c r="CF169" s="316"/>
      <c r="CG169" s="317"/>
      <c r="CH169" s="275"/>
      <c r="CI169" s="275"/>
      <c r="CJ169" s="275"/>
      <c r="CK169" s="275"/>
      <c r="CL169" s="275"/>
      <c r="CM169" s="275"/>
      <c r="CN169" s="275"/>
      <c r="CO169" s="275"/>
      <c r="CP169" s="275"/>
      <c r="CQ169" s="275"/>
      <c r="CR169" s="275"/>
      <c r="CS169" s="275"/>
      <c r="CT169" s="275"/>
      <c r="CU169" s="275"/>
      <c r="CV169" s="275"/>
      <c r="CW169" s="275"/>
      <c r="CX169" s="275"/>
      <c r="CY169" s="275"/>
      <c r="CZ169" s="275"/>
      <c r="DA169" s="275"/>
      <c r="DB169" s="275"/>
      <c r="DC169" s="275"/>
      <c r="DD169" s="275"/>
      <c r="DE169" s="275"/>
      <c r="DF169" s="275"/>
      <c r="DG169" s="275"/>
      <c r="DH169" s="275"/>
      <c r="DI169" s="275"/>
      <c r="DJ169" s="275"/>
      <c r="DK169" s="275"/>
      <c r="DL169" s="275"/>
      <c r="DM169" s="275"/>
      <c r="DN169" s="275"/>
      <c r="DO169" s="275"/>
      <c r="DP169" s="275"/>
      <c r="DQ169" s="275"/>
      <c r="DR169" s="275"/>
      <c r="DS169" s="275"/>
      <c r="DT169" s="275"/>
      <c r="DU169" s="275"/>
      <c r="DV169" s="275"/>
    </row>
    <row r="170" spans="1:126" ht="12.75" customHeight="1">
      <c r="A170" s="99"/>
      <c r="B170" s="312"/>
      <c r="C170" s="313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  <c r="AE170" s="314"/>
      <c r="AF170" s="314"/>
      <c r="AG170" s="314"/>
      <c r="AH170" s="314"/>
      <c r="AI170" s="314"/>
      <c r="AJ170" s="314"/>
      <c r="AK170" s="314"/>
      <c r="AL170" s="314"/>
      <c r="AM170" s="314"/>
      <c r="AN170" s="314"/>
      <c r="AO170" s="314"/>
      <c r="AP170" s="314"/>
      <c r="AQ170" s="314"/>
      <c r="AR170" s="314"/>
      <c r="AS170" s="314"/>
      <c r="AT170" s="314"/>
      <c r="AU170" s="314"/>
      <c r="AV170" s="314"/>
      <c r="AW170" s="314"/>
      <c r="AX170" s="314"/>
      <c r="AY170" s="314"/>
      <c r="AZ170" s="314"/>
      <c r="BA170" s="314"/>
      <c r="BB170" s="314"/>
      <c r="BC170" s="314"/>
      <c r="BD170" s="314"/>
      <c r="BE170" s="314"/>
      <c r="BF170" s="314"/>
      <c r="BG170" s="314"/>
      <c r="BH170" s="314"/>
      <c r="BI170" s="314"/>
      <c r="BJ170" s="314"/>
      <c r="BK170" s="315"/>
      <c r="BL170" s="275"/>
      <c r="BM170" s="275"/>
      <c r="BN170" s="275"/>
      <c r="BO170" s="275"/>
      <c r="BP170" s="275"/>
      <c r="BQ170" s="275"/>
      <c r="BR170" s="275"/>
      <c r="BS170" s="275"/>
      <c r="BT170" s="275"/>
      <c r="BU170" s="275"/>
      <c r="BV170" s="275"/>
      <c r="BW170" s="275"/>
      <c r="BX170" s="17"/>
      <c r="BY170" s="17"/>
      <c r="BZ170" s="17"/>
      <c r="CA170" s="17"/>
      <c r="CB170" s="17"/>
      <c r="CC170" s="17"/>
      <c r="CD170" s="17"/>
      <c r="CE170" s="17"/>
      <c r="CF170" s="316"/>
      <c r="CG170" s="317"/>
      <c r="CH170" s="275"/>
      <c r="CI170" s="275"/>
      <c r="CJ170" s="275"/>
      <c r="CK170" s="275"/>
      <c r="CL170" s="275"/>
      <c r="CM170" s="275"/>
      <c r="CN170" s="275"/>
      <c r="CO170" s="275"/>
      <c r="CP170" s="275"/>
      <c r="CQ170" s="275"/>
      <c r="CR170" s="275"/>
      <c r="CS170" s="275"/>
      <c r="CT170" s="275"/>
      <c r="CU170" s="275"/>
      <c r="CV170" s="275"/>
      <c r="CW170" s="275"/>
      <c r="CX170" s="275"/>
      <c r="CY170" s="275"/>
      <c r="CZ170" s="275"/>
      <c r="DA170" s="275"/>
      <c r="DB170" s="275"/>
      <c r="DC170" s="275"/>
      <c r="DD170" s="275"/>
      <c r="DE170" s="275"/>
      <c r="DF170" s="275"/>
      <c r="DG170" s="275"/>
      <c r="DH170" s="275"/>
      <c r="DI170" s="275"/>
      <c r="DJ170" s="275"/>
      <c r="DK170" s="275"/>
      <c r="DL170" s="275"/>
      <c r="DM170" s="275"/>
      <c r="DN170" s="275"/>
      <c r="DO170" s="275"/>
      <c r="DP170" s="275"/>
      <c r="DQ170" s="275"/>
      <c r="DR170" s="275"/>
      <c r="DS170" s="275"/>
      <c r="DT170" s="275"/>
      <c r="DU170" s="275"/>
      <c r="DV170" s="275"/>
    </row>
    <row r="171" spans="1:126" ht="12.75" customHeight="1">
      <c r="A171" s="99"/>
      <c r="B171" s="312"/>
      <c r="C171" s="313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/>
      <c r="AO171" s="314"/>
      <c r="AP171" s="314"/>
      <c r="AQ171" s="314"/>
      <c r="AR171" s="314"/>
      <c r="AS171" s="314"/>
      <c r="AT171" s="314"/>
      <c r="AU171" s="314"/>
      <c r="AV171" s="314"/>
      <c r="AW171" s="314"/>
      <c r="AX171" s="314"/>
      <c r="AY171" s="314"/>
      <c r="AZ171" s="314"/>
      <c r="BA171" s="314"/>
      <c r="BB171" s="314"/>
      <c r="BC171" s="314"/>
      <c r="BD171" s="314"/>
      <c r="BE171" s="314"/>
      <c r="BF171" s="314"/>
      <c r="BG171" s="314"/>
      <c r="BH171" s="314"/>
      <c r="BI171" s="314"/>
      <c r="BJ171" s="314"/>
      <c r="BK171" s="315"/>
      <c r="BL171" s="275"/>
      <c r="BM171" s="275"/>
      <c r="BN171" s="275"/>
      <c r="BO171" s="275"/>
      <c r="BP171" s="275"/>
      <c r="BQ171" s="275"/>
      <c r="BR171" s="275"/>
      <c r="BS171" s="275"/>
      <c r="BT171" s="275"/>
      <c r="BU171" s="275"/>
      <c r="BV171" s="275"/>
      <c r="BW171" s="275"/>
      <c r="BX171" s="17"/>
      <c r="BY171" s="17"/>
      <c r="BZ171" s="17"/>
      <c r="CA171" s="17"/>
      <c r="CB171" s="17"/>
      <c r="CC171" s="17"/>
      <c r="CD171" s="17"/>
      <c r="CE171" s="17"/>
      <c r="CF171" s="316"/>
      <c r="CG171" s="317"/>
      <c r="CH171" s="275"/>
      <c r="CI171" s="275"/>
      <c r="CJ171" s="275"/>
      <c r="CK171" s="275"/>
      <c r="CL171" s="275"/>
      <c r="CM171" s="275"/>
      <c r="CN171" s="275"/>
      <c r="CO171" s="275"/>
      <c r="CP171" s="275"/>
      <c r="CQ171" s="275"/>
      <c r="CR171" s="275"/>
      <c r="CS171" s="275"/>
      <c r="CT171" s="275"/>
      <c r="CU171" s="275"/>
      <c r="CV171" s="275"/>
      <c r="CW171" s="275"/>
      <c r="CX171" s="275"/>
      <c r="CY171" s="275"/>
      <c r="CZ171" s="275"/>
      <c r="DA171" s="275"/>
      <c r="DB171" s="275"/>
      <c r="DC171" s="275"/>
      <c r="DD171" s="275"/>
      <c r="DE171" s="275"/>
      <c r="DF171" s="275"/>
      <c r="DG171" s="275"/>
      <c r="DH171" s="275"/>
      <c r="DI171" s="275"/>
      <c r="DJ171" s="275"/>
      <c r="DK171" s="275"/>
      <c r="DL171" s="275"/>
      <c r="DM171" s="275"/>
      <c r="DN171" s="275"/>
      <c r="DO171" s="275"/>
      <c r="DP171" s="275"/>
      <c r="DQ171" s="275"/>
      <c r="DR171" s="275"/>
      <c r="DS171" s="275"/>
      <c r="DT171" s="275"/>
      <c r="DU171" s="275"/>
      <c r="DV171" s="275"/>
    </row>
    <row r="172" spans="1:126" ht="12.75" customHeight="1">
      <c r="A172" s="99"/>
      <c r="B172" s="312"/>
      <c r="C172" s="313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4"/>
      <c r="W172" s="314"/>
      <c r="X172" s="314"/>
      <c r="Y172" s="314"/>
      <c r="Z172" s="314"/>
      <c r="AA172" s="314"/>
      <c r="AB172" s="314"/>
      <c r="AC172" s="314"/>
      <c r="AD172" s="314"/>
      <c r="AE172" s="314"/>
      <c r="AF172" s="314"/>
      <c r="AG172" s="314"/>
      <c r="AH172" s="314"/>
      <c r="AI172" s="314"/>
      <c r="AJ172" s="314"/>
      <c r="AK172" s="314"/>
      <c r="AL172" s="314"/>
      <c r="AM172" s="314"/>
      <c r="AN172" s="314"/>
      <c r="AO172" s="314"/>
      <c r="AP172" s="314"/>
      <c r="AQ172" s="314"/>
      <c r="AR172" s="314"/>
      <c r="AS172" s="314"/>
      <c r="AT172" s="314"/>
      <c r="AU172" s="314"/>
      <c r="AV172" s="314"/>
      <c r="AW172" s="314"/>
      <c r="AX172" s="314"/>
      <c r="AY172" s="314"/>
      <c r="AZ172" s="314"/>
      <c r="BA172" s="314"/>
      <c r="BB172" s="314"/>
      <c r="BC172" s="314"/>
      <c r="BD172" s="314"/>
      <c r="BE172" s="314"/>
      <c r="BF172" s="314"/>
      <c r="BG172" s="314"/>
      <c r="BH172" s="314"/>
      <c r="BI172" s="314"/>
      <c r="BJ172" s="314"/>
      <c r="BK172" s="315"/>
      <c r="BL172" s="275"/>
      <c r="BM172" s="275"/>
      <c r="BN172" s="275"/>
      <c r="BO172" s="275"/>
      <c r="BP172" s="275"/>
      <c r="BQ172" s="275"/>
      <c r="BR172" s="275"/>
      <c r="BS172" s="275"/>
      <c r="BT172" s="275"/>
      <c r="BU172" s="275"/>
      <c r="BV172" s="275"/>
      <c r="BW172" s="275"/>
      <c r="BX172" s="17"/>
      <c r="BY172" s="17"/>
      <c r="BZ172" s="17"/>
      <c r="CA172" s="17"/>
      <c r="CB172" s="17"/>
      <c r="CC172" s="17"/>
      <c r="CD172" s="17"/>
      <c r="CE172" s="17"/>
      <c r="CF172" s="316"/>
      <c r="CG172" s="317"/>
      <c r="CH172" s="275"/>
      <c r="CI172" s="275"/>
      <c r="CJ172" s="275"/>
      <c r="CK172" s="275"/>
      <c r="CL172" s="275"/>
      <c r="CM172" s="275"/>
      <c r="CN172" s="275"/>
      <c r="CO172" s="275"/>
      <c r="CP172" s="275"/>
      <c r="CQ172" s="275"/>
      <c r="CR172" s="275"/>
      <c r="CS172" s="275"/>
      <c r="CT172" s="275"/>
      <c r="CU172" s="275"/>
      <c r="CV172" s="275"/>
      <c r="CW172" s="275"/>
      <c r="CX172" s="275"/>
      <c r="CY172" s="275"/>
      <c r="CZ172" s="275"/>
      <c r="DA172" s="275"/>
      <c r="DB172" s="275"/>
      <c r="DC172" s="275"/>
      <c r="DD172" s="275"/>
      <c r="DE172" s="275"/>
      <c r="DF172" s="275"/>
      <c r="DG172" s="275"/>
      <c r="DH172" s="275"/>
      <c r="DI172" s="275"/>
      <c r="DJ172" s="275"/>
      <c r="DK172" s="275"/>
      <c r="DL172" s="275"/>
      <c r="DM172" s="275"/>
      <c r="DN172" s="275"/>
      <c r="DO172" s="275"/>
      <c r="DP172" s="275"/>
      <c r="DQ172" s="275"/>
      <c r="DR172" s="275"/>
      <c r="DS172" s="275"/>
      <c r="DT172" s="275"/>
      <c r="DU172" s="275"/>
      <c r="DV172" s="275"/>
    </row>
    <row r="173" spans="1:126" ht="12.75" customHeight="1">
      <c r="A173" s="275"/>
      <c r="B173" s="275"/>
      <c r="C173" s="275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5"/>
      <c r="AE173" s="275"/>
      <c r="AF173" s="275"/>
      <c r="AG173" s="275"/>
      <c r="AH173" s="275"/>
      <c r="AI173" s="275"/>
      <c r="AJ173" s="275"/>
      <c r="AK173" s="275"/>
      <c r="AL173" s="275"/>
      <c r="AM173" s="275"/>
      <c r="AN173" s="275"/>
      <c r="AO173" s="275"/>
      <c r="AP173" s="275"/>
      <c r="AQ173" s="275"/>
      <c r="AR173" s="275"/>
      <c r="AS173" s="275"/>
      <c r="AT173" s="275"/>
      <c r="AU173" s="275"/>
      <c r="AV173" s="275"/>
      <c r="AW173" s="275"/>
      <c r="AX173" s="275"/>
      <c r="AY173" s="275"/>
      <c r="AZ173" s="275"/>
      <c r="BA173" s="275"/>
      <c r="BB173" s="275"/>
      <c r="BC173" s="275"/>
      <c r="BD173" s="275"/>
      <c r="BE173" s="275"/>
      <c r="BF173" s="275"/>
      <c r="BG173" s="275"/>
      <c r="BH173" s="275"/>
      <c r="BI173" s="275"/>
      <c r="BJ173" s="275"/>
      <c r="BK173" s="275"/>
      <c r="BL173" s="275"/>
      <c r="BM173" s="275"/>
      <c r="BN173" s="275"/>
      <c r="BO173" s="275"/>
      <c r="BP173" s="275"/>
      <c r="BQ173" s="275"/>
      <c r="BR173" s="275"/>
      <c r="BS173" s="275"/>
      <c r="BT173" s="275"/>
      <c r="BU173" s="275"/>
      <c r="BV173" s="275"/>
      <c r="BW173" s="275"/>
      <c r="BX173" s="17"/>
      <c r="BY173" s="17"/>
      <c r="BZ173" s="17"/>
      <c r="CA173" s="17"/>
      <c r="CB173" s="17"/>
      <c r="CC173" s="17"/>
      <c r="CD173" s="17"/>
      <c r="CE173" s="17"/>
      <c r="CF173" s="316"/>
      <c r="CG173" s="317"/>
      <c r="CH173" s="275"/>
      <c r="CI173" s="275"/>
      <c r="CJ173" s="275"/>
      <c r="CK173" s="275"/>
      <c r="CL173" s="275"/>
      <c r="CM173" s="275"/>
      <c r="CN173" s="275"/>
      <c r="CO173" s="275"/>
      <c r="CP173" s="275"/>
      <c r="CQ173" s="275"/>
      <c r="CR173" s="275"/>
      <c r="CS173" s="275"/>
      <c r="CT173" s="275"/>
      <c r="CU173" s="275"/>
      <c r="CV173" s="275"/>
      <c r="CW173" s="275"/>
      <c r="CX173" s="275"/>
      <c r="CY173" s="275"/>
      <c r="CZ173" s="275"/>
      <c r="DA173" s="275"/>
      <c r="DB173" s="275"/>
      <c r="DC173" s="275"/>
      <c r="DD173" s="275"/>
      <c r="DE173" s="275"/>
      <c r="DF173" s="275"/>
      <c r="DG173" s="275"/>
      <c r="DH173" s="275"/>
      <c r="DI173" s="275"/>
      <c r="DJ173" s="275"/>
      <c r="DK173" s="275"/>
      <c r="DL173" s="275"/>
      <c r="DM173" s="275"/>
      <c r="DN173" s="275"/>
      <c r="DO173" s="275"/>
      <c r="DP173" s="275"/>
      <c r="DQ173" s="275"/>
      <c r="DR173" s="275"/>
      <c r="DS173" s="275"/>
      <c r="DT173" s="275"/>
      <c r="DU173" s="275"/>
      <c r="DV173" s="275"/>
    </row>
    <row r="174" spans="1:126" ht="12.75" customHeight="1">
      <c r="A174" s="275"/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  <c r="AK174" s="275"/>
      <c r="AL174" s="275"/>
      <c r="AM174" s="275"/>
      <c r="AN174" s="275"/>
      <c r="AO174" s="275"/>
      <c r="AP174" s="275"/>
      <c r="AQ174" s="275"/>
      <c r="AR174" s="275"/>
      <c r="AS174" s="275"/>
      <c r="AT174" s="275"/>
      <c r="AU174" s="275"/>
      <c r="AV174" s="275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5"/>
      <c r="BP174" s="275"/>
      <c r="BQ174" s="275"/>
      <c r="BR174" s="275"/>
      <c r="BS174" s="275"/>
      <c r="BT174" s="275"/>
      <c r="BU174" s="275"/>
      <c r="BV174" s="275"/>
      <c r="BW174" s="275"/>
      <c r="BX174" s="17"/>
      <c r="BY174" s="17"/>
      <c r="BZ174" s="17"/>
      <c r="CA174" s="17"/>
      <c r="CB174" s="17"/>
      <c r="CC174" s="17"/>
      <c r="CD174" s="17"/>
      <c r="CE174" s="17"/>
      <c r="CF174" s="316"/>
      <c r="CG174" s="317"/>
      <c r="CH174" s="275"/>
      <c r="CI174" s="275"/>
      <c r="CJ174" s="275"/>
      <c r="CK174" s="275"/>
      <c r="CL174" s="275"/>
      <c r="CM174" s="275"/>
      <c r="CN174" s="275"/>
      <c r="CO174" s="275"/>
      <c r="CP174" s="275"/>
      <c r="CQ174" s="275"/>
      <c r="CR174" s="275"/>
      <c r="CS174" s="275"/>
      <c r="CT174" s="275"/>
      <c r="CU174" s="275"/>
      <c r="CV174" s="275"/>
      <c r="CW174" s="275"/>
      <c r="CX174" s="275"/>
      <c r="CY174" s="275"/>
      <c r="CZ174" s="275"/>
      <c r="DA174" s="275"/>
      <c r="DB174" s="275"/>
      <c r="DC174" s="275"/>
      <c r="DD174" s="275"/>
      <c r="DE174" s="275"/>
      <c r="DF174" s="275"/>
      <c r="DG174" s="275"/>
      <c r="DH174" s="275"/>
      <c r="DI174" s="275"/>
      <c r="DJ174" s="275"/>
      <c r="DK174" s="275"/>
      <c r="DL174" s="275"/>
      <c r="DM174" s="275"/>
      <c r="DN174" s="275"/>
      <c r="DO174" s="275"/>
      <c r="DP174" s="275"/>
      <c r="DQ174" s="275"/>
      <c r="DR174" s="275"/>
      <c r="DS174" s="275"/>
      <c r="DT174" s="275"/>
      <c r="DU174" s="275"/>
      <c r="DV174" s="275"/>
    </row>
    <row r="175" spans="1:126" ht="12.75" customHeight="1">
      <c r="A175" s="275"/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75"/>
      <c r="AG175" s="275"/>
      <c r="AH175" s="275"/>
      <c r="AI175" s="275"/>
      <c r="AJ175" s="275"/>
      <c r="AK175" s="275"/>
      <c r="AL175" s="275"/>
      <c r="AM175" s="275"/>
      <c r="AN175" s="275"/>
      <c r="AO175" s="275"/>
      <c r="AP175" s="275"/>
      <c r="AQ175" s="275"/>
      <c r="AR175" s="275"/>
      <c r="AS175" s="275"/>
      <c r="AT175" s="275"/>
      <c r="AU175" s="275"/>
      <c r="AV175" s="275"/>
      <c r="AW175" s="275"/>
      <c r="AX175" s="275"/>
      <c r="AY175" s="275"/>
      <c r="AZ175" s="275"/>
      <c r="BA175" s="275"/>
      <c r="BB175" s="275"/>
      <c r="BC175" s="275"/>
      <c r="BD175" s="275"/>
      <c r="BE175" s="275"/>
      <c r="BF175" s="275"/>
      <c r="BG175" s="275"/>
      <c r="BH175" s="275"/>
      <c r="BI175" s="275"/>
      <c r="BJ175" s="275"/>
      <c r="BK175" s="275"/>
      <c r="BL175" s="275"/>
      <c r="BM175" s="275"/>
      <c r="BN175" s="275"/>
      <c r="BO175" s="275"/>
      <c r="BP175" s="275"/>
      <c r="BQ175" s="275"/>
      <c r="BR175" s="275"/>
      <c r="BS175" s="275"/>
      <c r="BT175" s="275"/>
      <c r="BU175" s="275"/>
      <c r="BV175" s="275"/>
      <c r="BW175" s="275"/>
      <c r="BX175" s="17"/>
      <c r="BY175" s="17"/>
      <c r="BZ175" s="17"/>
      <c r="CA175" s="17"/>
      <c r="CB175" s="17"/>
      <c r="CC175" s="17"/>
      <c r="CD175" s="17"/>
      <c r="CE175" s="17"/>
      <c r="CF175" s="316"/>
      <c r="CG175" s="317"/>
      <c r="CH175" s="275"/>
      <c r="CI175" s="275"/>
      <c r="CJ175" s="275"/>
      <c r="CK175" s="275"/>
      <c r="CL175" s="275"/>
      <c r="CM175" s="275"/>
      <c r="CN175" s="275"/>
      <c r="CO175" s="275"/>
      <c r="CP175" s="275"/>
      <c r="CQ175" s="275"/>
      <c r="CR175" s="275"/>
      <c r="CS175" s="275"/>
      <c r="CT175" s="275"/>
      <c r="CU175" s="275"/>
      <c r="CV175" s="275"/>
      <c r="CW175" s="275"/>
      <c r="CX175" s="275"/>
      <c r="CY175" s="275"/>
      <c r="CZ175" s="275"/>
      <c r="DA175" s="275"/>
      <c r="DB175" s="275"/>
      <c r="DC175" s="275"/>
      <c r="DD175" s="275"/>
      <c r="DE175" s="275"/>
      <c r="DF175" s="275"/>
      <c r="DG175" s="275"/>
      <c r="DH175" s="275"/>
      <c r="DI175" s="275"/>
      <c r="DJ175" s="275"/>
      <c r="DK175" s="275"/>
      <c r="DL175" s="275"/>
      <c r="DM175" s="275"/>
      <c r="DN175" s="275"/>
      <c r="DO175" s="275"/>
      <c r="DP175" s="275"/>
      <c r="DQ175" s="275"/>
      <c r="DR175" s="275"/>
      <c r="DS175" s="275"/>
      <c r="DT175" s="275"/>
      <c r="DU175" s="275"/>
      <c r="DV175" s="275"/>
    </row>
    <row r="176" spans="1:126" ht="12.75" customHeight="1">
      <c r="A176" s="275"/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5"/>
      <c r="AJ176" s="275"/>
      <c r="AK176" s="275"/>
      <c r="AL176" s="275"/>
      <c r="AM176" s="275"/>
      <c r="AN176" s="275"/>
      <c r="AO176" s="275"/>
      <c r="AP176" s="275"/>
      <c r="AQ176" s="275"/>
      <c r="AR176" s="275"/>
      <c r="AS176" s="275"/>
      <c r="AT176" s="275"/>
      <c r="AU176" s="275"/>
      <c r="AV176" s="275"/>
      <c r="AW176" s="275"/>
      <c r="AX176" s="275"/>
      <c r="AY176" s="275"/>
      <c r="AZ176" s="275"/>
      <c r="BA176" s="275"/>
      <c r="BB176" s="275"/>
      <c r="BC176" s="275"/>
      <c r="BD176" s="275"/>
      <c r="BE176" s="275"/>
      <c r="BF176" s="275"/>
      <c r="BG176" s="275"/>
      <c r="BH176" s="275"/>
      <c r="BI176" s="275"/>
      <c r="BJ176" s="275"/>
      <c r="BK176" s="275"/>
      <c r="BL176" s="275"/>
      <c r="BM176" s="275"/>
      <c r="BN176" s="275"/>
      <c r="BO176" s="275"/>
      <c r="BP176" s="275"/>
      <c r="BQ176" s="275"/>
      <c r="BR176" s="275"/>
      <c r="BS176" s="275"/>
      <c r="BT176" s="275"/>
      <c r="BU176" s="275"/>
      <c r="BV176" s="275"/>
      <c r="BW176" s="275"/>
      <c r="BX176" s="17"/>
      <c r="BY176" s="17"/>
      <c r="BZ176" s="17"/>
      <c r="CA176" s="17"/>
      <c r="CB176" s="17"/>
      <c r="CC176" s="17"/>
      <c r="CD176" s="17"/>
      <c r="CE176" s="17"/>
      <c r="CF176" s="316"/>
      <c r="CG176" s="317"/>
      <c r="CH176" s="275"/>
      <c r="CI176" s="275"/>
      <c r="CJ176" s="275"/>
      <c r="CK176" s="275"/>
      <c r="CL176" s="275"/>
      <c r="CM176" s="275"/>
      <c r="CN176" s="275"/>
      <c r="CO176" s="275"/>
      <c r="CP176" s="275"/>
      <c r="CQ176" s="275"/>
      <c r="CR176" s="275"/>
      <c r="CS176" s="275"/>
      <c r="CT176" s="275"/>
      <c r="CU176" s="275"/>
      <c r="CV176" s="275"/>
      <c r="CW176" s="275"/>
      <c r="CX176" s="275"/>
      <c r="CY176" s="275"/>
      <c r="CZ176" s="275"/>
      <c r="DA176" s="275"/>
      <c r="DB176" s="275"/>
      <c r="DC176" s="275"/>
      <c r="DD176" s="275"/>
      <c r="DE176" s="275"/>
      <c r="DF176" s="275"/>
      <c r="DG176" s="275"/>
      <c r="DH176" s="275"/>
      <c r="DI176" s="275"/>
      <c r="DJ176" s="275"/>
      <c r="DK176" s="275"/>
      <c r="DL176" s="275"/>
      <c r="DM176" s="275"/>
      <c r="DN176" s="275"/>
      <c r="DO176" s="275"/>
      <c r="DP176" s="275"/>
      <c r="DQ176" s="275"/>
      <c r="DR176" s="275"/>
      <c r="DS176" s="275"/>
      <c r="DT176" s="275"/>
      <c r="DU176" s="275"/>
      <c r="DV176" s="275"/>
    </row>
    <row r="177" spans="1:126" ht="12.75" customHeight="1">
      <c r="A177" s="275"/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5"/>
      <c r="AE177" s="275"/>
      <c r="AF177" s="275"/>
      <c r="AG177" s="275"/>
      <c r="AH177" s="275"/>
      <c r="AI177" s="275"/>
      <c r="AJ177" s="275"/>
      <c r="AK177" s="275"/>
      <c r="AL177" s="275"/>
      <c r="AM177" s="275"/>
      <c r="AN177" s="275"/>
      <c r="AO177" s="275"/>
      <c r="AP177" s="275"/>
      <c r="AQ177" s="275"/>
      <c r="AR177" s="275"/>
      <c r="AS177" s="275"/>
      <c r="AT177" s="275"/>
      <c r="AU177" s="275"/>
      <c r="AV177" s="275"/>
      <c r="AW177" s="275"/>
      <c r="AX177" s="275"/>
      <c r="AY177" s="275"/>
      <c r="AZ177" s="275"/>
      <c r="BA177" s="275"/>
      <c r="BB177" s="275"/>
      <c r="BC177" s="275"/>
      <c r="BD177" s="275"/>
      <c r="BE177" s="275"/>
      <c r="BF177" s="275"/>
      <c r="BG177" s="275"/>
      <c r="BH177" s="275"/>
      <c r="BI177" s="275"/>
      <c r="BJ177" s="275"/>
      <c r="BK177" s="275"/>
      <c r="BL177" s="275"/>
      <c r="BM177" s="275"/>
      <c r="BN177" s="275"/>
      <c r="BO177" s="275"/>
      <c r="BP177" s="275"/>
      <c r="BQ177" s="275"/>
      <c r="BR177" s="275"/>
      <c r="BS177" s="275"/>
      <c r="BT177" s="275"/>
      <c r="BU177" s="275"/>
      <c r="BV177" s="275"/>
      <c r="BW177" s="275"/>
      <c r="BX177" s="17"/>
      <c r="BY177" s="17"/>
      <c r="BZ177" s="17"/>
      <c r="CA177" s="17"/>
      <c r="CB177" s="17"/>
      <c r="CC177" s="17"/>
      <c r="CD177" s="17"/>
      <c r="CE177" s="17"/>
      <c r="CF177" s="316"/>
      <c r="CG177" s="317"/>
      <c r="CH177" s="275"/>
      <c r="CI177" s="275"/>
      <c r="CJ177" s="275"/>
      <c r="CK177" s="275"/>
      <c r="CL177" s="275"/>
      <c r="CM177" s="275"/>
      <c r="CN177" s="275"/>
      <c r="CO177" s="275"/>
      <c r="CP177" s="275"/>
      <c r="CQ177" s="275"/>
      <c r="CR177" s="275"/>
      <c r="CS177" s="275"/>
      <c r="CT177" s="275"/>
      <c r="CU177" s="275"/>
      <c r="CV177" s="275"/>
      <c r="CW177" s="275"/>
      <c r="CX177" s="275"/>
      <c r="CY177" s="275"/>
      <c r="CZ177" s="275"/>
      <c r="DA177" s="275"/>
      <c r="DB177" s="275"/>
      <c r="DC177" s="275"/>
      <c r="DD177" s="275"/>
      <c r="DE177" s="275"/>
      <c r="DF177" s="275"/>
      <c r="DG177" s="275"/>
      <c r="DH177" s="275"/>
      <c r="DI177" s="275"/>
      <c r="DJ177" s="275"/>
      <c r="DK177" s="275"/>
      <c r="DL177" s="275"/>
      <c r="DM177" s="275"/>
      <c r="DN177" s="275"/>
      <c r="DO177" s="275"/>
      <c r="DP177" s="275"/>
      <c r="DQ177" s="275"/>
      <c r="DR177" s="275"/>
      <c r="DS177" s="275"/>
      <c r="DT177" s="275"/>
      <c r="DU177" s="275"/>
      <c r="DV177" s="275"/>
    </row>
    <row r="178" spans="1:126" ht="12.75" customHeight="1">
      <c r="A178" s="275"/>
      <c r="B178" s="275"/>
      <c r="C178" s="275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  <c r="AC178" s="275"/>
      <c r="AD178" s="275"/>
      <c r="AE178" s="275"/>
      <c r="AF178" s="275"/>
      <c r="AG178" s="275"/>
      <c r="AH178" s="275"/>
      <c r="AI178" s="275"/>
      <c r="AJ178" s="275"/>
      <c r="AK178" s="275"/>
      <c r="AL178" s="275"/>
      <c r="AM178" s="275"/>
      <c r="AN178" s="275"/>
      <c r="AO178" s="275"/>
      <c r="AP178" s="275"/>
      <c r="AQ178" s="275"/>
      <c r="AR178" s="275"/>
      <c r="AS178" s="275"/>
      <c r="AT178" s="275"/>
      <c r="AU178" s="275"/>
      <c r="AV178" s="275"/>
      <c r="AW178" s="275"/>
      <c r="AX178" s="275"/>
      <c r="AY178" s="275"/>
      <c r="AZ178" s="275"/>
      <c r="BA178" s="275"/>
      <c r="BB178" s="275"/>
      <c r="BC178" s="275"/>
      <c r="BD178" s="275"/>
      <c r="BE178" s="275"/>
      <c r="BF178" s="275"/>
      <c r="BG178" s="275"/>
      <c r="BH178" s="275"/>
      <c r="BI178" s="275"/>
      <c r="BJ178" s="275"/>
      <c r="BK178" s="275"/>
      <c r="BL178" s="275"/>
      <c r="BM178" s="275"/>
      <c r="BN178" s="275"/>
      <c r="BO178" s="275"/>
      <c r="BP178" s="275"/>
      <c r="BQ178" s="275"/>
      <c r="BR178" s="275"/>
      <c r="BS178" s="275"/>
      <c r="BT178" s="275"/>
      <c r="BU178" s="275"/>
      <c r="BV178" s="275"/>
      <c r="BW178" s="275"/>
      <c r="BX178" s="17"/>
      <c r="BY178" s="17"/>
      <c r="BZ178" s="17"/>
      <c r="CA178" s="17"/>
      <c r="CB178" s="17"/>
      <c r="CC178" s="17"/>
      <c r="CD178" s="17"/>
      <c r="CE178" s="17"/>
      <c r="CF178" s="316"/>
      <c r="CG178" s="317"/>
      <c r="CH178" s="275"/>
      <c r="CI178" s="275"/>
      <c r="CJ178" s="275"/>
      <c r="CK178" s="275"/>
      <c r="CL178" s="275"/>
      <c r="CM178" s="275"/>
      <c r="CN178" s="275"/>
      <c r="CO178" s="275"/>
      <c r="CP178" s="275"/>
      <c r="CQ178" s="275"/>
      <c r="CR178" s="275"/>
      <c r="CS178" s="275"/>
      <c r="CT178" s="275"/>
      <c r="CU178" s="275"/>
      <c r="CV178" s="275"/>
      <c r="CW178" s="275"/>
      <c r="CX178" s="275"/>
      <c r="CY178" s="275"/>
      <c r="CZ178" s="275"/>
      <c r="DA178" s="275"/>
      <c r="DB178" s="275"/>
      <c r="DC178" s="275"/>
      <c r="DD178" s="275"/>
      <c r="DE178" s="275"/>
      <c r="DF178" s="275"/>
      <c r="DG178" s="275"/>
      <c r="DH178" s="275"/>
      <c r="DI178" s="275"/>
      <c r="DJ178" s="275"/>
      <c r="DK178" s="275"/>
      <c r="DL178" s="275"/>
      <c r="DM178" s="275"/>
      <c r="DN178" s="275"/>
      <c r="DO178" s="275"/>
      <c r="DP178" s="275"/>
      <c r="DQ178" s="275"/>
      <c r="DR178" s="275"/>
      <c r="DS178" s="275"/>
      <c r="DT178" s="275"/>
      <c r="DU178" s="275"/>
      <c r="DV178" s="275"/>
    </row>
    <row r="179" spans="1:126" ht="12.75" customHeight="1">
      <c r="A179" s="275"/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  <c r="AJ179" s="275"/>
      <c r="AK179" s="275"/>
      <c r="AL179" s="275"/>
      <c r="AM179" s="275"/>
      <c r="AN179" s="275"/>
      <c r="AO179" s="275"/>
      <c r="AP179" s="275"/>
      <c r="AQ179" s="275"/>
      <c r="AR179" s="275"/>
      <c r="AS179" s="275"/>
      <c r="AT179" s="275"/>
      <c r="AU179" s="275"/>
      <c r="AV179" s="275"/>
      <c r="AW179" s="275"/>
      <c r="AX179" s="275"/>
      <c r="AY179" s="275"/>
      <c r="AZ179" s="275"/>
      <c r="BA179" s="275"/>
      <c r="BB179" s="275"/>
      <c r="BC179" s="275"/>
      <c r="BD179" s="275"/>
      <c r="BE179" s="275"/>
      <c r="BF179" s="275"/>
      <c r="BG179" s="275"/>
      <c r="BH179" s="275"/>
      <c r="BI179" s="275"/>
      <c r="BJ179" s="275"/>
      <c r="BK179" s="275"/>
      <c r="BL179" s="275"/>
      <c r="BM179" s="275"/>
      <c r="BN179" s="275"/>
      <c r="BO179" s="275"/>
      <c r="BP179" s="275"/>
      <c r="BQ179" s="275"/>
      <c r="BR179" s="275"/>
      <c r="BS179" s="275"/>
      <c r="BT179" s="275"/>
      <c r="BU179" s="81"/>
      <c r="BV179" s="81"/>
      <c r="BW179" s="81"/>
      <c r="BX179" s="17"/>
      <c r="BY179" s="17"/>
      <c r="BZ179" s="17"/>
      <c r="CA179" s="17"/>
      <c r="CB179" s="17"/>
      <c r="CC179" s="17"/>
      <c r="CD179" s="17"/>
      <c r="CE179" s="17"/>
      <c r="CF179" s="85"/>
      <c r="CG179" s="86"/>
      <c r="CH179" s="81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81"/>
      <c r="CV179" s="275"/>
      <c r="CW179" s="275"/>
      <c r="CX179" s="275"/>
      <c r="CY179" s="275"/>
      <c r="CZ179" s="275"/>
      <c r="DA179" s="275"/>
      <c r="DB179" s="275"/>
      <c r="DC179" s="275"/>
      <c r="DD179" s="81"/>
      <c r="DE179" s="275"/>
      <c r="DF179" s="275"/>
      <c r="DG179" s="275"/>
      <c r="DH179" s="275"/>
      <c r="DI179" s="275"/>
      <c r="DJ179" s="275"/>
      <c r="DK179" s="275"/>
      <c r="DL179" s="275"/>
      <c r="DM179" s="81"/>
      <c r="DN179" s="275"/>
      <c r="DO179" s="275"/>
      <c r="DP179" s="275"/>
      <c r="DQ179" s="275"/>
      <c r="DR179" s="275"/>
      <c r="DS179" s="275"/>
      <c r="DT179" s="275"/>
      <c r="DU179" s="275"/>
      <c r="DV179" s="275"/>
    </row>
    <row r="180" spans="1:126" ht="12.75" customHeight="1">
      <c r="A180" s="275"/>
      <c r="B180" s="275"/>
      <c r="C180" s="275"/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275"/>
      <c r="AH180" s="275"/>
      <c r="AI180" s="275"/>
      <c r="AJ180" s="275"/>
      <c r="AK180" s="275"/>
      <c r="AL180" s="275"/>
      <c r="AM180" s="275"/>
      <c r="AN180" s="275"/>
      <c r="AO180" s="275"/>
      <c r="AP180" s="275"/>
      <c r="AQ180" s="275"/>
      <c r="AR180" s="275"/>
      <c r="AS180" s="275"/>
      <c r="AT180" s="275"/>
      <c r="AU180" s="275"/>
      <c r="AV180" s="275"/>
      <c r="AW180" s="275"/>
      <c r="AX180" s="275"/>
      <c r="AY180" s="275"/>
      <c r="AZ180" s="275"/>
      <c r="BA180" s="275"/>
      <c r="BB180" s="275"/>
      <c r="BC180" s="275"/>
      <c r="BD180" s="275"/>
      <c r="BE180" s="275"/>
      <c r="BF180" s="275"/>
      <c r="BG180" s="275"/>
      <c r="BH180" s="275"/>
      <c r="BI180" s="275"/>
      <c r="BJ180" s="275"/>
      <c r="BK180" s="275"/>
      <c r="BL180" s="275"/>
      <c r="BM180" s="275"/>
      <c r="BN180" s="275"/>
      <c r="BO180" s="275"/>
      <c r="BP180" s="275"/>
      <c r="BQ180" s="275"/>
      <c r="BR180" s="275"/>
      <c r="BS180" s="275"/>
      <c r="BT180" s="275"/>
      <c r="BU180" s="275"/>
      <c r="BV180" s="275"/>
      <c r="BW180" s="275"/>
      <c r="BX180" s="17"/>
      <c r="BY180" s="17"/>
      <c r="BZ180" s="17"/>
      <c r="CA180" s="17"/>
      <c r="CB180" s="17"/>
      <c r="CC180" s="17"/>
      <c r="CD180" s="17"/>
      <c r="CE180" s="17"/>
      <c r="CF180" s="316"/>
      <c r="CG180" s="317"/>
      <c r="CH180" s="275"/>
      <c r="CI180" s="275"/>
      <c r="CJ180" s="275"/>
      <c r="CK180" s="275"/>
      <c r="CL180" s="275"/>
      <c r="CM180" s="275"/>
      <c r="CN180" s="275"/>
      <c r="CO180" s="275"/>
      <c r="CP180" s="275"/>
      <c r="CQ180" s="275"/>
      <c r="CR180" s="275"/>
      <c r="CS180" s="275"/>
      <c r="CT180" s="275"/>
      <c r="CU180" s="275"/>
      <c r="CV180" s="275"/>
      <c r="CW180" s="275"/>
      <c r="CX180" s="275"/>
      <c r="CY180" s="275"/>
      <c r="CZ180" s="275"/>
      <c r="DA180" s="275"/>
      <c r="DB180" s="275"/>
      <c r="DC180" s="275"/>
      <c r="DD180" s="275"/>
      <c r="DE180" s="275"/>
      <c r="DF180" s="275"/>
      <c r="DG180" s="275"/>
      <c r="DH180" s="275"/>
      <c r="DI180" s="275"/>
      <c r="DJ180" s="275"/>
      <c r="DK180" s="275"/>
      <c r="DL180" s="275"/>
      <c r="DM180" s="275"/>
      <c r="DN180" s="275"/>
      <c r="DO180" s="275"/>
      <c r="DP180" s="275"/>
      <c r="DQ180" s="275"/>
      <c r="DR180" s="275"/>
      <c r="DS180" s="275"/>
      <c r="DT180" s="275"/>
      <c r="DU180" s="275"/>
      <c r="DV180" s="275"/>
    </row>
    <row r="181" spans="1:126" ht="12.75" customHeight="1">
      <c r="A181" s="275"/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75"/>
      <c r="AP181" s="275"/>
      <c r="AQ181" s="275"/>
      <c r="AR181" s="275"/>
      <c r="AS181" s="275"/>
      <c r="AT181" s="275"/>
      <c r="AU181" s="275"/>
      <c r="AV181" s="275"/>
      <c r="AW181" s="275"/>
      <c r="AX181" s="275"/>
      <c r="AY181" s="275"/>
      <c r="AZ181" s="275"/>
      <c r="BA181" s="275"/>
      <c r="BB181" s="275"/>
      <c r="BC181" s="275"/>
      <c r="BD181" s="275"/>
      <c r="BE181" s="275"/>
      <c r="BF181" s="275"/>
      <c r="BG181" s="275"/>
      <c r="BH181" s="275"/>
      <c r="BI181" s="275"/>
      <c r="BJ181" s="275"/>
      <c r="BK181" s="275"/>
      <c r="BL181" s="275"/>
      <c r="BM181" s="275"/>
      <c r="BN181" s="275"/>
      <c r="BO181" s="275"/>
      <c r="BP181" s="275"/>
      <c r="BQ181" s="275"/>
      <c r="BR181" s="275"/>
      <c r="BS181" s="275"/>
      <c r="BT181" s="275"/>
      <c r="BU181" s="275"/>
      <c r="BV181" s="275"/>
      <c r="BW181" s="275"/>
      <c r="BX181" s="17"/>
      <c r="BY181" s="17"/>
      <c r="BZ181" s="17"/>
      <c r="CA181" s="17"/>
      <c r="CB181" s="17"/>
      <c r="CC181" s="17"/>
      <c r="CD181" s="17"/>
      <c r="CE181" s="17"/>
      <c r="CF181" s="316"/>
      <c r="CG181" s="317"/>
      <c r="CH181" s="275"/>
      <c r="CI181" s="275"/>
      <c r="CJ181" s="275"/>
      <c r="CK181" s="275"/>
      <c r="CL181" s="275"/>
      <c r="CM181" s="275"/>
      <c r="CN181" s="275"/>
      <c r="CO181" s="275"/>
      <c r="CP181" s="275"/>
      <c r="CQ181" s="275"/>
      <c r="CR181" s="275"/>
      <c r="CS181" s="275"/>
      <c r="CT181" s="275"/>
      <c r="CU181" s="275"/>
      <c r="CV181" s="275"/>
      <c r="CW181" s="275"/>
      <c r="CX181" s="275"/>
      <c r="CY181" s="275"/>
      <c r="CZ181" s="275"/>
      <c r="DA181" s="275"/>
      <c r="DB181" s="275"/>
      <c r="DC181" s="275"/>
      <c r="DD181" s="275"/>
      <c r="DE181" s="275"/>
      <c r="DF181" s="275"/>
      <c r="DG181" s="275"/>
      <c r="DH181" s="275"/>
      <c r="DI181" s="275"/>
      <c r="DJ181" s="275"/>
      <c r="DK181" s="275"/>
      <c r="DL181" s="275"/>
      <c r="DM181" s="275"/>
      <c r="DN181" s="275"/>
      <c r="DO181" s="275"/>
      <c r="DP181" s="275"/>
      <c r="DQ181" s="275"/>
      <c r="DR181" s="275"/>
      <c r="DS181" s="275"/>
      <c r="DT181" s="275"/>
      <c r="DU181" s="275"/>
      <c r="DV181" s="275"/>
    </row>
    <row r="182" spans="1:126" ht="12.75" customHeight="1">
      <c r="A182" s="275"/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  <c r="AE182" s="275"/>
      <c r="AF182" s="275"/>
      <c r="AG182" s="275"/>
      <c r="AH182" s="275"/>
      <c r="AI182" s="275"/>
      <c r="AJ182" s="275"/>
      <c r="AK182" s="275"/>
      <c r="AL182" s="275"/>
      <c r="AM182" s="275"/>
      <c r="AN182" s="275"/>
      <c r="AO182" s="275"/>
      <c r="AP182" s="275"/>
      <c r="AQ182" s="275"/>
      <c r="AR182" s="275"/>
      <c r="AS182" s="275"/>
      <c r="AT182" s="275"/>
      <c r="AU182" s="275"/>
      <c r="AV182" s="275"/>
      <c r="AW182" s="275"/>
      <c r="AX182" s="275"/>
      <c r="AY182" s="275"/>
      <c r="AZ182" s="275"/>
      <c r="BA182" s="275"/>
      <c r="BB182" s="275"/>
      <c r="BC182" s="275"/>
      <c r="BD182" s="275"/>
      <c r="BE182" s="275"/>
      <c r="BF182" s="275"/>
      <c r="BG182" s="275"/>
      <c r="BH182" s="275"/>
      <c r="BI182" s="275"/>
      <c r="BJ182" s="275"/>
      <c r="BK182" s="275"/>
      <c r="BL182" s="275"/>
      <c r="BM182" s="275"/>
      <c r="BN182" s="275"/>
      <c r="BO182" s="275"/>
      <c r="BP182" s="275"/>
      <c r="BQ182" s="275"/>
      <c r="BR182" s="275"/>
      <c r="BS182" s="275"/>
      <c r="BT182" s="275"/>
      <c r="BU182" s="275"/>
      <c r="BV182" s="275"/>
      <c r="BW182" s="275"/>
      <c r="BX182" s="17"/>
      <c r="BY182" s="17"/>
      <c r="BZ182" s="17"/>
      <c r="CA182" s="17"/>
      <c r="CB182" s="17"/>
      <c r="CC182" s="17"/>
      <c r="CD182" s="17"/>
      <c r="CE182" s="17"/>
      <c r="CF182" s="316"/>
      <c r="CG182" s="317"/>
      <c r="CH182" s="275"/>
      <c r="CI182" s="275"/>
      <c r="CJ182" s="275"/>
      <c r="CK182" s="275"/>
      <c r="CL182" s="275"/>
      <c r="CM182" s="275"/>
      <c r="CN182" s="275"/>
      <c r="CO182" s="275"/>
      <c r="CP182" s="275"/>
      <c r="CQ182" s="275"/>
      <c r="CR182" s="275"/>
      <c r="CS182" s="275"/>
      <c r="CT182" s="275"/>
      <c r="CU182" s="275"/>
      <c r="CV182" s="275"/>
      <c r="CW182" s="275"/>
      <c r="CX182" s="275"/>
      <c r="CY182" s="275"/>
      <c r="CZ182" s="275"/>
      <c r="DA182" s="275"/>
      <c r="DB182" s="275"/>
      <c r="DC182" s="275"/>
      <c r="DD182" s="275"/>
      <c r="DE182" s="275"/>
      <c r="DF182" s="275"/>
      <c r="DG182" s="275"/>
      <c r="DH182" s="275"/>
      <c r="DI182" s="275"/>
      <c r="DJ182" s="275"/>
      <c r="DK182" s="275"/>
      <c r="DL182" s="275"/>
      <c r="DM182" s="275"/>
      <c r="DN182" s="275"/>
      <c r="DO182" s="275"/>
      <c r="DP182" s="275"/>
      <c r="DQ182" s="275"/>
      <c r="DR182" s="275"/>
      <c r="DS182" s="275"/>
      <c r="DT182" s="275"/>
      <c r="DU182" s="275"/>
      <c r="DV182" s="275"/>
    </row>
    <row r="183" spans="1:126" ht="12.75" customHeight="1">
      <c r="A183" s="275"/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5"/>
      <c r="Z183" s="275"/>
      <c r="AA183" s="275"/>
      <c r="AB183" s="275"/>
      <c r="AC183" s="275"/>
      <c r="AD183" s="275"/>
      <c r="AE183" s="275"/>
      <c r="AF183" s="275"/>
      <c r="AG183" s="275"/>
      <c r="AH183" s="275"/>
      <c r="AI183" s="275"/>
      <c r="AJ183" s="275"/>
      <c r="AK183" s="275"/>
      <c r="AL183" s="275"/>
      <c r="AM183" s="275"/>
      <c r="AN183" s="275"/>
      <c r="AO183" s="275"/>
      <c r="AP183" s="275"/>
      <c r="AQ183" s="275"/>
      <c r="AR183" s="275"/>
      <c r="AS183" s="275"/>
      <c r="AT183" s="275"/>
      <c r="AU183" s="275"/>
      <c r="AV183" s="275"/>
      <c r="AW183" s="275"/>
      <c r="AX183" s="275"/>
      <c r="AY183" s="275"/>
      <c r="AZ183" s="275"/>
      <c r="BA183" s="275"/>
      <c r="BB183" s="275"/>
      <c r="BC183" s="275"/>
      <c r="BD183" s="275"/>
      <c r="BE183" s="275"/>
      <c r="BF183" s="275"/>
      <c r="BG183" s="275"/>
      <c r="BH183" s="275"/>
      <c r="BI183" s="275"/>
      <c r="BJ183" s="275"/>
      <c r="BK183" s="275"/>
      <c r="BL183" s="275"/>
      <c r="BM183" s="275"/>
      <c r="BN183" s="275"/>
      <c r="BO183" s="275"/>
      <c r="BP183" s="275"/>
      <c r="BQ183" s="275"/>
      <c r="BR183" s="275"/>
      <c r="BS183" s="275"/>
      <c r="BT183" s="275"/>
      <c r="BU183" s="275"/>
      <c r="BV183" s="275"/>
      <c r="BW183" s="275"/>
      <c r="BX183" s="17"/>
      <c r="BY183" s="17"/>
      <c r="BZ183" s="17"/>
      <c r="CA183" s="17"/>
      <c r="CB183" s="17"/>
      <c r="CC183" s="17"/>
      <c r="CD183" s="17"/>
      <c r="CE183" s="17"/>
      <c r="CF183" s="316"/>
      <c r="CG183" s="317"/>
      <c r="CH183" s="275"/>
      <c r="CI183" s="275"/>
      <c r="CJ183" s="275"/>
      <c r="CK183" s="275"/>
      <c r="CL183" s="275"/>
      <c r="CM183" s="275"/>
      <c r="CN183" s="275"/>
      <c r="CO183" s="275"/>
      <c r="CP183" s="275"/>
      <c r="CQ183" s="275"/>
      <c r="CR183" s="275"/>
      <c r="CS183" s="275"/>
      <c r="CT183" s="275"/>
      <c r="CU183" s="275"/>
      <c r="CV183" s="275"/>
      <c r="CW183" s="275"/>
      <c r="CX183" s="275"/>
      <c r="CY183" s="275"/>
      <c r="CZ183" s="275"/>
      <c r="DA183" s="275"/>
      <c r="DB183" s="275"/>
      <c r="DC183" s="275"/>
      <c r="DD183" s="275"/>
      <c r="DE183" s="275"/>
      <c r="DF183" s="275"/>
      <c r="DG183" s="275"/>
      <c r="DH183" s="275"/>
      <c r="DI183" s="275"/>
      <c r="DJ183" s="275"/>
      <c r="DK183" s="275"/>
      <c r="DL183" s="275"/>
      <c r="DM183" s="275"/>
      <c r="DN183" s="275"/>
      <c r="DO183" s="275"/>
      <c r="DP183" s="275"/>
      <c r="DQ183" s="275"/>
      <c r="DR183" s="275"/>
      <c r="DS183" s="275"/>
      <c r="DT183" s="275"/>
      <c r="DU183" s="275"/>
      <c r="DV183" s="275"/>
    </row>
    <row r="184" spans="1:126" ht="12.75" customHeight="1">
      <c r="A184" s="275"/>
      <c r="B184" s="275"/>
      <c r="C184" s="275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  <c r="AE184" s="275"/>
      <c r="AF184" s="275"/>
      <c r="AG184" s="275"/>
      <c r="AH184" s="275"/>
      <c r="AI184" s="275"/>
      <c r="AJ184" s="275"/>
      <c r="AK184" s="275"/>
      <c r="AL184" s="275"/>
      <c r="AM184" s="275"/>
      <c r="AN184" s="275"/>
      <c r="AO184" s="275"/>
      <c r="AP184" s="275"/>
      <c r="AQ184" s="275"/>
      <c r="AR184" s="275"/>
      <c r="AS184" s="275"/>
      <c r="AT184" s="275"/>
      <c r="AU184" s="275"/>
      <c r="AV184" s="275"/>
      <c r="AW184" s="275"/>
      <c r="AX184" s="275"/>
      <c r="AY184" s="275"/>
      <c r="AZ184" s="275"/>
      <c r="BA184" s="275"/>
      <c r="BB184" s="275"/>
      <c r="BC184" s="275"/>
      <c r="BD184" s="275"/>
      <c r="BE184" s="275"/>
      <c r="BF184" s="275"/>
      <c r="BG184" s="275"/>
      <c r="BH184" s="275"/>
      <c r="BI184" s="275"/>
      <c r="BJ184" s="275"/>
      <c r="BK184" s="275"/>
      <c r="BL184" s="275"/>
      <c r="BM184" s="275"/>
      <c r="BN184" s="275"/>
      <c r="BO184" s="275"/>
      <c r="BP184" s="275"/>
      <c r="BQ184" s="275"/>
      <c r="BR184" s="275"/>
      <c r="BS184" s="275"/>
      <c r="BT184" s="275"/>
      <c r="BU184" s="275"/>
      <c r="BV184" s="275"/>
      <c r="BW184" s="275"/>
      <c r="BX184" s="17"/>
      <c r="BY184" s="17"/>
      <c r="BZ184" s="17"/>
      <c r="CA184" s="17"/>
      <c r="CB184" s="17"/>
      <c r="CC184" s="17"/>
      <c r="CD184" s="17"/>
      <c r="CE184" s="17"/>
      <c r="CF184" s="316"/>
      <c r="CG184" s="317"/>
      <c r="CH184" s="275"/>
      <c r="CI184" s="275"/>
      <c r="CJ184" s="275"/>
      <c r="CK184" s="275"/>
      <c r="CL184" s="275"/>
      <c r="CM184" s="275"/>
      <c r="CN184" s="275"/>
      <c r="CO184" s="275"/>
      <c r="CP184" s="275"/>
      <c r="CQ184" s="275"/>
      <c r="CR184" s="275"/>
      <c r="CS184" s="275"/>
      <c r="CT184" s="275"/>
      <c r="CU184" s="275"/>
      <c r="CV184" s="275"/>
      <c r="CW184" s="275"/>
      <c r="CX184" s="275"/>
      <c r="CY184" s="275"/>
      <c r="CZ184" s="275"/>
      <c r="DA184" s="275"/>
      <c r="DB184" s="275"/>
      <c r="DC184" s="275"/>
      <c r="DD184" s="275"/>
      <c r="DE184" s="275"/>
      <c r="DF184" s="275"/>
      <c r="DG184" s="275"/>
      <c r="DH184" s="275"/>
      <c r="DI184" s="275"/>
      <c r="DJ184" s="275"/>
      <c r="DK184" s="275"/>
      <c r="DL184" s="275"/>
      <c r="DM184" s="275"/>
      <c r="DN184" s="275"/>
      <c r="DO184" s="275"/>
      <c r="DP184" s="275"/>
      <c r="DQ184" s="275"/>
      <c r="DR184" s="275"/>
      <c r="DS184" s="275"/>
      <c r="DT184" s="275"/>
      <c r="DU184" s="275"/>
      <c r="DV184" s="275"/>
    </row>
    <row r="185" spans="1:126" ht="12.75" customHeight="1">
      <c r="A185" s="275"/>
      <c r="B185" s="275"/>
      <c r="C185" s="275"/>
      <c r="D185" s="275"/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  <c r="X185" s="275"/>
      <c r="Y185" s="275"/>
      <c r="Z185" s="275"/>
      <c r="AA185" s="275"/>
      <c r="AB185" s="275"/>
      <c r="AC185" s="275"/>
      <c r="AD185" s="275"/>
      <c r="AE185" s="275"/>
      <c r="AF185" s="275"/>
      <c r="AG185" s="275"/>
      <c r="AH185" s="275"/>
      <c r="AI185" s="275"/>
      <c r="AJ185" s="275"/>
      <c r="AK185" s="275"/>
      <c r="AL185" s="275"/>
      <c r="AM185" s="275"/>
      <c r="AN185" s="275"/>
      <c r="AO185" s="275"/>
      <c r="AP185" s="275"/>
      <c r="AQ185" s="275"/>
      <c r="AR185" s="275"/>
      <c r="AS185" s="275"/>
      <c r="AT185" s="275"/>
      <c r="AU185" s="275"/>
      <c r="AV185" s="275"/>
      <c r="AW185" s="275"/>
      <c r="AX185" s="275"/>
      <c r="AY185" s="275"/>
      <c r="AZ185" s="275"/>
      <c r="BA185" s="275"/>
      <c r="BB185" s="275"/>
      <c r="BC185" s="275"/>
      <c r="BD185" s="275"/>
      <c r="BE185" s="275"/>
      <c r="BF185" s="275"/>
      <c r="BG185" s="275"/>
      <c r="BH185" s="275"/>
      <c r="BI185" s="275"/>
      <c r="BJ185" s="275"/>
      <c r="BK185" s="275"/>
      <c r="BL185" s="275"/>
      <c r="BM185" s="275"/>
      <c r="BN185" s="275"/>
      <c r="BO185" s="275"/>
      <c r="BP185" s="275"/>
      <c r="BQ185" s="275"/>
      <c r="BR185" s="275"/>
      <c r="BS185" s="275"/>
      <c r="BT185" s="275"/>
      <c r="BU185" s="275"/>
      <c r="BV185" s="275"/>
      <c r="BW185" s="275"/>
      <c r="BX185" s="17"/>
      <c r="BY185" s="17"/>
      <c r="BZ185" s="17"/>
      <c r="CA185" s="17"/>
      <c r="CB185" s="17"/>
      <c r="CC185" s="17"/>
      <c r="CD185" s="17"/>
      <c r="CE185" s="17"/>
      <c r="CF185" s="316"/>
      <c r="CG185" s="317"/>
      <c r="CH185" s="275"/>
      <c r="CI185" s="275"/>
      <c r="CJ185" s="275"/>
      <c r="CK185" s="275"/>
      <c r="CL185" s="275"/>
      <c r="CM185" s="275"/>
      <c r="CN185" s="275"/>
      <c r="CO185" s="275"/>
      <c r="CP185" s="275"/>
      <c r="CQ185" s="275"/>
      <c r="CR185" s="275"/>
      <c r="CS185" s="275"/>
      <c r="CT185" s="275"/>
      <c r="CU185" s="275"/>
      <c r="CV185" s="275"/>
      <c r="CW185" s="275"/>
      <c r="CX185" s="275"/>
      <c r="CY185" s="275"/>
      <c r="CZ185" s="275"/>
      <c r="DA185" s="275"/>
      <c r="DB185" s="275"/>
      <c r="DC185" s="275"/>
      <c r="DD185" s="275"/>
      <c r="DE185" s="275"/>
      <c r="DF185" s="275"/>
      <c r="DG185" s="275"/>
      <c r="DH185" s="275"/>
      <c r="DI185" s="275"/>
      <c r="DJ185" s="275"/>
      <c r="DK185" s="275"/>
      <c r="DL185" s="275"/>
      <c r="DM185" s="275"/>
      <c r="DN185" s="275"/>
      <c r="DO185" s="275"/>
      <c r="DP185" s="275"/>
      <c r="DQ185" s="275"/>
      <c r="DR185" s="275"/>
      <c r="DS185" s="275"/>
      <c r="DT185" s="275"/>
      <c r="DU185" s="275"/>
      <c r="DV185" s="275"/>
    </row>
    <row r="186" spans="1:126" ht="12.75" customHeight="1">
      <c r="A186" s="275"/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I186" s="275"/>
      <c r="AJ186" s="275"/>
      <c r="AK186" s="275"/>
      <c r="AL186" s="275"/>
      <c r="AM186" s="275"/>
      <c r="AN186" s="275"/>
      <c r="AO186" s="275"/>
      <c r="AP186" s="275"/>
      <c r="AQ186" s="275"/>
      <c r="AR186" s="275"/>
      <c r="AS186" s="275"/>
      <c r="AT186" s="275"/>
      <c r="AU186" s="275"/>
      <c r="AV186" s="275"/>
      <c r="AW186" s="275"/>
      <c r="AX186" s="275"/>
      <c r="AY186" s="275"/>
      <c r="AZ186" s="275"/>
      <c r="BA186" s="275"/>
      <c r="BB186" s="275"/>
      <c r="BC186" s="275"/>
      <c r="BD186" s="275"/>
      <c r="BE186" s="275"/>
      <c r="BF186" s="275"/>
      <c r="BG186" s="275"/>
      <c r="BH186" s="275"/>
      <c r="BI186" s="275"/>
      <c r="BJ186" s="275"/>
      <c r="BK186" s="275"/>
      <c r="BL186" s="275"/>
      <c r="BM186" s="275"/>
      <c r="BN186" s="275"/>
      <c r="BO186" s="275"/>
      <c r="BP186" s="275"/>
      <c r="BQ186" s="275"/>
      <c r="BR186" s="275"/>
      <c r="BS186" s="275"/>
      <c r="BT186" s="275"/>
      <c r="BU186" s="275"/>
      <c r="BV186" s="275"/>
      <c r="BW186" s="275"/>
      <c r="BX186" s="17"/>
      <c r="BY186" s="17"/>
      <c r="BZ186" s="17"/>
      <c r="CA186" s="17"/>
      <c r="CB186" s="17"/>
      <c r="CC186" s="17"/>
      <c r="CD186" s="17"/>
      <c r="CE186" s="17"/>
      <c r="CF186" s="316"/>
      <c r="CG186" s="317"/>
      <c r="CH186" s="275"/>
      <c r="CI186" s="275"/>
      <c r="CJ186" s="275"/>
      <c r="CK186" s="275"/>
      <c r="CL186" s="275"/>
      <c r="CM186" s="275"/>
      <c r="CN186" s="275"/>
      <c r="CO186" s="275"/>
      <c r="CP186" s="275"/>
      <c r="CQ186" s="275"/>
      <c r="CR186" s="275"/>
      <c r="CS186" s="275"/>
      <c r="CT186" s="275"/>
      <c r="CU186" s="275"/>
      <c r="CV186" s="275"/>
      <c r="CW186" s="275"/>
      <c r="CX186" s="275"/>
      <c r="CY186" s="275"/>
      <c r="CZ186" s="275"/>
      <c r="DA186" s="275"/>
      <c r="DB186" s="275"/>
      <c r="DC186" s="275"/>
      <c r="DD186" s="275"/>
      <c r="DE186" s="275"/>
      <c r="DF186" s="275"/>
      <c r="DG186" s="275"/>
      <c r="DH186" s="275"/>
      <c r="DI186" s="275"/>
      <c r="DJ186" s="275"/>
      <c r="DK186" s="275"/>
      <c r="DL186" s="275"/>
      <c r="DM186" s="275"/>
      <c r="DN186" s="275"/>
      <c r="DO186" s="275"/>
      <c r="DP186" s="275"/>
      <c r="DQ186" s="275"/>
      <c r="DR186" s="275"/>
      <c r="DS186" s="275"/>
      <c r="DT186" s="275"/>
      <c r="DU186" s="275"/>
      <c r="DV186" s="275"/>
    </row>
    <row r="187" spans="1:126" ht="12.75" customHeight="1">
      <c r="A187" s="275"/>
      <c r="B187" s="275"/>
      <c r="C187" s="275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  <c r="X187" s="275"/>
      <c r="Y187" s="275"/>
      <c r="Z187" s="275"/>
      <c r="AA187" s="275"/>
      <c r="AB187" s="275"/>
      <c r="AC187" s="275"/>
      <c r="AD187" s="275"/>
      <c r="AE187" s="275"/>
      <c r="AF187" s="275"/>
      <c r="AG187" s="275"/>
      <c r="AH187" s="275"/>
      <c r="AI187" s="275"/>
      <c r="AJ187" s="275"/>
      <c r="AK187" s="275"/>
      <c r="AL187" s="275"/>
      <c r="AM187" s="275"/>
      <c r="AN187" s="275"/>
      <c r="AO187" s="275"/>
      <c r="AP187" s="275"/>
      <c r="AQ187" s="275"/>
      <c r="AR187" s="275"/>
      <c r="AS187" s="275"/>
      <c r="AT187" s="275"/>
      <c r="AU187" s="275"/>
      <c r="AV187" s="275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5"/>
      <c r="BQ187" s="275"/>
      <c r="BR187" s="275"/>
      <c r="BS187" s="275"/>
      <c r="BT187" s="275"/>
      <c r="BU187" s="275"/>
      <c r="BV187" s="275"/>
      <c r="BW187" s="275"/>
      <c r="BX187" s="17"/>
      <c r="BY187" s="17"/>
      <c r="BZ187" s="17"/>
      <c r="CA187" s="17"/>
      <c r="CB187" s="17"/>
      <c r="CC187" s="17"/>
      <c r="CD187" s="17"/>
      <c r="CE187" s="17"/>
      <c r="CF187" s="316"/>
      <c r="CG187" s="317"/>
      <c r="CH187" s="275"/>
      <c r="CI187" s="275"/>
      <c r="CJ187" s="275"/>
      <c r="CK187" s="275"/>
      <c r="CL187" s="275"/>
      <c r="CM187" s="275"/>
      <c r="CN187" s="275"/>
      <c r="CO187" s="275"/>
      <c r="CP187" s="275"/>
      <c r="CQ187" s="275"/>
      <c r="CR187" s="275"/>
      <c r="CS187" s="275"/>
      <c r="CT187" s="275"/>
      <c r="CU187" s="275"/>
      <c r="CV187" s="275"/>
      <c r="CW187" s="275"/>
      <c r="CX187" s="275"/>
      <c r="CY187" s="275"/>
      <c r="CZ187" s="275"/>
      <c r="DA187" s="275"/>
      <c r="DB187" s="275"/>
      <c r="DC187" s="275"/>
      <c r="DD187" s="275"/>
      <c r="DE187" s="275"/>
      <c r="DF187" s="275"/>
      <c r="DG187" s="275"/>
      <c r="DH187" s="275"/>
      <c r="DI187" s="275"/>
      <c r="DJ187" s="275"/>
      <c r="DK187" s="275"/>
      <c r="DL187" s="275"/>
      <c r="DM187" s="275"/>
      <c r="DN187" s="275"/>
      <c r="DO187" s="275"/>
      <c r="DP187" s="275"/>
      <c r="DQ187" s="275"/>
      <c r="DR187" s="275"/>
      <c r="DS187" s="275"/>
      <c r="DT187" s="275"/>
      <c r="DU187" s="275"/>
      <c r="DV187" s="275"/>
    </row>
    <row r="188" spans="1:126" ht="12.75" customHeight="1">
      <c r="A188" s="275"/>
      <c r="B188" s="275"/>
      <c r="C188" s="275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  <c r="X188" s="275"/>
      <c r="Y188" s="275"/>
      <c r="Z188" s="275"/>
      <c r="AA188" s="275"/>
      <c r="AB188" s="275"/>
      <c r="AC188" s="275"/>
      <c r="AD188" s="275"/>
      <c r="AE188" s="275"/>
      <c r="AF188" s="275"/>
      <c r="AG188" s="275"/>
      <c r="AH188" s="275"/>
      <c r="AI188" s="275"/>
      <c r="AJ188" s="275"/>
      <c r="AK188" s="275"/>
      <c r="AL188" s="275"/>
      <c r="AM188" s="275"/>
      <c r="AN188" s="275"/>
      <c r="AO188" s="275"/>
      <c r="AP188" s="275"/>
      <c r="AQ188" s="275"/>
      <c r="AR188" s="275"/>
      <c r="AS188" s="275"/>
      <c r="AT188" s="275"/>
      <c r="AU188" s="275"/>
      <c r="AV188" s="275"/>
      <c r="AW188" s="275"/>
      <c r="AX188" s="275"/>
      <c r="AY188" s="275"/>
      <c r="AZ188" s="275"/>
      <c r="BA188" s="275"/>
      <c r="BB188" s="275"/>
      <c r="BC188" s="275"/>
      <c r="BD188" s="275"/>
      <c r="BE188" s="275"/>
      <c r="BF188" s="275"/>
      <c r="BG188" s="275"/>
      <c r="BH188" s="275"/>
      <c r="BI188" s="275"/>
      <c r="BJ188" s="275"/>
      <c r="BK188" s="275"/>
      <c r="BL188" s="275"/>
      <c r="BM188" s="275"/>
      <c r="BN188" s="275"/>
      <c r="BO188" s="275"/>
      <c r="BP188" s="275"/>
      <c r="BQ188" s="275"/>
      <c r="BR188" s="275"/>
      <c r="BS188" s="275"/>
      <c r="BT188" s="275"/>
      <c r="BU188" s="275"/>
      <c r="BV188" s="275"/>
      <c r="BW188" s="275"/>
      <c r="BX188" s="17"/>
      <c r="BY188" s="17"/>
      <c r="BZ188" s="17"/>
      <c r="CA188" s="17"/>
      <c r="CB188" s="17"/>
      <c r="CC188" s="17"/>
      <c r="CD188" s="17"/>
      <c r="CE188" s="17"/>
      <c r="CF188" s="316"/>
      <c r="CG188" s="317"/>
      <c r="CH188" s="275"/>
      <c r="CI188" s="275"/>
      <c r="CJ188" s="275"/>
      <c r="CK188" s="275"/>
      <c r="CL188" s="275"/>
      <c r="CM188" s="275"/>
      <c r="CN188" s="275"/>
      <c r="CO188" s="275"/>
      <c r="CP188" s="275"/>
      <c r="CQ188" s="275"/>
      <c r="CR188" s="275"/>
      <c r="CS188" s="275"/>
      <c r="CT188" s="275"/>
      <c r="CU188" s="275"/>
      <c r="CV188" s="275"/>
      <c r="CW188" s="275"/>
      <c r="CX188" s="275"/>
      <c r="CY188" s="275"/>
      <c r="CZ188" s="275"/>
      <c r="DA188" s="275"/>
      <c r="DB188" s="275"/>
      <c r="DC188" s="275"/>
      <c r="DD188" s="275"/>
      <c r="DE188" s="275"/>
      <c r="DF188" s="275"/>
      <c r="DG188" s="275"/>
      <c r="DH188" s="275"/>
      <c r="DI188" s="275"/>
      <c r="DJ188" s="275"/>
      <c r="DK188" s="275"/>
      <c r="DL188" s="275"/>
      <c r="DM188" s="275"/>
      <c r="DN188" s="275"/>
      <c r="DO188" s="275"/>
      <c r="DP188" s="275"/>
      <c r="DQ188" s="275"/>
      <c r="DR188" s="275"/>
      <c r="DS188" s="275"/>
      <c r="DT188" s="275"/>
      <c r="DU188" s="275"/>
      <c r="DV188" s="275"/>
    </row>
    <row r="189" spans="1:126" ht="12.75" customHeight="1">
      <c r="A189" s="275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  <c r="X189" s="275"/>
      <c r="Y189" s="275"/>
      <c r="Z189" s="275"/>
      <c r="AA189" s="275"/>
      <c r="AB189" s="275"/>
      <c r="AC189" s="275"/>
      <c r="AD189" s="275"/>
      <c r="AE189" s="275"/>
      <c r="AF189" s="275"/>
      <c r="AG189" s="275"/>
      <c r="AH189" s="275"/>
      <c r="AI189" s="275"/>
      <c r="AJ189" s="275"/>
      <c r="AK189" s="275"/>
      <c r="AL189" s="275"/>
      <c r="AM189" s="275"/>
      <c r="AN189" s="275"/>
      <c r="AO189" s="275"/>
      <c r="AP189" s="275"/>
      <c r="AQ189" s="275"/>
      <c r="AR189" s="275"/>
      <c r="AS189" s="275"/>
      <c r="AT189" s="275"/>
      <c r="AU189" s="275"/>
      <c r="AV189" s="275"/>
      <c r="AW189" s="275"/>
      <c r="AX189" s="275"/>
      <c r="AY189" s="275"/>
      <c r="AZ189" s="275"/>
      <c r="BA189" s="275"/>
      <c r="BB189" s="275"/>
      <c r="BC189" s="275"/>
      <c r="BD189" s="275"/>
      <c r="BE189" s="275"/>
      <c r="BF189" s="275"/>
      <c r="BG189" s="275"/>
      <c r="BH189" s="275"/>
      <c r="BI189" s="275"/>
      <c r="BJ189" s="275"/>
      <c r="BK189" s="275"/>
      <c r="BL189" s="275"/>
      <c r="BM189" s="275"/>
      <c r="BN189" s="275"/>
      <c r="BO189" s="275"/>
      <c r="BP189" s="275"/>
      <c r="BQ189" s="275"/>
      <c r="BR189" s="275"/>
      <c r="BS189" s="275"/>
      <c r="BT189" s="275"/>
      <c r="BU189" s="275"/>
      <c r="BV189" s="275"/>
      <c r="BW189" s="275"/>
      <c r="BX189" s="17"/>
      <c r="BY189" s="17"/>
      <c r="BZ189" s="17"/>
      <c r="CA189" s="17"/>
      <c r="CB189" s="17"/>
      <c r="CC189" s="17"/>
      <c r="CD189" s="17"/>
      <c r="CE189" s="17"/>
      <c r="CF189" s="275"/>
      <c r="CG189" s="275"/>
      <c r="CH189" s="275"/>
      <c r="CI189" s="275"/>
      <c r="CJ189" s="275"/>
      <c r="CK189" s="275"/>
      <c r="CL189" s="275"/>
      <c r="CM189" s="275"/>
      <c r="CN189" s="275"/>
      <c r="CO189" s="275"/>
      <c r="CP189" s="275"/>
      <c r="CQ189" s="275"/>
      <c r="CR189" s="275"/>
      <c r="CS189" s="275"/>
      <c r="CT189" s="275"/>
      <c r="CU189" s="275"/>
      <c r="CV189" s="275"/>
      <c r="CW189" s="275"/>
      <c r="CX189" s="275"/>
      <c r="CY189" s="275"/>
      <c r="CZ189" s="275"/>
      <c r="DA189" s="275"/>
      <c r="DB189" s="275"/>
      <c r="DC189" s="275"/>
      <c r="DD189" s="275"/>
      <c r="DE189" s="275"/>
      <c r="DF189" s="275"/>
      <c r="DG189" s="275"/>
      <c r="DH189" s="275"/>
      <c r="DI189" s="275"/>
      <c r="DJ189" s="275"/>
      <c r="DK189" s="275"/>
      <c r="DL189" s="275"/>
      <c r="DM189" s="275"/>
      <c r="DN189" s="275"/>
      <c r="DO189" s="275"/>
      <c r="DP189" s="275"/>
      <c r="DQ189" s="275"/>
      <c r="DR189" s="275"/>
      <c r="DS189" s="275"/>
      <c r="DT189" s="275"/>
      <c r="DU189" s="275"/>
      <c r="DV189" s="275"/>
    </row>
    <row r="190" spans="1:126" ht="12.75" customHeight="1">
      <c r="A190" s="275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  <c r="BP190" s="275"/>
      <c r="BQ190" s="275"/>
      <c r="BR190" s="275"/>
      <c r="BS190" s="275"/>
      <c r="BT190" s="275"/>
      <c r="BU190" s="275"/>
      <c r="BV190" s="275"/>
      <c r="BW190" s="275"/>
      <c r="BX190" s="17"/>
      <c r="BY190" s="17"/>
      <c r="BZ190" s="17"/>
      <c r="CA190" s="17"/>
      <c r="CB190" s="17"/>
      <c r="CC190" s="17"/>
      <c r="CD190" s="17"/>
      <c r="CE190" s="17"/>
      <c r="CF190" s="275"/>
      <c r="CG190" s="275"/>
      <c r="CH190" s="275"/>
      <c r="CI190" s="275"/>
      <c r="CJ190" s="275"/>
      <c r="CK190" s="275"/>
      <c r="CL190" s="275"/>
      <c r="CM190" s="275"/>
      <c r="CN190" s="275"/>
      <c r="CO190" s="275"/>
      <c r="CP190" s="275"/>
      <c r="CQ190" s="275"/>
      <c r="CR190" s="275"/>
      <c r="CS190" s="275"/>
      <c r="CT190" s="275"/>
      <c r="CU190" s="275"/>
      <c r="CV190" s="275"/>
      <c r="CW190" s="275"/>
      <c r="CX190" s="275"/>
      <c r="CY190" s="275"/>
      <c r="CZ190" s="275"/>
      <c r="DA190" s="275"/>
      <c r="DB190" s="275"/>
      <c r="DC190" s="275"/>
      <c r="DD190" s="275"/>
      <c r="DE190" s="275"/>
      <c r="DF190" s="275"/>
      <c r="DG190" s="275"/>
      <c r="DH190" s="275"/>
      <c r="DI190" s="275"/>
      <c r="DJ190" s="275"/>
      <c r="DK190" s="275"/>
      <c r="DL190" s="275"/>
      <c r="DM190" s="275"/>
      <c r="DN190" s="275"/>
      <c r="DO190" s="275"/>
      <c r="DP190" s="275"/>
      <c r="DQ190" s="275"/>
      <c r="DR190" s="275"/>
      <c r="DS190" s="275"/>
      <c r="DT190" s="275"/>
      <c r="DU190" s="275"/>
      <c r="DV190" s="275"/>
    </row>
    <row r="191" spans="1:126" ht="12.75" customHeight="1">
      <c r="A191" s="275"/>
      <c r="B191" s="275"/>
      <c r="C191" s="275"/>
      <c r="D191" s="275"/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D191" s="275"/>
      <c r="AE191" s="275"/>
      <c r="AF191" s="275"/>
      <c r="AG191" s="275"/>
      <c r="AH191" s="275"/>
      <c r="AI191" s="275"/>
      <c r="AJ191" s="275"/>
      <c r="AK191" s="275"/>
      <c r="AL191" s="275"/>
      <c r="AM191" s="275"/>
      <c r="AN191" s="275"/>
      <c r="AO191" s="275"/>
      <c r="AP191" s="275"/>
      <c r="AQ191" s="275"/>
      <c r="AR191" s="275"/>
      <c r="AS191" s="275"/>
      <c r="AT191" s="275"/>
      <c r="AU191" s="275"/>
      <c r="AV191" s="275"/>
      <c r="AW191" s="275"/>
      <c r="AX191" s="275"/>
      <c r="AY191" s="275"/>
      <c r="AZ191" s="275"/>
      <c r="BA191" s="275"/>
      <c r="BB191" s="275"/>
      <c r="BC191" s="275"/>
      <c r="BD191" s="275"/>
      <c r="BE191" s="275"/>
      <c r="BF191" s="275"/>
      <c r="BG191" s="275"/>
      <c r="BH191" s="275"/>
      <c r="BI191" s="275"/>
      <c r="BJ191" s="275"/>
      <c r="BK191" s="275"/>
      <c r="BL191" s="275"/>
      <c r="BM191" s="275"/>
      <c r="BN191" s="275"/>
      <c r="BO191" s="275"/>
      <c r="BP191" s="275"/>
      <c r="BQ191" s="275"/>
      <c r="BR191" s="275"/>
      <c r="BS191" s="275"/>
      <c r="BT191" s="275"/>
      <c r="BU191" s="275"/>
      <c r="BV191" s="275"/>
      <c r="BW191" s="275"/>
      <c r="BX191" s="17"/>
      <c r="BY191" s="17"/>
      <c r="BZ191" s="17"/>
      <c r="CA191" s="17"/>
      <c r="CB191" s="17"/>
      <c r="CC191" s="17"/>
      <c r="CD191" s="17"/>
      <c r="CE191" s="17"/>
      <c r="CF191" s="275"/>
      <c r="CG191" s="275"/>
      <c r="CH191" s="275"/>
      <c r="CI191" s="275"/>
      <c r="CJ191" s="275"/>
      <c r="CK191" s="275"/>
      <c r="CL191" s="275"/>
      <c r="CM191" s="275"/>
      <c r="CN191" s="275"/>
      <c r="CO191" s="275"/>
      <c r="CP191" s="275"/>
      <c r="CQ191" s="275"/>
      <c r="CR191" s="275"/>
      <c r="CS191" s="275"/>
      <c r="CT191" s="275"/>
      <c r="CU191" s="275"/>
      <c r="CV191" s="275"/>
      <c r="CW191" s="275"/>
      <c r="CX191" s="275"/>
      <c r="CY191" s="275"/>
      <c r="CZ191" s="275"/>
      <c r="DA191" s="275"/>
      <c r="DB191" s="275"/>
      <c r="DC191" s="275"/>
      <c r="DD191" s="275"/>
      <c r="DE191" s="275"/>
      <c r="DF191" s="275"/>
      <c r="DG191" s="275"/>
      <c r="DH191" s="275"/>
      <c r="DI191" s="275"/>
      <c r="DJ191" s="275"/>
      <c r="DK191" s="275"/>
      <c r="DL191" s="275"/>
      <c r="DM191" s="275"/>
      <c r="DN191" s="275"/>
      <c r="DO191" s="275"/>
      <c r="DP191" s="275"/>
      <c r="DQ191" s="275"/>
      <c r="DR191" s="275"/>
      <c r="DS191" s="275"/>
      <c r="DT191" s="275"/>
      <c r="DU191" s="275"/>
      <c r="DV191" s="275"/>
    </row>
    <row r="192" spans="1:126" ht="12.75" customHeight="1">
      <c r="A192" s="275"/>
      <c r="B192" s="275"/>
      <c r="C192" s="275"/>
      <c r="D192" s="275"/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5"/>
      <c r="AC192" s="275"/>
      <c r="AD192" s="275"/>
      <c r="AE192" s="275"/>
      <c r="AF192" s="275"/>
      <c r="AG192" s="275"/>
      <c r="AH192" s="275"/>
      <c r="AI192" s="275"/>
      <c r="AJ192" s="275"/>
      <c r="AK192" s="275"/>
      <c r="AL192" s="275"/>
      <c r="AM192" s="275"/>
      <c r="AN192" s="275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5"/>
      <c r="BC192" s="275"/>
      <c r="BD192" s="275"/>
      <c r="BE192" s="275"/>
      <c r="BF192" s="275"/>
      <c r="BG192" s="275"/>
      <c r="BH192" s="275"/>
      <c r="BI192" s="275"/>
      <c r="BJ192" s="275"/>
      <c r="BK192" s="275"/>
      <c r="BL192" s="275"/>
      <c r="BM192" s="275"/>
      <c r="BN192" s="275"/>
      <c r="BO192" s="275"/>
      <c r="BP192" s="275"/>
      <c r="BQ192" s="275"/>
      <c r="BR192" s="275"/>
      <c r="BS192" s="275"/>
      <c r="BT192" s="275"/>
      <c r="BU192" s="275"/>
      <c r="BV192" s="275"/>
      <c r="BW192" s="275"/>
      <c r="BX192" s="17"/>
      <c r="BY192" s="17"/>
      <c r="BZ192" s="17"/>
      <c r="CA192" s="17"/>
      <c r="CB192" s="17"/>
      <c r="CC192" s="17"/>
      <c r="CD192" s="17"/>
      <c r="CE192" s="17"/>
      <c r="CF192" s="275"/>
      <c r="CG192" s="275"/>
      <c r="CH192" s="275"/>
      <c r="CI192" s="275"/>
      <c r="CJ192" s="275"/>
      <c r="CK192" s="275"/>
      <c r="CL192" s="275"/>
      <c r="CM192" s="275"/>
      <c r="CN192" s="275"/>
      <c r="CO192" s="275"/>
      <c r="CP192" s="275"/>
      <c r="CQ192" s="275"/>
      <c r="CR192" s="275"/>
      <c r="CS192" s="275"/>
      <c r="CT192" s="275"/>
      <c r="CU192" s="275"/>
      <c r="CV192" s="275"/>
      <c r="CW192" s="275"/>
      <c r="CX192" s="275"/>
      <c r="CY192" s="275"/>
      <c r="CZ192" s="275"/>
      <c r="DA192" s="275"/>
      <c r="DB192" s="275"/>
      <c r="DC192" s="275"/>
      <c r="DD192" s="275"/>
      <c r="DE192" s="275"/>
      <c r="DF192" s="275"/>
      <c r="DG192" s="275"/>
      <c r="DH192" s="275"/>
      <c r="DI192" s="275"/>
      <c r="DJ192" s="275"/>
      <c r="DK192" s="275"/>
      <c r="DL192" s="275"/>
      <c r="DM192" s="275"/>
      <c r="DN192" s="275"/>
      <c r="DO192" s="275"/>
      <c r="DP192" s="275"/>
      <c r="DQ192" s="275"/>
      <c r="DR192" s="275"/>
      <c r="DS192" s="275"/>
      <c r="DT192" s="275"/>
      <c r="DU192" s="275"/>
      <c r="DV192" s="275"/>
    </row>
    <row r="193" spans="1:126" ht="12.75" customHeight="1">
      <c r="A193" s="275"/>
      <c r="B193" s="275"/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  <c r="AU193" s="275"/>
      <c r="AV193" s="275"/>
      <c r="AW193" s="275"/>
      <c r="AX193" s="275"/>
      <c r="AY193" s="275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5"/>
      <c r="BQ193" s="275"/>
      <c r="BR193" s="275"/>
      <c r="BS193" s="275"/>
      <c r="BT193" s="275"/>
      <c r="BU193" s="275"/>
      <c r="BV193" s="275"/>
      <c r="BW193" s="275"/>
      <c r="BX193" s="17"/>
      <c r="BY193" s="17"/>
      <c r="BZ193" s="17"/>
      <c r="CA193" s="17"/>
      <c r="CB193" s="17"/>
      <c r="CC193" s="17"/>
      <c r="CD193" s="17"/>
      <c r="CE193" s="17"/>
      <c r="CF193" s="275"/>
      <c r="CG193" s="275"/>
      <c r="CH193" s="275"/>
      <c r="CI193" s="275"/>
      <c r="CJ193" s="275"/>
      <c r="CK193" s="275"/>
      <c r="CL193" s="275"/>
      <c r="CM193" s="275"/>
      <c r="CN193" s="275"/>
      <c r="CO193" s="275"/>
      <c r="CP193" s="275"/>
      <c r="CQ193" s="275"/>
      <c r="CR193" s="275"/>
      <c r="CS193" s="275"/>
      <c r="CT193" s="275"/>
      <c r="CU193" s="275"/>
      <c r="CV193" s="275"/>
      <c r="CW193" s="275"/>
      <c r="CX193" s="275"/>
      <c r="CY193" s="275"/>
      <c r="CZ193" s="275"/>
      <c r="DA193" s="275"/>
      <c r="DB193" s="275"/>
      <c r="DC193" s="275"/>
      <c r="DD193" s="275"/>
      <c r="DE193" s="275"/>
      <c r="DF193" s="275"/>
      <c r="DG193" s="275"/>
      <c r="DH193" s="275"/>
      <c r="DI193" s="275"/>
      <c r="DJ193" s="275"/>
      <c r="DK193" s="275"/>
      <c r="DL193" s="275"/>
      <c r="DM193" s="275"/>
      <c r="DN193" s="275"/>
      <c r="DO193" s="275"/>
      <c r="DP193" s="275"/>
      <c r="DQ193" s="275"/>
      <c r="DR193" s="275"/>
      <c r="DS193" s="275"/>
      <c r="DT193" s="275"/>
      <c r="DU193" s="275"/>
      <c r="DV193" s="275"/>
    </row>
    <row r="194" spans="1:126" ht="12.75" customHeight="1">
      <c r="A194" s="275"/>
      <c r="B194" s="275"/>
      <c r="C194" s="275"/>
      <c r="D194" s="275"/>
      <c r="E194" s="275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  <c r="S194" s="275"/>
      <c r="T194" s="275"/>
      <c r="U194" s="275"/>
      <c r="V194" s="275"/>
      <c r="W194" s="275"/>
      <c r="X194" s="275"/>
      <c r="Y194" s="275"/>
      <c r="Z194" s="275"/>
      <c r="AA194" s="275"/>
      <c r="AB194" s="275"/>
      <c r="AC194" s="275"/>
      <c r="AD194" s="275"/>
      <c r="AE194" s="275"/>
      <c r="AF194" s="275"/>
      <c r="AG194" s="275"/>
      <c r="AH194" s="275"/>
      <c r="AI194" s="275"/>
      <c r="AJ194" s="275"/>
      <c r="AK194" s="275"/>
      <c r="AL194" s="275"/>
      <c r="AM194" s="275"/>
      <c r="AN194" s="275"/>
      <c r="AO194" s="275"/>
      <c r="AP194" s="275"/>
      <c r="AQ194" s="275"/>
      <c r="AR194" s="275"/>
      <c r="AS194" s="275"/>
      <c r="AT194" s="275"/>
      <c r="AU194" s="275"/>
      <c r="AV194" s="275"/>
      <c r="AW194" s="275"/>
      <c r="AX194" s="275"/>
      <c r="AY194" s="275"/>
      <c r="AZ194" s="275"/>
      <c r="BA194" s="275"/>
      <c r="BB194" s="275"/>
      <c r="BC194" s="275"/>
      <c r="BD194" s="275"/>
      <c r="BE194" s="275"/>
      <c r="BF194" s="275"/>
      <c r="BG194" s="275"/>
      <c r="BH194" s="275"/>
      <c r="BI194" s="275"/>
      <c r="BJ194" s="275"/>
      <c r="BK194" s="275"/>
      <c r="BL194" s="275"/>
      <c r="BM194" s="275"/>
      <c r="BN194" s="275"/>
      <c r="BO194" s="275"/>
      <c r="BP194" s="275"/>
      <c r="BQ194" s="275"/>
      <c r="BR194" s="275"/>
      <c r="BS194" s="275"/>
      <c r="BT194" s="275"/>
      <c r="BU194" s="275"/>
      <c r="BV194" s="275"/>
      <c r="BW194" s="275"/>
      <c r="BX194" s="17"/>
      <c r="BY194" s="17"/>
      <c r="BZ194" s="17"/>
      <c r="CA194" s="17"/>
      <c r="CB194" s="17"/>
      <c r="CC194" s="17"/>
      <c r="CD194" s="17"/>
      <c r="CE194" s="17"/>
      <c r="CF194" s="275"/>
      <c r="CG194" s="275"/>
      <c r="CH194" s="275"/>
      <c r="CI194" s="275"/>
      <c r="CJ194" s="275"/>
      <c r="CK194" s="275"/>
      <c r="CL194" s="275"/>
      <c r="CM194" s="275"/>
      <c r="CN194" s="275"/>
      <c r="CO194" s="275"/>
      <c r="CP194" s="275"/>
      <c r="CQ194" s="275"/>
      <c r="CR194" s="275"/>
      <c r="CS194" s="275"/>
      <c r="CT194" s="275"/>
      <c r="CU194" s="275"/>
      <c r="CV194" s="275"/>
      <c r="CW194" s="275"/>
      <c r="CX194" s="275"/>
      <c r="CY194" s="275"/>
      <c r="CZ194" s="275"/>
      <c r="DA194" s="275"/>
      <c r="DB194" s="275"/>
      <c r="DC194" s="275"/>
      <c r="DD194" s="275"/>
      <c r="DE194" s="275"/>
      <c r="DF194" s="275"/>
      <c r="DG194" s="275"/>
      <c r="DH194" s="275"/>
      <c r="DI194" s="275"/>
      <c r="DJ194" s="275"/>
      <c r="DK194" s="275"/>
      <c r="DL194" s="275"/>
      <c r="DM194" s="275"/>
      <c r="DN194" s="275"/>
      <c r="DO194" s="275"/>
      <c r="DP194" s="275"/>
      <c r="DQ194" s="275"/>
      <c r="DR194" s="275"/>
      <c r="DS194" s="275"/>
      <c r="DT194" s="275"/>
      <c r="DU194" s="275"/>
      <c r="DV194" s="275"/>
    </row>
    <row r="195" spans="1:126" ht="12.75" customHeight="1">
      <c r="A195" s="275"/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  <c r="S195" s="275"/>
      <c r="T195" s="275"/>
      <c r="U195" s="275"/>
      <c r="V195" s="275"/>
      <c r="W195" s="275"/>
      <c r="X195" s="275"/>
      <c r="Y195" s="275"/>
      <c r="Z195" s="275"/>
      <c r="AA195" s="275"/>
      <c r="AB195" s="275"/>
      <c r="AC195" s="275"/>
      <c r="AD195" s="275"/>
      <c r="AE195" s="275"/>
      <c r="AF195" s="275"/>
      <c r="AG195" s="275"/>
      <c r="AH195" s="275"/>
      <c r="AI195" s="275"/>
      <c r="AJ195" s="275"/>
      <c r="AK195" s="275"/>
      <c r="AL195" s="275"/>
      <c r="AM195" s="275"/>
      <c r="AN195" s="275"/>
      <c r="AO195" s="275"/>
      <c r="AP195" s="275"/>
      <c r="AQ195" s="275"/>
      <c r="AR195" s="275"/>
      <c r="AS195" s="275"/>
      <c r="AT195" s="275"/>
      <c r="AU195" s="275"/>
      <c r="AV195" s="275"/>
      <c r="AW195" s="275"/>
      <c r="AX195" s="275"/>
      <c r="AY195" s="275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5"/>
      <c r="BQ195" s="275"/>
      <c r="BR195" s="275"/>
      <c r="BS195" s="275"/>
      <c r="BT195" s="275"/>
      <c r="BU195" s="275"/>
      <c r="BV195" s="275"/>
      <c r="BW195" s="275"/>
      <c r="BX195" s="17"/>
      <c r="BY195" s="17"/>
      <c r="BZ195" s="17"/>
      <c r="CA195" s="17"/>
      <c r="CB195" s="17"/>
      <c r="CC195" s="17"/>
      <c r="CD195" s="17"/>
      <c r="CE195" s="17"/>
      <c r="CF195" s="275"/>
      <c r="CG195" s="275"/>
      <c r="CH195" s="275"/>
      <c r="CI195" s="275"/>
      <c r="CJ195" s="275"/>
      <c r="CK195" s="275"/>
      <c r="CL195" s="275"/>
      <c r="CM195" s="275"/>
      <c r="CN195" s="275"/>
      <c r="CO195" s="275"/>
      <c r="CP195" s="275"/>
      <c r="CQ195" s="275"/>
      <c r="CR195" s="275"/>
      <c r="CS195" s="275"/>
      <c r="CT195" s="275"/>
      <c r="CU195" s="275"/>
      <c r="CV195" s="275"/>
      <c r="CW195" s="275"/>
      <c r="CX195" s="275"/>
      <c r="CY195" s="275"/>
      <c r="CZ195" s="275"/>
      <c r="DA195" s="275"/>
      <c r="DB195" s="275"/>
      <c r="DC195" s="275"/>
      <c r="DD195" s="275"/>
      <c r="DE195" s="275"/>
      <c r="DF195" s="275"/>
      <c r="DG195" s="275"/>
      <c r="DH195" s="275"/>
      <c r="DI195" s="275"/>
      <c r="DJ195" s="275"/>
      <c r="DK195" s="275"/>
      <c r="DL195" s="275"/>
      <c r="DM195" s="275"/>
      <c r="DN195" s="275"/>
      <c r="DO195" s="275"/>
      <c r="DP195" s="275"/>
      <c r="DQ195" s="275"/>
      <c r="DR195" s="275"/>
      <c r="DS195" s="275"/>
      <c r="DT195" s="275"/>
      <c r="DU195" s="275"/>
      <c r="DV195" s="275"/>
    </row>
    <row r="196" spans="1:126" ht="12.75" customHeight="1">
      <c r="A196" s="275"/>
      <c r="B196" s="275"/>
      <c r="C196" s="275"/>
      <c r="D196" s="275"/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  <c r="T196" s="275"/>
      <c r="U196" s="275"/>
      <c r="V196" s="275"/>
      <c r="W196" s="275"/>
      <c r="X196" s="275"/>
      <c r="Y196" s="275"/>
      <c r="Z196" s="275"/>
      <c r="AA196" s="275"/>
      <c r="AB196" s="275"/>
      <c r="AC196" s="275"/>
      <c r="AD196" s="275"/>
      <c r="AE196" s="275"/>
      <c r="AF196" s="275"/>
      <c r="AG196" s="275"/>
      <c r="AH196" s="275"/>
      <c r="AI196" s="275"/>
      <c r="AJ196" s="275"/>
      <c r="AK196" s="275"/>
      <c r="AL196" s="275"/>
      <c r="AM196" s="275"/>
      <c r="AN196" s="275"/>
      <c r="AO196" s="275"/>
      <c r="AP196" s="275"/>
      <c r="AQ196" s="275"/>
      <c r="AR196" s="275"/>
      <c r="AS196" s="275"/>
      <c r="AT196" s="275"/>
      <c r="AU196" s="275"/>
      <c r="AV196" s="275"/>
      <c r="AW196" s="275"/>
      <c r="AX196" s="275"/>
      <c r="AY196" s="275"/>
      <c r="AZ196" s="275"/>
      <c r="BA196" s="275"/>
      <c r="BB196" s="275"/>
      <c r="BC196" s="275"/>
      <c r="BD196" s="275"/>
      <c r="BE196" s="275"/>
      <c r="BF196" s="275"/>
      <c r="BG196" s="275"/>
      <c r="BH196" s="275"/>
      <c r="BI196" s="275"/>
      <c r="BJ196" s="275"/>
      <c r="BK196" s="275"/>
      <c r="BL196" s="275"/>
      <c r="BM196" s="275"/>
      <c r="BN196" s="275"/>
      <c r="BO196" s="275"/>
      <c r="BP196" s="275"/>
      <c r="BQ196" s="275"/>
      <c r="BR196" s="275"/>
      <c r="BS196" s="275"/>
      <c r="BT196" s="275"/>
      <c r="BU196" s="275"/>
      <c r="BV196" s="275"/>
      <c r="BW196" s="275"/>
      <c r="BX196" s="17"/>
      <c r="BY196" s="17"/>
      <c r="BZ196" s="17"/>
      <c r="CA196" s="17"/>
      <c r="CB196" s="17"/>
      <c r="CC196" s="17"/>
      <c r="CD196" s="17"/>
      <c r="CE196" s="17"/>
      <c r="CF196" s="275"/>
      <c r="CG196" s="275"/>
      <c r="CH196" s="275"/>
      <c r="CI196" s="275"/>
      <c r="CJ196" s="275"/>
      <c r="CK196" s="275"/>
      <c r="CL196" s="275"/>
      <c r="CM196" s="275"/>
      <c r="CN196" s="275"/>
      <c r="CO196" s="275"/>
      <c r="CP196" s="275"/>
      <c r="CQ196" s="275"/>
      <c r="CR196" s="275"/>
      <c r="CS196" s="275"/>
      <c r="CT196" s="275"/>
      <c r="CU196" s="275"/>
      <c r="CV196" s="275"/>
      <c r="CW196" s="275"/>
      <c r="CX196" s="275"/>
      <c r="CY196" s="275"/>
      <c r="CZ196" s="275"/>
      <c r="DA196" s="275"/>
      <c r="DB196" s="275"/>
      <c r="DC196" s="275"/>
      <c r="DD196" s="275"/>
      <c r="DE196" s="275"/>
      <c r="DF196" s="275"/>
      <c r="DG196" s="275"/>
      <c r="DH196" s="275"/>
      <c r="DI196" s="275"/>
      <c r="DJ196" s="275"/>
      <c r="DK196" s="275"/>
      <c r="DL196" s="275"/>
      <c r="DM196" s="275"/>
      <c r="DN196" s="275"/>
      <c r="DO196" s="275"/>
      <c r="DP196" s="275"/>
      <c r="DQ196" s="275"/>
      <c r="DR196" s="275"/>
      <c r="DS196" s="275"/>
      <c r="DT196" s="275"/>
      <c r="DU196" s="275"/>
      <c r="DV196" s="275"/>
    </row>
    <row r="197" spans="1:126" ht="12.75" customHeight="1">
      <c r="A197" s="275"/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5"/>
      <c r="V197" s="275"/>
      <c r="W197" s="275"/>
      <c r="X197" s="275"/>
      <c r="Y197" s="275"/>
      <c r="Z197" s="275"/>
      <c r="AA197" s="275"/>
      <c r="AB197" s="275"/>
      <c r="AC197" s="275"/>
      <c r="AD197" s="275"/>
      <c r="AE197" s="275"/>
      <c r="AF197" s="275"/>
      <c r="AG197" s="275"/>
      <c r="AH197" s="275"/>
      <c r="AI197" s="275"/>
      <c r="AJ197" s="275"/>
      <c r="AK197" s="275"/>
      <c r="AL197" s="275"/>
      <c r="AM197" s="275"/>
      <c r="AN197" s="275"/>
      <c r="AO197" s="275"/>
      <c r="AP197" s="275"/>
      <c r="AQ197" s="275"/>
      <c r="AR197" s="275"/>
      <c r="AS197" s="275"/>
      <c r="AT197" s="275"/>
      <c r="AU197" s="275"/>
      <c r="AV197" s="275"/>
      <c r="AW197" s="275"/>
      <c r="AX197" s="275"/>
      <c r="AY197" s="275"/>
      <c r="AZ197" s="275"/>
      <c r="BA197" s="275"/>
      <c r="BB197" s="275"/>
      <c r="BC197" s="275"/>
      <c r="BD197" s="275"/>
      <c r="BE197" s="275"/>
      <c r="BF197" s="275"/>
      <c r="BG197" s="275"/>
      <c r="BH197" s="275"/>
      <c r="BI197" s="275"/>
      <c r="BJ197" s="275"/>
      <c r="BK197" s="275"/>
      <c r="BL197" s="275"/>
      <c r="BM197" s="275"/>
      <c r="BN197" s="275"/>
      <c r="BO197" s="275"/>
      <c r="BP197" s="275"/>
      <c r="BQ197" s="275"/>
      <c r="BR197" s="275"/>
      <c r="BS197" s="275"/>
      <c r="BT197" s="275"/>
      <c r="BU197" s="275"/>
      <c r="BV197" s="275"/>
      <c r="BW197" s="275"/>
      <c r="BX197" s="17"/>
      <c r="BY197" s="17"/>
      <c r="BZ197" s="17"/>
      <c r="CA197" s="17"/>
      <c r="CB197" s="17"/>
      <c r="CC197" s="17"/>
      <c r="CD197" s="17"/>
      <c r="CE197" s="17"/>
      <c r="CF197" s="275"/>
      <c r="CG197" s="275"/>
      <c r="CH197" s="275"/>
      <c r="CI197" s="275"/>
      <c r="CJ197" s="275"/>
      <c r="CK197" s="275"/>
      <c r="CL197" s="275"/>
      <c r="CM197" s="275"/>
      <c r="CN197" s="275"/>
      <c r="CO197" s="275"/>
      <c r="CP197" s="275"/>
      <c r="CQ197" s="275"/>
      <c r="CR197" s="275"/>
      <c r="CS197" s="275"/>
      <c r="CT197" s="275"/>
      <c r="CU197" s="275"/>
      <c r="CV197" s="275"/>
      <c r="CW197" s="275"/>
      <c r="CX197" s="275"/>
      <c r="CY197" s="275"/>
      <c r="CZ197" s="275"/>
      <c r="DA197" s="275"/>
      <c r="DB197" s="275"/>
      <c r="DC197" s="275"/>
      <c r="DD197" s="275"/>
      <c r="DE197" s="275"/>
      <c r="DF197" s="275"/>
      <c r="DG197" s="275"/>
      <c r="DH197" s="275"/>
      <c r="DI197" s="275"/>
      <c r="DJ197" s="275"/>
      <c r="DK197" s="275"/>
      <c r="DL197" s="275"/>
      <c r="DM197" s="275"/>
      <c r="DN197" s="275"/>
      <c r="DO197" s="275"/>
      <c r="DP197" s="275"/>
      <c r="DQ197" s="275"/>
      <c r="DR197" s="275"/>
      <c r="DS197" s="275"/>
      <c r="DT197" s="275"/>
      <c r="DU197" s="275"/>
      <c r="DV197" s="275"/>
    </row>
    <row r="198" spans="1:126" ht="12.75" customHeight="1">
      <c r="A198" s="275"/>
      <c r="B198" s="275"/>
      <c r="C198" s="275"/>
      <c r="D198" s="275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  <c r="X198" s="275"/>
      <c r="Y198" s="275"/>
      <c r="Z198" s="275"/>
      <c r="AA198" s="275"/>
      <c r="AB198" s="275"/>
      <c r="AC198" s="275"/>
      <c r="AD198" s="275"/>
      <c r="AE198" s="275"/>
      <c r="AF198" s="275"/>
      <c r="AG198" s="275"/>
      <c r="AH198" s="275"/>
      <c r="AI198" s="275"/>
      <c r="AJ198" s="275"/>
      <c r="AK198" s="275"/>
      <c r="AL198" s="275"/>
      <c r="AM198" s="275"/>
      <c r="AN198" s="275"/>
      <c r="AO198" s="275"/>
      <c r="AP198" s="275"/>
      <c r="AQ198" s="275"/>
      <c r="AR198" s="275"/>
      <c r="AS198" s="275"/>
      <c r="AT198" s="275"/>
      <c r="AU198" s="275"/>
      <c r="AV198" s="275"/>
      <c r="AW198" s="275"/>
      <c r="AX198" s="275"/>
      <c r="AY198" s="275"/>
      <c r="AZ198" s="275"/>
      <c r="BA198" s="275"/>
      <c r="BB198" s="275"/>
      <c r="BC198" s="275"/>
      <c r="BD198" s="275"/>
      <c r="BE198" s="275"/>
      <c r="BF198" s="275"/>
      <c r="BG198" s="275"/>
      <c r="BH198" s="275"/>
      <c r="BI198" s="275"/>
      <c r="BJ198" s="275"/>
      <c r="BK198" s="275"/>
      <c r="BL198" s="275"/>
      <c r="BM198" s="275"/>
      <c r="BN198" s="275"/>
      <c r="BO198" s="275"/>
      <c r="BP198" s="275"/>
      <c r="BQ198" s="275"/>
      <c r="BR198" s="275"/>
      <c r="BS198" s="275"/>
      <c r="BT198" s="275"/>
      <c r="BU198" s="275"/>
      <c r="BV198" s="275"/>
      <c r="BW198" s="275"/>
      <c r="BX198" s="17"/>
      <c r="BY198" s="17"/>
      <c r="BZ198" s="17"/>
      <c r="CA198" s="17"/>
      <c r="CB198" s="17"/>
      <c r="CC198" s="17"/>
      <c r="CD198" s="17"/>
      <c r="CE198" s="17"/>
      <c r="CF198" s="275"/>
      <c r="CG198" s="275"/>
      <c r="CH198" s="275"/>
      <c r="CI198" s="275"/>
      <c r="CJ198" s="275"/>
      <c r="CK198" s="275"/>
      <c r="CL198" s="275"/>
      <c r="CM198" s="275"/>
      <c r="CN198" s="275"/>
      <c r="CO198" s="275"/>
      <c r="CP198" s="275"/>
      <c r="CQ198" s="275"/>
      <c r="CR198" s="275"/>
      <c r="CS198" s="275"/>
      <c r="CT198" s="275"/>
      <c r="CU198" s="275"/>
      <c r="CV198" s="275"/>
      <c r="CW198" s="275"/>
      <c r="CX198" s="275"/>
      <c r="CY198" s="275"/>
      <c r="CZ198" s="275"/>
      <c r="DA198" s="275"/>
      <c r="DB198" s="275"/>
      <c r="DC198" s="275"/>
      <c r="DD198" s="275"/>
      <c r="DE198" s="275"/>
      <c r="DF198" s="275"/>
      <c r="DG198" s="275"/>
      <c r="DH198" s="275"/>
      <c r="DI198" s="275"/>
      <c r="DJ198" s="275"/>
      <c r="DK198" s="275"/>
      <c r="DL198" s="275"/>
      <c r="DM198" s="275"/>
      <c r="DN198" s="275"/>
      <c r="DO198" s="275"/>
      <c r="DP198" s="275"/>
      <c r="DQ198" s="275"/>
      <c r="DR198" s="275"/>
      <c r="DS198" s="275"/>
      <c r="DT198" s="275"/>
      <c r="DU198" s="275"/>
      <c r="DV198" s="275"/>
    </row>
    <row r="199" spans="1:126" ht="12.75" customHeight="1">
      <c r="A199" s="275"/>
      <c r="B199" s="275"/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5"/>
      <c r="Z199" s="275"/>
      <c r="AA199" s="275"/>
      <c r="AB199" s="275"/>
      <c r="AC199" s="275"/>
      <c r="AD199" s="275"/>
      <c r="AE199" s="275"/>
      <c r="AF199" s="275"/>
      <c r="AG199" s="275"/>
      <c r="AH199" s="275"/>
      <c r="AI199" s="275"/>
      <c r="AJ199" s="275"/>
      <c r="AK199" s="275"/>
      <c r="AL199" s="275"/>
      <c r="AM199" s="275"/>
      <c r="AN199" s="275"/>
      <c r="AO199" s="275"/>
      <c r="AP199" s="275"/>
      <c r="AQ199" s="275"/>
      <c r="AR199" s="275"/>
      <c r="AS199" s="275"/>
      <c r="AT199" s="275"/>
      <c r="AU199" s="275"/>
      <c r="AV199" s="275"/>
      <c r="AW199" s="275"/>
      <c r="AX199" s="275"/>
      <c r="AY199" s="275"/>
      <c r="AZ199" s="275"/>
      <c r="BA199" s="275"/>
      <c r="BB199" s="275"/>
      <c r="BC199" s="275"/>
      <c r="BD199" s="275"/>
      <c r="BE199" s="275"/>
      <c r="BF199" s="275"/>
      <c r="BG199" s="275"/>
      <c r="BH199" s="275"/>
      <c r="BI199" s="275"/>
      <c r="BJ199" s="275"/>
      <c r="BK199" s="275"/>
      <c r="BL199" s="275"/>
      <c r="BM199" s="275"/>
      <c r="BN199" s="275"/>
      <c r="BO199" s="275"/>
      <c r="BP199" s="275"/>
      <c r="BQ199" s="275"/>
      <c r="BR199" s="275"/>
      <c r="BS199" s="275"/>
      <c r="BT199" s="275"/>
      <c r="BU199" s="275"/>
      <c r="BV199" s="275"/>
      <c r="BW199" s="275"/>
      <c r="BX199" s="17"/>
      <c r="BY199" s="17"/>
      <c r="BZ199" s="17"/>
      <c r="CA199" s="17"/>
      <c r="CB199" s="17"/>
      <c r="CC199" s="17"/>
      <c r="CD199" s="17"/>
      <c r="CE199" s="17"/>
      <c r="CF199" s="275"/>
      <c r="CG199" s="275"/>
      <c r="CH199" s="275"/>
      <c r="CI199" s="275"/>
      <c r="CJ199" s="275"/>
      <c r="CK199" s="275"/>
      <c r="CL199" s="275"/>
      <c r="CM199" s="275"/>
      <c r="CN199" s="275"/>
      <c r="CO199" s="275"/>
      <c r="CP199" s="275"/>
      <c r="CQ199" s="275"/>
      <c r="CR199" s="275"/>
      <c r="CS199" s="275"/>
      <c r="CT199" s="275"/>
      <c r="CU199" s="275"/>
      <c r="CV199" s="275"/>
      <c r="CW199" s="275"/>
      <c r="CX199" s="275"/>
      <c r="CY199" s="275"/>
      <c r="CZ199" s="275"/>
      <c r="DA199" s="275"/>
      <c r="DB199" s="275"/>
      <c r="DC199" s="275"/>
      <c r="DD199" s="275"/>
      <c r="DE199" s="275"/>
      <c r="DF199" s="275"/>
      <c r="DG199" s="275"/>
      <c r="DH199" s="275"/>
      <c r="DI199" s="275"/>
      <c r="DJ199" s="275"/>
      <c r="DK199" s="275"/>
      <c r="DL199" s="275"/>
      <c r="DM199" s="275"/>
      <c r="DN199" s="275"/>
      <c r="DO199" s="275"/>
      <c r="DP199" s="275"/>
      <c r="DQ199" s="275"/>
      <c r="DR199" s="275"/>
      <c r="DS199" s="275"/>
      <c r="DT199" s="275"/>
      <c r="DU199" s="275"/>
      <c r="DV199" s="275"/>
    </row>
    <row r="200" spans="1:126" ht="12.75" customHeight="1">
      <c r="A200" s="99"/>
      <c r="B200" s="312"/>
      <c r="C200" s="313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4"/>
      <c r="AJ200" s="314"/>
      <c r="AK200" s="314"/>
      <c r="AL200" s="314"/>
      <c r="AM200" s="314"/>
      <c r="AN200" s="314"/>
      <c r="AO200" s="314"/>
      <c r="AP200" s="314"/>
      <c r="AQ200" s="314"/>
      <c r="AR200" s="314"/>
      <c r="AS200" s="314"/>
      <c r="AT200" s="314"/>
      <c r="AU200" s="314"/>
      <c r="AV200" s="314"/>
      <c r="AW200" s="314"/>
      <c r="AX200" s="314"/>
      <c r="AY200" s="314"/>
      <c r="AZ200" s="314"/>
      <c r="BA200" s="314"/>
      <c r="BB200" s="314"/>
      <c r="BC200" s="314"/>
      <c r="BD200" s="314"/>
      <c r="BE200" s="314"/>
      <c r="BF200" s="314"/>
      <c r="BG200" s="314"/>
      <c r="BH200" s="314"/>
      <c r="BI200" s="314"/>
      <c r="BJ200" s="314"/>
      <c r="BK200" s="315"/>
      <c r="BL200" s="275"/>
      <c r="BM200" s="275"/>
      <c r="BN200" s="275"/>
      <c r="BO200" s="275"/>
      <c r="BP200" s="275"/>
      <c r="BQ200" s="275"/>
      <c r="BR200" s="275"/>
      <c r="BS200" s="275"/>
      <c r="BT200" s="275"/>
      <c r="BU200" s="275"/>
      <c r="BV200" s="275"/>
      <c r="BW200" s="275"/>
      <c r="BX200" s="275"/>
      <c r="BY200" s="275"/>
      <c r="BZ200" s="275"/>
      <c r="CA200" s="275"/>
      <c r="CB200" s="275"/>
      <c r="CC200" s="275"/>
      <c r="CD200" s="275"/>
      <c r="CE200" s="275"/>
      <c r="CF200" s="316"/>
      <c r="CG200" s="317"/>
      <c r="CH200" s="275"/>
      <c r="CI200" s="275"/>
      <c r="CJ200" s="275"/>
      <c r="CK200" s="275"/>
      <c r="CL200" s="275"/>
      <c r="CM200" s="275"/>
      <c r="CN200" s="275"/>
      <c r="CO200" s="275"/>
      <c r="CP200" s="275"/>
      <c r="CQ200" s="275"/>
      <c r="CR200" s="275"/>
      <c r="CS200" s="275"/>
      <c r="CT200" s="275"/>
      <c r="CU200" s="275"/>
      <c r="CV200" s="275"/>
      <c r="CW200" s="275"/>
      <c r="CX200" s="275"/>
      <c r="CY200" s="275"/>
      <c r="CZ200" s="275"/>
      <c r="DA200" s="275"/>
      <c r="DB200" s="275"/>
      <c r="DC200" s="275"/>
      <c r="DD200" s="275"/>
      <c r="DE200" s="275"/>
      <c r="DF200" s="275"/>
      <c r="DG200" s="275"/>
      <c r="DH200" s="275"/>
      <c r="DI200" s="275"/>
      <c r="DJ200" s="275"/>
      <c r="DK200" s="275"/>
      <c r="DL200" s="275"/>
      <c r="DM200" s="275"/>
      <c r="DN200" s="275"/>
      <c r="DO200" s="275"/>
      <c r="DP200" s="275"/>
      <c r="DQ200" s="275"/>
      <c r="DR200" s="275"/>
      <c r="DS200" s="275"/>
      <c r="DT200" s="275"/>
      <c r="DU200" s="275"/>
      <c r="DV200" s="275"/>
    </row>
    <row r="201" spans="1:126" ht="12.75" customHeight="1">
      <c r="A201" s="99"/>
      <c r="B201" s="312"/>
      <c r="C201" s="313"/>
      <c r="D201" s="314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4"/>
      <c r="AK201" s="314"/>
      <c r="AL201" s="314"/>
      <c r="AM201" s="314"/>
      <c r="AN201" s="314"/>
      <c r="AO201" s="314"/>
      <c r="AP201" s="314"/>
      <c r="AQ201" s="314"/>
      <c r="AR201" s="314"/>
      <c r="AS201" s="314"/>
      <c r="AT201" s="314"/>
      <c r="AU201" s="314"/>
      <c r="AV201" s="314"/>
      <c r="AW201" s="314"/>
      <c r="AX201" s="314"/>
      <c r="AY201" s="314"/>
      <c r="AZ201" s="314"/>
      <c r="BA201" s="314"/>
      <c r="BB201" s="314"/>
      <c r="BC201" s="314"/>
      <c r="BD201" s="314"/>
      <c r="BE201" s="314"/>
      <c r="BF201" s="314"/>
      <c r="BG201" s="314"/>
      <c r="BH201" s="314"/>
      <c r="BI201" s="314"/>
      <c r="BJ201" s="314"/>
      <c r="BK201" s="315"/>
      <c r="BL201" s="275"/>
      <c r="BM201" s="275"/>
      <c r="BN201" s="275"/>
      <c r="BO201" s="275"/>
      <c r="BP201" s="275"/>
      <c r="BQ201" s="275"/>
      <c r="BR201" s="275"/>
      <c r="BS201" s="275"/>
      <c r="BT201" s="275"/>
      <c r="BU201" s="275"/>
      <c r="BV201" s="275"/>
      <c r="BW201" s="275"/>
      <c r="BX201" s="275"/>
      <c r="BY201" s="275"/>
      <c r="BZ201" s="275"/>
      <c r="CA201" s="275"/>
      <c r="CB201" s="275"/>
      <c r="CC201" s="275"/>
      <c r="CD201" s="275"/>
      <c r="CE201" s="275"/>
      <c r="CF201" s="316"/>
      <c r="CG201" s="317"/>
      <c r="CH201" s="275"/>
      <c r="CI201" s="275"/>
      <c r="CJ201" s="275"/>
      <c r="CK201" s="275"/>
      <c r="CL201" s="275"/>
      <c r="CM201" s="275"/>
      <c r="CN201" s="275"/>
      <c r="CO201" s="275"/>
      <c r="CP201" s="275"/>
      <c r="CQ201" s="275"/>
      <c r="CR201" s="275"/>
      <c r="CS201" s="275"/>
      <c r="CT201" s="275"/>
      <c r="CU201" s="275"/>
      <c r="CV201" s="275"/>
      <c r="CW201" s="275"/>
      <c r="CX201" s="275"/>
      <c r="CY201" s="275"/>
      <c r="CZ201" s="275"/>
      <c r="DA201" s="275"/>
      <c r="DB201" s="275"/>
      <c r="DC201" s="275"/>
      <c r="DD201" s="275"/>
      <c r="DE201" s="275"/>
      <c r="DF201" s="275"/>
      <c r="DG201" s="275"/>
      <c r="DH201" s="275"/>
      <c r="DI201" s="275"/>
      <c r="DJ201" s="275"/>
      <c r="DK201" s="275"/>
      <c r="DL201" s="275"/>
      <c r="DM201" s="275"/>
      <c r="DN201" s="275"/>
      <c r="DO201" s="275"/>
      <c r="DP201" s="275"/>
      <c r="DQ201" s="275"/>
      <c r="DR201" s="275"/>
      <c r="DS201" s="275"/>
      <c r="DT201" s="275"/>
      <c r="DU201" s="275"/>
      <c r="DV201" s="275"/>
    </row>
    <row r="202" spans="1:126" ht="12.75" customHeight="1">
      <c r="A202" s="99"/>
      <c r="B202" s="312"/>
      <c r="C202" s="313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4"/>
      <c r="AK202" s="314"/>
      <c r="AL202" s="314"/>
      <c r="AM202" s="314"/>
      <c r="AN202" s="314"/>
      <c r="AO202" s="314"/>
      <c r="AP202" s="314"/>
      <c r="AQ202" s="314"/>
      <c r="AR202" s="314"/>
      <c r="AS202" s="314"/>
      <c r="AT202" s="314"/>
      <c r="AU202" s="314"/>
      <c r="AV202" s="314"/>
      <c r="AW202" s="314"/>
      <c r="AX202" s="314"/>
      <c r="AY202" s="314"/>
      <c r="AZ202" s="314"/>
      <c r="BA202" s="314"/>
      <c r="BB202" s="314"/>
      <c r="BC202" s="314"/>
      <c r="BD202" s="314"/>
      <c r="BE202" s="314"/>
      <c r="BF202" s="314"/>
      <c r="BG202" s="314"/>
      <c r="BH202" s="314"/>
      <c r="BI202" s="314"/>
      <c r="BJ202" s="314"/>
      <c r="BK202" s="315"/>
      <c r="BL202" s="275"/>
      <c r="BM202" s="275"/>
      <c r="BN202" s="275"/>
      <c r="BO202" s="275"/>
      <c r="BP202" s="275"/>
      <c r="BQ202" s="275"/>
      <c r="BR202" s="275"/>
      <c r="BS202" s="275"/>
      <c r="BT202" s="275"/>
      <c r="BU202" s="275"/>
      <c r="BV202" s="275"/>
      <c r="BW202" s="275"/>
      <c r="BX202" s="275"/>
      <c r="BY202" s="275"/>
      <c r="BZ202" s="275"/>
      <c r="CA202" s="275"/>
      <c r="CB202" s="275"/>
      <c r="CC202" s="275"/>
      <c r="CD202" s="275"/>
      <c r="CE202" s="275"/>
      <c r="CF202" s="316"/>
      <c r="CG202" s="317"/>
      <c r="CH202" s="275"/>
      <c r="CI202" s="275"/>
      <c r="CJ202" s="275"/>
      <c r="CK202" s="275"/>
      <c r="CL202" s="275"/>
      <c r="CM202" s="275"/>
      <c r="CN202" s="275"/>
      <c r="CO202" s="275"/>
      <c r="CP202" s="275"/>
      <c r="CQ202" s="275"/>
      <c r="CR202" s="275"/>
      <c r="CS202" s="275"/>
      <c r="CT202" s="275"/>
      <c r="CU202" s="275"/>
      <c r="CV202" s="275"/>
      <c r="CW202" s="275"/>
      <c r="CX202" s="275"/>
      <c r="CY202" s="275"/>
      <c r="CZ202" s="275"/>
      <c r="DA202" s="275"/>
      <c r="DB202" s="275"/>
      <c r="DC202" s="275"/>
      <c r="DD202" s="275"/>
      <c r="DE202" s="275"/>
      <c r="DF202" s="275"/>
      <c r="DG202" s="275"/>
      <c r="DH202" s="275"/>
      <c r="DI202" s="275"/>
      <c r="DJ202" s="275"/>
      <c r="DK202" s="275"/>
      <c r="DL202" s="275"/>
      <c r="DM202" s="275"/>
      <c r="DN202" s="275"/>
      <c r="DO202" s="275"/>
      <c r="DP202" s="275"/>
      <c r="DQ202" s="275"/>
      <c r="DR202" s="275"/>
      <c r="DS202" s="275"/>
      <c r="DT202" s="275"/>
      <c r="DU202" s="275"/>
      <c r="DV202" s="275"/>
    </row>
    <row r="203" spans="1:126" ht="12.75" customHeight="1">
      <c r="A203" s="99"/>
      <c r="B203" s="312"/>
      <c r="C203" s="313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4"/>
      <c r="AK203" s="314"/>
      <c r="AL203" s="314"/>
      <c r="AM203" s="314"/>
      <c r="AN203" s="314"/>
      <c r="AO203" s="314"/>
      <c r="AP203" s="314"/>
      <c r="AQ203" s="314"/>
      <c r="AR203" s="314"/>
      <c r="AS203" s="314"/>
      <c r="AT203" s="314"/>
      <c r="AU203" s="314"/>
      <c r="AV203" s="314"/>
      <c r="AW203" s="314"/>
      <c r="AX203" s="314"/>
      <c r="AY203" s="314"/>
      <c r="AZ203" s="314"/>
      <c r="BA203" s="314"/>
      <c r="BB203" s="314"/>
      <c r="BC203" s="314"/>
      <c r="BD203" s="314"/>
      <c r="BE203" s="314"/>
      <c r="BF203" s="314"/>
      <c r="BG203" s="314"/>
      <c r="BH203" s="314"/>
      <c r="BI203" s="314"/>
      <c r="BJ203" s="314"/>
      <c r="BK203" s="315"/>
      <c r="BL203" s="275"/>
      <c r="BM203" s="275"/>
      <c r="BN203" s="275"/>
      <c r="BO203" s="275"/>
      <c r="BP203" s="275"/>
      <c r="BQ203" s="275"/>
      <c r="BR203" s="275"/>
      <c r="BS203" s="275"/>
      <c r="BT203" s="275"/>
      <c r="BU203" s="275"/>
      <c r="BV203" s="275"/>
      <c r="BW203" s="275"/>
      <c r="BX203" s="275"/>
      <c r="BY203" s="275"/>
      <c r="BZ203" s="275"/>
      <c r="CA203" s="275"/>
      <c r="CB203" s="275"/>
      <c r="CC203" s="275"/>
      <c r="CD203" s="275"/>
      <c r="CE203" s="275"/>
      <c r="CF203" s="316"/>
      <c r="CG203" s="317"/>
      <c r="CH203" s="275"/>
      <c r="CI203" s="275"/>
      <c r="CJ203" s="275"/>
      <c r="CK203" s="275"/>
      <c r="CL203" s="275"/>
      <c r="CM203" s="275"/>
      <c r="CN203" s="275"/>
      <c r="CO203" s="275"/>
      <c r="CP203" s="275"/>
      <c r="CQ203" s="275"/>
      <c r="CR203" s="275"/>
      <c r="CS203" s="275"/>
      <c r="CT203" s="275"/>
      <c r="CU203" s="275"/>
      <c r="CV203" s="275"/>
      <c r="CW203" s="275"/>
      <c r="CX203" s="275"/>
      <c r="CY203" s="275"/>
      <c r="CZ203" s="275"/>
      <c r="DA203" s="275"/>
      <c r="DB203" s="275"/>
      <c r="DC203" s="275"/>
      <c r="DD203" s="275"/>
      <c r="DE203" s="275"/>
      <c r="DF203" s="275"/>
      <c r="DG203" s="275"/>
      <c r="DH203" s="275"/>
      <c r="DI203" s="275"/>
      <c r="DJ203" s="275"/>
      <c r="DK203" s="275"/>
      <c r="DL203" s="275"/>
      <c r="DM203" s="275"/>
      <c r="DN203" s="275"/>
      <c r="DO203" s="275"/>
      <c r="DP203" s="275"/>
      <c r="DQ203" s="275"/>
      <c r="DR203" s="275"/>
      <c r="DS203" s="275"/>
      <c r="DT203" s="275"/>
      <c r="DU203" s="275"/>
      <c r="DV203" s="275"/>
    </row>
    <row r="204" spans="1:126" ht="12.75" customHeight="1">
      <c r="A204" s="99"/>
      <c r="B204" s="312"/>
      <c r="C204" s="313"/>
      <c r="D204" s="31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314"/>
      <c r="AA204" s="314"/>
      <c r="AB204" s="314"/>
      <c r="AC204" s="314"/>
      <c r="AD204" s="314"/>
      <c r="AE204" s="314"/>
      <c r="AF204" s="314"/>
      <c r="AG204" s="314"/>
      <c r="AH204" s="314"/>
      <c r="AI204" s="314"/>
      <c r="AJ204" s="314"/>
      <c r="AK204" s="314"/>
      <c r="AL204" s="314"/>
      <c r="AM204" s="314"/>
      <c r="AN204" s="314"/>
      <c r="AO204" s="314"/>
      <c r="AP204" s="314"/>
      <c r="AQ204" s="314"/>
      <c r="AR204" s="314"/>
      <c r="AS204" s="314"/>
      <c r="AT204" s="314"/>
      <c r="AU204" s="314"/>
      <c r="AV204" s="314"/>
      <c r="AW204" s="314"/>
      <c r="AX204" s="314"/>
      <c r="AY204" s="314"/>
      <c r="AZ204" s="314"/>
      <c r="BA204" s="314"/>
      <c r="BB204" s="314"/>
      <c r="BC204" s="314"/>
      <c r="BD204" s="314"/>
      <c r="BE204" s="314"/>
      <c r="BF204" s="314"/>
      <c r="BG204" s="314"/>
      <c r="BH204" s="314"/>
      <c r="BI204" s="314"/>
      <c r="BJ204" s="314"/>
      <c r="BK204" s="315"/>
      <c r="BL204" s="275"/>
      <c r="BM204" s="275"/>
      <c r="BN204" s="275"/>
      <c r="BO204" s="275"/>
      <c r="BP204" s="275"/>
      <c r="BQ204" s="275"/>
      <c r="BR204" s="275"/>
      <c r="BS204" s="275"/>
      <c r="BT204" s="275"/>
      <c r="BU204" s="275"/>
      <c r="BV204" s="275"/>
      <c r="BW204" s="275"/>
      <c r="BX204" s="275"/>
      <c r="BY204" s="275"/>
      <c r="BZ204" s="275"/>
      <c r="CA204" s="275"/>
      <c r="CB204" s="275"/>
      <c r="CC204" s="275"/>
      <c r="CD204" s="275"/>
      <c r="CE204" s="275"/>
      <c r="CF204" s="316"/>
      <c r="CG204" s="317"/>
      <c r="CH204" s="275"/>
      <c r="CI204" s="275"/>
      <c r="CJ204" s="275"/>
      <c r="CK204" s="275"/>
      <c r="CL204" s="275"/>
      <c r="CM204" s="275"/>
      <c r="CN204" s="275"/>
      <c r="CO204" s="275"/>
      <c r="CP204" s="275"/>
      <c r="CQ204" s="275"/>
      <c r="CR204" s="275"/>
      <c r="CS204" s="275"/>
      <c r="CT204" s="275"/>
      <c r="CU204" s="275"/>
      <c r="CV204" s="275"/>
      <c r="CW204" s="275"/>
      <c r="CX204" s="275"/>
      <c r="CY204" s="275"/>
      <c r="CZ204" s="275"/>
      <c r="DA204" s="275"/>
      <c r="DB204" s="275"/>
      <c r="DC204" s="275"/>
      <c r="DD204" s="275"/>
      <c r="DE204" s="275"/>
      <c r="DF204" s="275"/>
      <c r="DG204" s="275"/>
      <c r="DH204" s="275"/>
      <c r="DI204" s="275"/>
      <c r="DJ204" s="275"/>
      <c r="DK204" s="275"/>
      <c r="DL204" s="275"/>
      <c r="DM204" s="275"/>
      <c r="DN204" s="275"/>
      <c r="DO204" s="275"/>
      <c r="DP204" s="275"/>
      <c r="DQ204" s="275"/>
      <c r="DR204" s="275"/>
      <c r="DS204" s="275"/>
      <c r="DT204" s="275"/>
      <c r="DU204" s="275"/>
      <c r="DV204" s="275"/>
    </row>
    <row r="205" spans="1:126" ht="12.75" customHeight="1">
      <c r="A205" s="99"/>
      <c r="B205" s="312"/>
      <c r="C205" s="313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4"/>
      <c r="AC205" s="314"/>
      <c r="AD205" s="314"/>
      <c r="AE205" s="314"/>
      <c r="AF205" s="314"/>
      <c r="AG205" s="314"/>
      <c r="AH205" s="314"/>
      <c r="AI205" s="314"/>
      <c r="AJ205" s="314"/>
      <c r="AK205" s="314"/>
      <c r="AL205" s="314"/>
      <c r="AM205" s="314"/>
      <c r="AN205" s="314"/>
      <c r="AO205" s="314"/>
      <c r="AP205" s="314"/>
      <c r="AQ205" s="314"/>
      <c r="AR205" s="314"/>
      <c r="AS205" s="314"/>
      <c r="AT205" s="314"/>
      <c r="AU205" s="314"/>
      <c r="AV205" s="314"/>
      <c r="AW205" s="314"/>
      <c r="AX205" s="314"/>
      <c r="AY205" s="314"/>
      <c r="AZ205" s="314"/>
      <c r="BA205" s="314"/>
      <c r="BB205" s="314"/>
      <c r="BC205" s="314"/>
      <c r="BD205" s="314"/>
      <c r="BE205" s="314"/>
      <c r="BF205" s="314"/>
      <c r="BG205" s="314"/>
      <c r="BH205" s="314"/>
      <c r="BI205" s="314"/>
      <c r="BJ205" s="314"/>
      <c r="BK205" s="315"/>
      <c r="BL205" s="275"/>
      <c r="BM205" s="275"/>
      <c r="BN205" s="275"/>
      <c r="BO205" s="275"/>
      <c r="BP205" s="275"/>
      <c r="BQ205" s="275"/>
      <c r="BR205" s="275"/>
      <c r="BS205" s="275"/>
      <c r="BT205" s="275"/>
      <c r="BU205" s="275"/>
      <c r="BV205" s="275"/>
      <c r="BW205" s="275"/>
      <c r="BX205" s="275"/>
      <c r="BY205" s="275"/>
      <c r="BZ205" s="275"/>
      <c r="CA205" s="275"/>
      <c r="CB205" s="275"/>
      <c r="CC205" s="275"/>
      <c r="CD205" s="275"/>
      <c r="CE205" s="275"/>
      <c r="CF205" s="316"/>
      <c r="CG205" s="317"/>
      <c r="CH205" s="275"/>
      <c r="CI205" s="275"/>
      <c r="CJ205" s="275"/>
      <c r="CK205" s="275"/>
      <c r="CL205" s="275"/>
      <c r="CM205" s="275"/>
      <c r="CN205" s="275"/>
      <c r="CO205" s="275"/>
      <c r="CP205" s="275"/>
      <c r="CQ205" s="275"/>
      <c r="CR205" s="275"/>
      <c r="CS205" s="275"/>
      <c r="CT205" s="275"/>
      <c r="CU205" s="275"/>
      <c r="CV205" s="275"/>
      <c r="CW205" s="275"/>
      <c r="CX205" s="275"/>
      <c r="CY205" s="275"/>
      <c r="CZ205" s="275"/>
      <c r="DA205" s="275"/>
      <c r="DB205" s="275"/>
      <c r="DC205" s="275"/>
      <c r="DD205" s="275"/>
      <c r="DE205" s="275"/>
      <c r="DF205" s="275"/>
      <c r="DG205" s="275"/>
      <c r="DH205" s="275"/>
      <c r="DI205" s="275"/>
      <c r="DJ205" s="275"/>
      <c r="DK205" s="275"/>
      <c r="DL205" s="275"/>
      <c r="DM205" s="275"/>
      <c r="DN205" s="275"/>
      <c r="DO205" s="275"/>
      <c r="DP205" s="275"/>
      <c r="DQ205" s="275"/>
      <c r="DR205" s="275"/>
      <c r="DS205" s="275"/>
      <c r="DT205" s="275"/>
      <c r="DU205" s="275"/>
      <c r="DV205" s="275"/>
    </row>
    <row r="206" spans="1:126" ht="12.75" customHeight="1">
      <c r="A206" s="99"/>
      <c r="B206" s="312"/>
      <c r="C206" s="313"/>
      <c r="D206" s="314"/>
      <c r="E206" s="314"/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  <c r="U206" s="314"/>
      <c r="V206" s="314"/>
      <c r="W206" s="314"/>
      <c r="X206" s="314"/>
      <c r="Y206" s="314"/>
      <c r="Z206" s="314"/>
      <c r="AA206" s="314"/>
      <c r="AB206" s="314"/>
      <c r="AC206" s="314"/>
      <c r="AD206" s="314"/>
      <c r="AE206" s="314"/>
      <c r="AF206" s="314"/>
      <c r="AG206" s="314"/>
      <c r="AH206" s="314"/>
      <c r="AI206" s="314"/>
      <c r="AJ206" s="314"/>
      <c r="AK206" s="314"/>
      <c r="AL206" s="314"/>
      <c r="AM206" s="314"/>
      <c r="AN206" s="314"/>
      <c r="AO206" s="314"/>
      <c r="AP206" s="314"/>
      <c r="AQ206" s="314"/>
      <c r="AR206" s="314"/>
      <c r="AS206" s="314"/>
      <c r="AT206" s="314"/>
      <c r="AU206" s="314"/>
      <c r="AV206" s="314"/>
      <c r="AW206" s="314"/>
      <c r="AX206" s="314"/>
      <c r="AY206" s="314"/>
      <c r="AZ206" s="314"/>
      <c r="BA206" s="314"/>
      <c r="BB206" s="314"/>
      <c r="BC206" s="314"/>
      <c r="BD206" s="314"/>
      <c r="BE206" s="314"/>
      <c r="BF206" s="314"/>
      <c r="BG206" s="314"/>
      <c r="BH206" s="314"/>
      <c r="BI206" s="314"/>
      <c r="BJ206" s="314"/>
      <c r="BK206" s="315"/>
      <c r="BL206" s="275"/>
      <c r="BM206" s="275"/>
      <c r="BN206" s="275"/>
      <c r="BO206" s="275"/>
      <c r="BP206" s="275"/>
      <c r="BQ206" s="275"/>
      <c r="BR206" s="275"/>
      <c r="BS206" s="275"/>
      <c r="BT206" s="275"/>
      <c r="BU206" s="275"/>
      <c r="BV206" s="275"/>
      <c r="BW206" s="275"/>
      <c r="BX206" s="275"/>
      <c r="BY206" s="275"/>
      <c r="BZ206" s="275"/>
      <c r="CA206" s="275"/>
      <c r="CB206" s="275"/>
      <c r="CC206" s="275"/>
      <c r="CD206" s="275"/>
      <c r="CE206" s="275"/>
      <c r="CF206" s="316"/>
      <c r="CG206" s="317"/>
      <c r="CH206" s="275"/>
      <c r="CI206" s="275"/>
      <c r="CJ206" s="275"/>
      <c r="CK206" s="275"/>
      <c r="CL206" s="275"/>
      <c r="CM206" s="275"/>
      <c r="CN206" s="275"/>
      <c r="CO206" s="275"/>
      <c r="CP206" s="275"/>
      <c r="CQ206" s="275"/>
      <c r="CR206" s="275"/>
      <c r="CS206" s="275"/>
      <c r="CT206" s="275"/>
      <c r="CU206" s="275"/>
      <c r="CV206" s="275"/>
      <c r="CW206" s="275"/>
      <c r="CX206" s="275"/>
      <c r="CY206" s="275"/>
      <c r="CZ206" s="275"/>
      <c r="DA206" s="275"/>
      <c r="DB206" s="275"/>
      <c r="DC206" s="275"/>
      <c r="DD206" s="275"/>
      <c r="DE206" s="275"/>
      <c r="DF206" s="275"/>
      <c r="DG206" s="275"/>
      <c r="DH206" s="275"/>
      <c r="DI206" s="275"/>
      <c r="DJ206" s="275"/>
      <c r="DK206" s="275"/>
      <c r="DL206" s="275"/>
      <c r="DM206" s="275"/>
      <c r="DN206" s="275"/>
      <c r="DO206" s="275"/>
      <c r="DP206" s="275"/>
      <c r="DQ206" s="275"/>
      <c r="DR206" s="275"/>
      <c r="DS206" s="275"/>
      <c r="DT206" s="275"/>
      <c r="DU206" s="275"/>
      <c r="DV206" s="275"/>
    </row>
    <row r="207" spans="1:126" ht="12.75" customHeight="1">
      <c r="A207" s="275"/>
      <c r="B207" s="275"/>
      <c r="C207" s="275"/>
      <c r="D207" s="275"/>
      <c r="E207" s="275"/>
      <c r="F207" s="275"/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75"/>
      <c r="AC207" s="275"/>
      <c r="AD207" s="275"/>
      <c r="AE207" s="275"/>
      <c r="AF207" s="275"/>
      <c r="AG207" s="275"/>
      <c r="AH207" s="275"/>
      <c r="AI207" s="275"/>
      <c r="AJ207" s="275"/>
      <c r="AK207" s="275"/>
      <c r="AL207" s="275"/>
      <c r="AM207" s="275"/>
      <c r="AN207" s="275"/>
      <c r="AO207" s="275"/>
      <c r="AP207" s="275"/>
      <c r="AQ207" s="275"/>
      <c r="AR207" s="275"/>
      <c r="AS207" s="275"/>
      <c r="AT207" s="275"/>
      <c r="AU207" s="275"/>
      <c r="AV207" s="275"/>
      <c r="AW207" s="275"/>
      <c r="AX207" s="275"/>
      <c r="AY207" s="275"/>
      <c r="AZ207" s="275"/>
      <c r="BA207" s="275"/>
      <c r="BB207" s="275"/>
      <c r="BC207" s="275"/>
      <c r="BD207" s="275"/>
      <c r="BE207" s="275"/>
      <c r="BF207" s="275"/>
      <c r="BG207" s="275"/>
      <c r="BH207" s="275"/>
      <c r="BI207" s="275"/>
      <c r="BJ207" s="275"/>
      <c r="BK207" s="275"/>
      <c r="BL207" s="275"/>
      <c r="BM207" s="275"/>
      <c r="BN207" s="275"/>
      <c r="BO207" s="275"/>
      <c r="BP207" s="275"/>
      <c r="BQ207" s="275"/>
      <c r="BR207" s="275"/>
      <c r="BS207" s="275"/>
      <c r="BT207" s="275"/>
      <c r="BU207" s="275"/>
      <c r="BV207" s="275"/>
      <c r="BW207" s="275"/>
      <c r="BX207" s="275"/>
      <c r="BY207" s="275"/>
      <c r="BZ207" s="275"/>
      <c r="CA207" s="275"/>
      <c r="CB207" s="275"/>
      <c r="CC207" s="275"/>
      <c r="CD207" s="275"/>
      <c r="CE207" s="275"/>
      <c r="CF207" s="275"/>
      <c r="CG207" s="275"/>
      <c r="CH207" s="275"/>
      <c r="CI207" s="275"/>
      <c r="CJ207" s="275"/>
      <c r="CK207" s="275"/>
      <c r="CL207" s="275"/>
      <c r="CM207" s="275"/>
      <c r="CN207" s="275"/>
      <c r="CO207" s="275"/>
      <c r="CP207" s="275"/>
      <c r="CQ207" s="275"/>
      <c r="CR207" s="275"/>
      <c r="CS207" s="275"/>
      <c r="CT207" s="275"/>
      <c r="CU207" s="275"/>
      <c r="CV207" s="275"/>
      <c r="CW207" s="275"/>
      <c r="CX207" s="275"/>
      <c r="CY207" s="275"/>
      <c r="CZ207" s="275"/>
      <c r="DA207" s="275"/>
      <c r="DB207" s="275"/>
      <c r="DC207" s="275"/>
      <c r="DD207" s="275"/>
      <c r="DE207" s="275"/>
      <c r="DF207" s="275"/>
      <c r="DG207" s="275"/>
      <c r="DH207" s="275"/>
      <c r="DI207" s="275"/>
      <c r="DJ207" s="275"/>
      <c r="DK207" s="275"/>
      <c r="DL207" s="275"/>
      <c r="DM207" s="275"/>
      <c r="DN207" s="275"/>
      <c r="DO207" s="275"/>
      <c r="DP207" s="275"/>
      <c r="DQ207" s="275"/>
      <c r="DR207" s="275"/>
      <c r="DS207" s="275"/>
      <c r="DT207" s="275"/>
      <c r="DU207" s="275"/>
      <c r="DV207" s="275"/>
    </row>
  </sheetData>
  <mergeCells count="199">
    <mergeCell ref="AQ11:AS11"/>
    <mergeCell ref="AU11:AW11"/>
    <mergeCell ref="AY11:BA11"/>
    <mergeCell ref="BC11:BE11"/>
    <mergeCell ref="BG9:BJ9"/>
    <mergeCell ref="AE10:BJ10"/>
    <mergeCell ref="D5:X5"/>
    <mergeCell ref="Y5:AD5"/>
    <mergeCell ref="C5:C10"/>
    <mergeCell ref="D6:G10"/>
    <mergeCell ref="H6:O10"/>
    <mergeCell ref="P6:P10"/>
    <mergeCell ref="Q6:Q10"/>
    <mergeCell ref="AE5:BJ5"/>
    <mergeCell ref="AE6:AL6"/>
    <mergeCell ref="R11:X11"/>
    <mergeCell ref="AU7:AX7"/>
    <mergeCell ref="AY7:BB7"/>
    <mergeCell ref="BC7:BF7"/>
    <mergeCell ref="BG7:BJ7"/>
    <mergeCell ref="D11:G11"/>
    <mergeCell ref="H11:O11"/>
    <mergeCell ref="A2:BJ2"/>
    <mergeCell ref="A3:BJ3"/>
    <mergeCell ref="BM3:BT3"/>
    <mergeCell ref="A4:BJ4"/>
    <mergeCell ref="A5:A10"/>
    <mergeCell ref="AE8:BJ8"/>
    <mergeCell ref="BM10:BT10"/>
    <mergeCell ref="B5:B10"/>
    <mergeCell ref="R6:X10"/>
    <mergeCell ref="Y6:Z6"/>
    <mergeCell ref="AA6:AA10"/>
    <mergeCell ref="Y7:Y10"/>
    <mergeCell ref="Z7:Z10"/>
    <mergeCell ref="AB6:AB10"/>
    <mergeCell ref="AC6:AC10"/>
    <mergeCell ref="DE70:DL70"/>
    <mergeCell ref="DN70:DU70"/>
    <mergeCell ref="AD6:AD10"/>
    <mergeCell ref="AE9:AH9"/>
    <mergeCell ref="AI9:AL9"/>
    <mergeCell ref="AM9:AP9"/>
    <mergeCell ref="AQ9:AT9"/>
    <mergeCell ref="AU9:AX9"/>
    <mergeCell ref="AY9:BB9"/>
    <mergeCell ref="BC9:BF9"/>
    <mergeCell ref="DE10:DL10"/>
    <mergeCell ref="DN10:DU10"/>
    <mergeCell ref="AE7:AH7"/>
    <mergeCell ref="AI7:AL7"/>
    <mergeCell ref="BU10:BU11"/>
    <mergeCell ref="AM6:AT6"/>
    <mergeCell ref="AU6:BB6"/>
    <mergeCell ref="BC6:BJ6"/>
    <mergeCell ref="AE11:AG11"/>
    <mergeCell ref="AI11:AK11"/>
    <mergeCell ref="AM11:AO11"/>
    <mergeCell ref="BG11:BI11"/>
    <mergeCell ref="AM7:AP7"/>
    <mergeCell ref="AQ7:AT7"/>
    <mergeCell ref="C135:AQ135"/>
    <mergeCell ref="W136:AD136"/>
    <mergeCell ref="AE136:AH136"/>
    <mergeCell ref="AI136:AL136"/>
    <mergeCell ref="AM136:AP136"/>
    <mergeCell ref="AQ136:AT136"/>
    <mergeCell ref="AU136:AX136"/>
    <mergeCell ref="AY136:BB136"/>
    <mergeCell ref="BC136:BF136"/>
    <mergeCell ref="BG136:BJ136"/>
    <mergeCell ref="BM136:BT136"/>
    <mergeCell ref="BX136:CE136"/>
    <mergeCell ref="AI137:AL137"/>
    <mergeCell ref="AM137:AP137"/>
    <mergeCell ref="AQ137:AT137"/>
    <mergeCell ref="AU137:AX137"/>
    <mergeCell ref="AY137:BB137"/>
    <mergeCell ref="BC137:BF137"/>
    <mergeCell ref="BG137:BJ137"/>
    <mergeCell ref="B137:C137"/>
    <mergeCell ref="D137:L137"/>
    <mergeCell ref="M137:P137"/>
    <mergeCell ref="Q137:T137"/>
    <mergeCell ref="W137:Y137"/>
    <mergeCell ref="Z137:AC137"/>
    <mergeCell ref="AE137:AH137"/>
    <mergeCell ref="AM138:AP138"/>
    <mergeCell ref="AQ138:AT138"/>
    <mergeCell ref="AU138:AX138"/>
    <mergeCell ref="AY138:BB138"/>
    <mergeCell ref="BC138:BF138"/>
    <mergeCell ref="BG138:BJ138"/>
    <mergeCell ref="B138:C138"/>
    <mergeCell ref="D138:L138"/>
    <mergeCell ref="M138:P138"/>
    <mergeCell ref="Q138:T138"/>
    <mergeCell ref="Z138:AC138"/>
    <mergeCell ref="AE138:AH138"/>
    <mergeCell ref="AI138:AL138"/>
    <mergeCell ref="AM139:AP139"/>
    <mergeCell ref="AQ139:AT139"/>
    <mergeCell ref="AU139:AX139"/>
    <mergeCell ref="AY139:BB139"/>
    <mergeCell ref="BC139:BF139"/>
    <mergeCell ref="BG139:BJ139"/>
    <mergeCell ref="BM139:BT139"/>
    <mergeCell ref="B139:C139"/>
    <mergeCell ref="D139:L139"/>
    <mergeCell ref="M139:P139"/>
    <mergeCell ref="Q139:T139"/>
    <mergeCell ref="Z139:AC139"/>
    <mergeCell ref="AE139:AH139"/>
    <mergeCell ref="AI139:AL139"/>
    <mergeCell ref="BM143:BT143"/>
    <mergeCell ref="AE144:AH144"/>
    <mergeCell ref="AI144:AL144"/>
    <mergeCell ref="AM144:AP144"/>
    <mergeCell ref="AQ144:AT144"/>
    <mergeCell ref="AU144:AX144"/>
    <mergeCell ref="AY144:BB144"/>
    <mergeCell ref="BC144:BF144"/>
    <mergeCell ref="BG144:BJ144"/>
    <mergeCell ref="AU143:BB143"/>
    <mergeCell ref="W144:Y144"/>
    <mergeCell ref="AY146:BB146"/>
    <mergeCell ref="BC146:BF146"/>
    <mergeCell ref="AA143:AD143"/>
    <mergeCell ref="Z144:AD145"/>
    <mergeCell ref="AE145:BJ145"/>
    <mergeCell ref="Z146:AD146"/>
    <mergeCell ref="AE146:AH146"/>
    <mergeCell ref="AI146:AL146"/>
    <mergeCell ref="AM146:AP146"/>
    <mergeCell ref="BG146:BJ146"/>
    <mergeCell ref="AQ146:AT146"/>
    <mergeCell ref="AU146:AX146"/>
    <mergeCell ref="BC143:BJ143"/>
    <mergeCell ref="J155:AB155"/>
    <mergeCell ref="J156:AB156"/>
    <mergeCell ref="C153:H153"/>
    <mergeCell ref="J153:AB153"/>
    <mergeCell ref="AG153:AT153"/>
    <mergeCell ref="C154:H154"/>
    <mergeCell ref="J154:AB154"/>
    <mergeCell ref="C155:H155"/>
    <mergeCell ref="C156:H156"/>
    <mergeCell ref="AE156:AT156"/>
    <mergeCell ref="AM140:AP140"/>
    <mergeCell ref="AQ140:AT140"/>
    <mergeCell ref="AU140:AX140"/>
    <mergeCell ref="AY140:BB140"/>
    <mergeCell ref="BC140:BF140"/>
    <mergeCell ref="BG140:BJ140"/>
    <mergeCell ref="B140:C140"/>
    <mergeCell ref="D140:L140"/>
    <mergeCell ref="M140:P140"/>
    <mergeCell ref="Q140:T140"/>
    <mergeCell ref="Z140:AC140"/>
    <mergeCell ref="AE140:AH140"/>
    <mergeCell ref="AI140:AL140"/>
    <mergeCell ref="AM141:AP141"/>
    <mergeCell ref="AQ141:AT141"/>
    <mergeCell ref="AU141:AX141"/>
    <mergeCell ref="AY141:BB141"/>
    <mergeCell ref="BC141:BF141"/>
    <mergeCell ref="BG141:BJ141"/>
    <mergeCell ref="BM141:BT141"/>
    <mergeCell ref="B141:C141"/>
    <mergeCell ref="D141:L141"/>
    <mergeCell ref="M141:P141"/>
    <mergeCell ref="Q141:T141"/>
    <mergeCell ref="Z141:AC141"/>
    <mergeCell ref="AE141:AH141"/>
    <mergeCell ref="AI141:AL141"/>
    <mergeCell ref="BM146:BT146"/>
    <mergeCell ref="C149:AT149"/>
    <mergeCell ref="C150:AT150"/>
    <mergeCell ref="C151:AT151"/>
    <mergeCell ref="C152:AT152"/>
    <mergeCell ref="AI142:AL142"/>
    <mergeCell ref="AM142:AP142"/>
    <mergeCell ref="AQ142:AT142"/>
    <mergeCell ref="AU142:AX142"/>
    <mergeCell ref="AY142:BB142"/>
    <mergeCell ref="BC142:BF142"/>
    <mergeCell ref="BG142:BJ142"/>
    <mergeCell ref="B142:C142"/>
    <mergeCell ref="D142:L142"/>
    <mergeCell ref="M142:P142"/>
    <mergeCell ref="Q142:T142"/>
    <mergeCell ref="W142:Z142"/>
    <mergeCell ref="AA142:AD142"/>
    <mergeCell ref="AE142:AH142"/>
    <mergeCell ref="B143:L143"/>
    <mergeCell ref="M143:P143"/>
    <mergeCell ref="Q143:T143"/>
    <mergeCell ref="AE143:AL143"/>
    <mergeCell ref="AM143:AT143"/>
  </mergeCells>
  <conditionalFormatting sqref="Z129">
    <cfRule type="cellIs" dxfId="17" priority="1" operator="greaterThan">
      <formula>240</formula>
    </cfRule>
  </conditionalFormatting>
  <conditionalFormatting sqref="B15:B63 C15:C23">
    <cfRule type="expression" dxfId="16" priority="2">
      <formula>AND($Y15&gt;0,$AD15/$Y15&lt;0.9)</formula>
    </cfRule>
  </conditionalFormatting>
  <conditionalFormatting sqref="AE15:AG64">
    <cfRule type="expression" dxfId="15" priority="3">
      <formula>MOD(AE15,2)&lt;&gt;0</formula>
    </cfRule>
  </conditionalFormatting>
  <conditionalFormatting sqref="AI15:AK64">
    <cfRule type="expression" dxfId="14" priority="4">
      <formula>MOD(AI15,2)&lt;&gt;0</formula>
    </cfRule>
  </conditionalFormatting>
  <conditionalFormatting sqref="AM15:AO64">
    <cfRule type="expression" dxfId="13" priority="5">
      <formula>MOD(AM15,2)&lt;&gt;0</formula>
    </cfRule>
  </conditionalFormatting>
  <conditionalFormatting sqref="AQ15:AS64">
    <cfRule type="expression" dxfId="12" priority="6">
      <formula>MOD(AQ15,2)&lt;&gt;0</formula>
    </cfRule>
  </conditionalFormatting>
  <conditionalFormatting sqref="AU15:AW64">
    <cfRule type="expression" dxfId="11" priority="7">
      <formula>MOD(AU15,2)&lt;&gt;0</formula>
    </cfRule>
  </conditionalFormatting>
  <conditionalFormatting sqref="AY15:BA64">
    <cfRule type="expression" dxfId="10" priority="8">
      <formula>MOD(AY15,2)&lt;&gt;0</formula>
    </cfRule>
  </conditionalFormatting>
  <conditionalFormatting sqref="BC15:BE64">
    <cfRule type="expression" dxfId="9" priority="9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11" operator="greaterThan">
      <formula>48</formula>
    </cfRule>
  </conditionalFormatting>
  <conditionalFormatting sqref="AM136:AP136">
    <cfRule type="cellIs" dxfId="6" priority="12" operator="greaterThan">
      <formula>48</formula>
    </cfRule>
  </conditionalFormatting>
  <conditionalFormatting sqref="AQ136:AT136">
    <cfRule type="cellIs" dxfId="5" priority="13" operator="greaterThan">
      <formula>48</formula>
    </cfRule>
  </conditionalFormatting>
  <conditionalFormatting sqref="AU136:AX136">
    <cfRule type="cellIs" dxfId="4" priority="14" operator="greaterThan">
      <formula>48</formula>
    </cfRule>
  </conditionalFormatting>
  <conditionalFormatting sqref="AY136:BB136">
    <cfRule type="cellIs" dxfId="3" priority="15" operator="greaterThan">
      <formula>48</formula>
    </cfRule>
  </conditionalFormatting>
  <conditionalFormatting sqref="BC136:BF136">
    <cfRule type="cellIs" dxfId="2" priority="16" operator="greaterThan">
      <formula>48</formula>
    </cfRule>
  </conditionalFormatting>
  <conditionalFormatting sqref="BG136:BJ136">
    <cfRule type="cellIs" dxfId="1" priority="17" operator="greaterThan">
      <formula>48</formula>
    </cfRule>
  </conditionalFormatting>
  <conditionalFormatting sqref="A15:A64">
    <cfRule type="expression" dxfId="0" priority="18">
      <formula>$B15=0</formula>
    </cfRule>
  </conditionalFormatting>
  <dataValidations count="1">
    <dataValidation type="list" allowBlank="1" sqref="C65:C71 C105 C118:C129" xr:uid="{00000000-0002-0000-0400-000000000000}">
      <formula1>$BX$2:$DD$2</formula1>
    </dataValidation>
  </dataValidations>
  <pageMargins left="0.70866141732283472" right="0.70866141732283472" top="0.74803149606299213" bottom="0.74803149606299213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2022-04-22T10:44:34Z</dcterms:created>
  <dcterms:modified xsi:type="dcterms:W3CDTF">2022-10-24T17:07:08Z</dcterms:modified>
</cp:coreProperties>
</file>