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Євген\Desktop\Нагрузка 2023\плани 23\Перероблені плани\"/>
    </mc:Choice>
  </mc:AlternateContent>
  <xr:revisionPtr revIDLastSave="0" documentId="13_ncr:1_{2D5FFFFD-4347-4B81-8695-6D94A9DC31C2}" xr6:coauthVersionLast="37" xr6:coauthVersionMax="47" xr10:uidLastSave="{00000000-0000-0000-0000-000000000000}"/>
  <bookViews>
    <workbookView xWindow="0" yWindow="0" windowWidth="23040" windowHeight="8100" tabRatio="592" activeTab="2" xr2:uid="{00000000-000D-0000-FFFF-FFFF00000000}"/>
  </bookViews>
  <sheets>
    <sheet name="ПРОЧИТАЙ МЕНЕ" sheetId="1" r:id="rId1"/>
    <sheet name="Титул денна" sheetId="2" r:id="rId2"/>
    <sheet name="ПЛАН НАВЧАЛЬНОГО ПРОЦЕСУ ДЕННА" sheetId="3" r:id="rId3"/>
    <sheet name="Титул заочна" sheetId="5" r:id="rId4"/>
    <sheet name="ПЛАН НАВЧАЛЬНОГО ПРОЦЕСУ ЗАОЧНА" sheetId="4" r:id="rId5"/>
  </sheets>
  <definedNames>
    <definedName name="_xlnm._FilterDatabase" localSheetId="2" hidden="1">'ПЛАН НАВЧАЛЬНОГО ПРОЦЕСУ ДЕННА'!$B$11:$B$159</definedName>
    <definedName name="Disciplines" localSheetId="0">#REF!</definedName>
    <definedName name="Disciplines">'ПЛАН НАВЧАЛЬНОГО ПРОЦЕСУ ДЕННА'!$A$11:$BK$128</definedName>
    <definedName name="Excel_BuiltIn_Print_Area_3_1">#REF!</definedName>
    <definedName name="Excel_BuiltIn_Print_Area_3_1_1">#REF!</definedName>
    <definedName name="А" localSheetId="1">#REF!</definedName>
    <definedName name="А">#REF!</definedName>
    <definedName name="А1" localSheetId="1">#REF!</definedName>
    <definedName name="А1">#REF!</definedName>
    <definedName name="_xlnm.Print_Titles" localSheetId="2">'ПЛАН НАВЧАЛЬНОГО ПРОЦЕСУ ДЕННА'!$5:$11</definedName>
    <definedName name="_xlnm.Print_Titles" localSheetId="4">'ПЛАН НАВЧАЛЬНОГО ПРОЦЕСУ ЗАОЧНА'!$5:$11</definedName>
    <definedName name="_xlnm.Print_Area" localSheetId="2">'ПЛАН НАВЧАЛЬНОГО ПРОЦЕСУ ДЕННА'!$A$2:$BI$161</definedName>
    <definedName name="_xlnm.Print_Area" localSheetId="4">'ПЛАН НАВЧАЛЬНОГО ПРОЦЕСУ ЗАОЧНА'!$A$1:$BI$161</definedName>
    <definedName name="_xlnm.Print_Area" localSheetId="0">'ПРОЧИТАЙ МЕНЕ'!$A$1:$Q$53</definedName>
    <definedName name="_xlnm.Print_Area" localSheetId="1">'Титул денна'!$A$1:$BI$29</definedName>
    <definedName name="_xlnm.Print_Area" localSheetId="3">'Титул заочна'!$A$1:$BI$29</definedName>
    <definedName name="с22" localSheetId="1">#REF!</definedName>
    <definedName name="с22">#REF!</definedName>
    <definedName name="с222" localSheetId="1">#REF!</definedName>
    <definedName name="с222">#REF!</definedName>
  </definedNames>
  <calcPr calcId="179021"/>
</workbook>
</file>

<file path=xl/calcChain.xml><?xml version="1.0" encoding="utf-8"?>
<calcChain xmlns="http://schemas.openxmlformats.org/spreadsheetml/2006/main">
  <c r="L139" i="3" l="1"/>
  <c r="L140" i="3"/>
  <c r="L141" i="3"/>
  <c r="L142" i="3"/>
  <c r="L138" i="3"/>
  <c r="Q15" i="4" l="1"/>
  <c r="BM161" i="3" l="1"/>
  <c r="B161" i="3" s="1"/>
  <c r="R4" i="2"/>
  <c r="R4" i="5" s="1"/>
  <c r="H110" i="3" l="1"/>
  <c r="H109" i="3"/>
  <c r="H108" i="3"/>
  <c r="H107" i="3"/>
  <c r="W157" i="4" l="1"/>
  <c r="B157" i="4"/>
  <c r="A73" i="3" l="1"/>
  <c r="A74" i="3"/>
  <c r="A75" i="3"/>
  <c r="A76" i="3"/>
  <c r="A77" i="3"/>
  <c r="A78" i="3"/>
  <c r="A79" i="3"/>
  <c r="A72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06" i="3"/>
  <c r="Y98" i="3" l="1"/>
  <c r="Y99" i="3"/>
  <c r="Y100" i="3"/>
  <c r="Y101" i="3"/>
  <c r="Y97" i="3"/>
  <c r="Y91" i="3"/>
  <c r="Y84" i="3"/>
  <c r="Y85" i="3"/>
  <c r="Y85" i="4" s="1"/>
  <c r="Y86" i="3"/>
  <c r="Y86" i="4" s="1"/>
  <c r="Y87" i="3"/>
  <c r="Y87" i="4" s="1"/>
  <c r="Y83" i="3"/>
  <c r="Y83" i="4" s="1"/>
  <c r="Y84" i="4"/>
  <c r="Y16" i="3" l="1"/>
  <c r="Y16" i="4" s="1"/>
  <c r="Y17" i="3"/>
  <c r="Y17" i="4" s="1"/>
  <c r="Y18" i="3"/>
  <c r="Y18" i="4" s="1"/>
  <c r="Y19" i="3"/>
  <c r="Y19" i="4" s="1"/>
  <c r="Y20" i="3"/>
  <c r="Y20" i="4" s="1"/>
  <c r="Y21" i="3"/>
  <c r="Y21" i="4" s="1"/>
  <c r="Y22" i="3"/>
  <c r="Y22" i="4" s="1"/>
  <c r="Y23" i="3"/>
  <c r="Y23" i="4" s="1"/>
  <c r="Y24" i="3"/>
  <c r="Y24" i="4" s="1"/>
  <c r="Y25" i="3"/>
  <c r="Y25" i="4" s="1"/>
  <c r="Y26" i="3"/>
  <c r="Y26" i="4" s="1"/>
  <c r="Y27" i="3"/>
  <c r="Y27" i="4" s="1"/>
  <c r="Y28" i="3"/>
  <c r="Y28" i="4" s="1"/>
  <c r="Y29" i="3"/>
  <c r="Y29" i="4" s="1"/>
  <c r="Y30" i="3"/>
  <c r="Y30" i="4" s="1"/>
  <c r="Y31" i="3"/>
  <c r="Y31" i="4" s="1"/>
  <c r="Y32" i="3"/>
  <c r="Y32" i="4" s="1"/>
  <c r="Y33" i="3"/>
  <c r="Y33" i="4" s="1"/>
  <c r="Y34" i="3"/>
  <c r="Y34" i="4" s="1"/>
  <c r="Y35" i="3"/>
  <c r="Y35" i="4" s="1"/>
  <c r="Y36" i="3"/>
  <c r="Y36" i="4" s="1"/>
  <c r="Y37" i="3"/>
  <c r="Y37" i="4" s="1"/>
  <c r="Y38" i="3"/>
  <c r="Y38" i="4" s="1"/>
  <c r="Y39" i="3"/>
  <c r="Y39" i="4" s="1"/>
  <c r="Y40" i="3"/>
  <c r="Y40" i="4" s="1"/>
  <c r="Y41" i="3"/>
  <c r="Y41" i="4" s="1"/>
  <c r="Y42" i="3"/>
  <c r="Y42" i="4" s="1"/>
  <c r="Y43" i="3"/>
  <c r="Y43" i="4" s="1"/>
  <c r="Y44" i="3"/>
  <c r="Y44" i="4" s="1"/>
  <c r="Y45" i="3"/>
  <c r="Y45" i="4" s="1"/>
  <c r="Y46" i="3"/>
  <c r="Y46" i="4" s="1"/>
  <c r="Y47" i="3"/>
  <c r="Y47" i="4" s="1"/>
  <c r="Y48" i="3"/>
  <c r="Y48" i="4" s="1"/>
  <c r="Y49" i="3"/>
  <c r="Y49" i="4" s="1"/>
  <c r="Y50" i="3"/>
  <c r="Y50" i="4" s="1"/>
  <c r="Y51" i="3"/>
  <c r="Y51" i="4" s="1"/>
  <c r="Y52" i="3"/>
  <c r="Y52" i="4" s="1"/>
  <c r="Y53" i="3"/>
  <c r="Y53" i="4" s="1"/>
  <c r="Y54" i="3"/>
  <c r="Y54" i="4" s="1"/>
  <c r="Y55" i="3"/>
  <c r="Y55" i="4" s="1"/>
  <c r="Y56" i="3"/>
  <c r="Y56" i="4" s="1"/>
  <c r="Y57" i="3"/>
  <c r="Y57" i="4" s="1"/>
  <c r="Y58" i="3"/>
  <c r="Y58" i="4" s="1"/>
  <c r="Y59" i="3"/>
  <c r="Y59" i="4" s="1"/>
  <c r="Y60" i="3"/>
  <c r="Y60" i="4" s="1"/>
  <c r="Y61" i="3"/>
  <c r="Y61" i="4" s="1"/>
  <c r="Y62" i="3"/>
  <c r="Y62" i="4" s="1"/>
  <c r="Y63" i="3"/>
  <c r="Y63" i="4" s="1"/>
  <c r="Y64" i="3"/>
  <c r="Y64" i="4" s="1"/>
  <c r="Y15" i="3"/>
  <c r="Y15" i="4" s="1"/>
  <c r="D91" i="3" l="1"/>
  <c r="BI91" i="3"/>
  <c r="BF146" i="3" s="1"/>
  <c r="AP136" i="4" l="1"/>
  <c r="AP136" i="3" l="1"/>
  <c r="B15" i="4" l="1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AT136" i="3"/>
  <c r="AX136" i="3"/>
  <c r="BB136" i="3"/>
  <c r="BF136" i="3"/>
  <c r="BE20" i="5" l="1"/>
  <c r="AD15" i="5" l="1"/>
  <c r="AD16" i="5"/>
  <c r="AD17" i="5"/>
  <c r="AD14" i="5"/>
  <c r="Q15" i="5"/>
  <c r="Q14" i="5"/>
  <c r="AQ124" i="4"/>
  <c r="BC20" i="5" l="1"/>
  <c r="BD20" i="5"/>
  <c r="BF20" i="5"/>
  <c r="BG20" i="5"/>
  <c r="BH20" i="5"/>
  <c r="BI20" i="5"/>
  <c r="BB20" i="5"/>
  <c r="A29" i="5" l="1"/>
  <c r="C156" i="4" l="1"/>
  <c r="C154" i="4"/>
  <c r="X91" i="4"/>
  <c r="AF26" i="4"/>
  <c r="AF27" i="4"/>
  <c r="AF28" i="4"/>
  <c r="AF29" i="4"/>
  <c r="AF98" i="4"/>
  <c r="AD22" i="4" l="1"/>
  <c r="BF51" i="4"/>
  <c r="BH64" i="4"/>
  <c r="BG64" i="4"/>
  <c r="BF64" i="4"/>
  <c r="BH63" i="4"/>
  <c r="BG63" i="4"/>
  <c r="BF63" i="4"/>
  <c r="BH62" i="4"/>
  <c r="BG62" i="4"/>
  <c r="BF62" i="4"/>
  <c r="BH61" i="4"/>
  <c r="BG61" i="4"/>
  <c r="BF61" i="4"/>
  <c r="BH60" i="4"/>
  <c r="BG60" i="4"/>
  <c r="BF60" i="4"/>
  <c r="BH59" i="4"/>
  <c r="BG59" i="4"/>
  <c r="BF59" i="4"/>
  <c r="BH58" i="4"/>
  <c r="BG58" i="4"/>
  <c r="BF58" i="4"/>
  <c r="BH57" i="4"/>
  <c r="BG57" i="4"/>
  <c r="BF57" i="4"/>
  <c r="BH56" i="4"/>
  <c r="BG56" i="4"/>
  <c r="BF56" i="4"/>
  <c r="BH55" i="4"/>
  <c r="BG55" i="4"/>
  <c r="BF55" i="4"/>
  <c r="BH54" i="4"/>
  <c r="BG54" i="4"/>
  <c r="BF54" i="4"/>
  <c r="BH53" i="4"/>
  <c r="BG53" i="4"/>
  <c r="BF53" i="4"/>
  <c r="BH52" i="4"/>
  <c r="BG52" i="4"/>
  <c r="BF52" i="4"/>
  <c r="BH51" i="4"/>
  <c r="BG51" i="4"/>
  <c r="BH50" i="4"/>
  <c r="BG50" i="4"/>
  <c r="BF50" i="4"/>
  <c r="BH49" i="4"/>
  <c r="BG49" i="4"/>
  <c r="BF49" i="4"/>
  <c r="BH48" i="4"/>
  <c r="BG48" i="4"/>
  <c r="BF48" i="4"/>
  <c r="BH47" i="4"/>
  <c r="BG47" i="4"/>
  <c r="BF47" i="4"/>
  <c r="BH46" i="4"/>
  <c r="BG46" i="4"/>
  <c r="BF46" i="4"/>
  <c r="BH45" i="4"/>
  <c r="BG45" i="4"/>
  <c r="BF45" i="4"/>
  <c r="BH44" i="4"/>
  <c r="BG44" i="4"/>
  <c r="BF44" i="4"/>
  <c r="BH43" i="4"/>
  <c r="BG43" i="4"/>
  <c r="BF43" i="4"/>
  <c r="BH42" i="4"/>
  <c r="BG42" i="4"/>
  <c r="BF42" i="4"/>
  <c r="BH41" i="4"/>
  <c r="BG41" i="4"/>
  <c r="BF41" i="4"/>
  <c r="BH40" i="4"/>
  <c r="BG40" i="4"/>
  <c r="BF40" i="4"/>
  <c r="BH39" i="4"/>
  <c r="BG39" i="4"/>
  <c r="BF39" i="4"/>
  <c r="BH38" i="4"/>
  <c r="BG38" i="4"/>
  <c r="BF38" i="4"/>
  <c r="BH37" i="4"/>
  <c r="BG37" i="4"/>
  <c r="BF37" i="4"/>
  <c r="BH36" i="4"/>
  <c r="BG36" i="4"/>
  <c r="BF36" i="4"/>
  <c r="BH35" i="4"/>
  <c r="BG35" i="4"/>
  <c r="BF35" i="4"/>
  <c r="BH34" i="4"/>
  <c r="BG34" i="4"/>
  <c r="BF34" i="4"/>
  <c r="BH33" i="4"/>
  <c r="BG33" i="4"/>
  <c r="BF33" i="4"/>
  <c r="BH32" i="4"/>
  <c r="BG32" i="4"/>
  <c r="BF32" i="4"/>
  <c r="BH31" i="4"/>
  <c r="BG31" i="4"/>
  <c r="BF31" i="4"/>
  <c r="BH30" i="4"/>
  <c r="BG30" i="4"/>
  <c r="BF30" i="4"/>
  <c r="BH29" i="4"/>
  <c r="BG29" i="4"/>
  <c r="BF29" i="4"/>
  <c r="BH28" i="4"/>
  <c r="BG28" i="4"/>
  <c r="BF28" i="4"/>
  <c r="BH27" i="4"/>
  <c r="BG27" i="4"/>
  <c r="BF27" i="4"/>
  <c r="BH26" i="4"/>
  <c r="BG26" i="4"/>
  <c r="BF26" i="4"/>
  <c r="BH25" i="4"/>
  <c r="BG25" i="4"/>
  <c r="BF25" i="4"/>
  <c r="BH24" i="4"/>
  <c r="BG24" i="4"/>
  <c r="BF24" i="4"/>
  <c r="BH23" i="4"/>
  <c r="BG23" i="4"/>
  <c r="BF23" i="4"/>
  <c r="BH22" i="4"/>
  <c r="BG22" i="4"/>
  <c r="BF22" i="4"/>
  <c r="BH21" i="4"/>
  <c r="BG21" i="4"/>
  <c r="BF21" i="4"/>
  <c r="BH20" i="4"/>
  <c r="BG20" i="4"/>
  <c r="BF20" i="4"/>
  <c r="BH19" i="4"/>
  <c r="BG19" i="4"/>
  <c r="BF19" i="4"/>
  <c r="BH18" i="4"/>
  <c r="BG18" i="4"/>
  <c r="BF18" i="4"/>
  <c r="BH17" i="4"/>
  <c r="BG17" i="4"/>
  <c r="BF17" i="4"/>
  <c r="BH16" i="4"/>
  <c r="BG16" i="4"/>
  <c r="BF16" i="4"/>
  <c r="BH15" i="4"/>
  <c r="BG15" i="4"/>
  <c r="BF15" i="4"/>
  <c r="BD64" i="4"/>
  <c r="BC64" i="4"/>
  <c r="BB64" i="4"/>
  <c r="BD63" i="4"/>
  <c r="BC63" i="4"/>
  <c r="BB63" i="4"/>
  <c r="BD62" i="4"/>
  <c r="BC62" i="4"/>
  <c r="BB62" i="4"/>
  <c r="BD61" i="4"/>
  <c r="BC61" i="4"/>
  <c r="BB61" i="4"/>
  <c r="BD60" i="4"/>
  <c r="BC60" i="4"/>
  <c r="BB60" i="4"/>
  <c r="BD59" i="4"/>
  <c r="BC59" i="4"/>
  <c r="BB59" i="4"/>
  <c r="BD58" i="4"/>
  <c r="BC58" i="4"/>
  <c r="BB58" i="4"/>
  <c r="BD57" i="4"/>
  <c r="BC57" i="4"/>
  <c r="BB57" i="4"/>
  <c r="BD56" i="4"/>
  <c r="BC56" i="4"/>
  <c r="BB56" i="4"/>
  <c r="BD55" i="4"/>
  <c r="BC55" i="4"/>
  <c r="BB55" i="4"/>
  <c r="BD54" i="4"/>
  <c r="BC54" i="4"/>
  <c r="BB54" i="4"/>
  <c r="BD53" i="4"/>
  <c r="BC53" i="4"/>
  <c r="BB53" i="4"/>
  <c r="BD52" i="4"/>
  <c r="BC52" i="4"/>
  <c r="BB52" i="4"/>
  <c r="BD51" i="4"/>
  <c r="BC51" i="4"/>
  <c r="BB51" i="4"/>
  <c r="BD50" i="4"/>
  <c r="BC50" i="4"/>
  <c r="BB50" i="4"/>
  <c r="BD49" i="4"/>
  <c r="BC49" i="4"/>
  <c r="BB49" i="4"/>
  <c r="BD48" i="4"/>
  <c r="BC48" i="4"/>
  <c r="BB48" i="4"/>
  <c r="BD47" i="4"/>
  <c r="BC47" i="4"/>
  <c r="BB47" i="4"/>
  <c r="BD46" i="4"/>
  <c r="BC46" i="4"/>
  <c r="BB46" i="4"/>
  <c r="BD45" i="4"/>
  <c r="BC45" i="4"/>
  <c r="BB45" i="4"/>
  <c r="BD44" i="4"/>
  <c r="BC44" i="4"/>
  <c r="BB44" i="4"/>
  <c r="BD43" i="4"/>
  <c r="BC43" i="4"/>
  <c r="BB43" i="4"/>
  <c r="BD42" i="4"/>
  <c r="BC42" i="4"/>
  <c r="BB42" i="4"/>
  <c r="BD41" i="4"/>
  <c r="BC41" i="4"/>
  <c r="BB41" i="4"/>
  <c r="BD40" i="4"/>
  <c r="BC40" i="4"/>
  <c r="BB40" i="4"/>
  <c r="BD39" i="4"/>
  <c r="BC39" i="4"/>
  <c r="BB39" i="4"/>
  <c r="BD38" i="4"/>
  <c r="BC38" i="4"/>
  <c r="BB38" i="4"/>
  <c r="BD37" i="4"/>
  <c r="BC37" i="4"/>
  <c r="BB37" i="4"/>
  <c r="BD36" i="4"/>
  <c r="BC36" i="4"/>
  <c r="BB36" i="4"/>
  <c r="BD35" i="4"/>
  <c r="BC35" i="4"/>
  <c r="BB35" i="4"/>
  <c r="BD34" i="4"/>
  <c r="BC34" i="4"/>
  <c r="BB34" i="4"/>
  <c r="BD33" i="4"/>
  <c r="BC33" i="4"/>
  <c r="BB33" i="4"/>
  <c r="BD32" i="4"/>
  <c r="BC32" i="4"/>
  <c r="BB32" i="4"/>
  <c r="BD31" i="4"/>
  <c r="BC31" i="4"/>
  <c r="BB31" i="4"/>
  <c r="BD30" i="4"/>
  <c r="BC30" i="4"/>
  <c r="BB30" i="4"/>
  <c r="BD29" i="4"/>
  <c r="BC29" i="4"/>
  <c r="BB29" i="4"/>
  <c r="BD28" i="4"/>
  <c r="BC28" i="4"/>
  <c r="BB28" i="4"/>
  <c r="BD27" i="4"/>
  <c r="BC27" i="4"/>
  <c r="BB27" i="4"/>
  <c r="BD26" i="4"/>
  <c r="BC26" i="4"/>
  <c r="BB26" i="4"/>
  <c r="BD25" i="4"/>
  <c r="BC25" i="4"/>
  <c r="BB25" i="4"/>
  <c r="BD24" i="4"/>
  <c r="BC24" i="4"/>
  <c r="BB24" i="4"/>
  <c r="BD23" i="4"/>
  <c r="BC23" i="4"/>
  <c r="BB23" i="4"/>
  <c r="BD22" i="4"/>
  <c r="BC22" i="4"/>
  <c r="BB22" i="4"/>
  <c r="BD21" i="4"/>
  <c r="BC21" i="4"/>
  <c r="BB21" i="4"/>
  <c r="BD20" i="4"/>
  <c r="BC20" i="4"/>
  <c r="BB20" i="4"/>
  <c r="BD19" i="4"/>
  <c r="BC19" i="4"/>
  <c r="BB19" i="4"/>
  <c r="BD18" i="4"/>
  <c r="BC18" i="4"/>
  <c r="BB18" i="4"/>
  <c r="BD17" i="4"/>
  <c r="BC17" i="4"/>
  <c r="BB17" i="4"/>
  <c r="BD16" i="4"/>
  <c r="BC16" i="4"/>
  <c r="BB16" i="4"/>
  <c r="BD15" i="4"/>
  <c r="BC15" i="4"/>
  <c r="BB15" i="4"/>
  <c r="AZ64" i="4"/>
  <c r="AY64" i="4"/>
  <c r="AX64" i="4"/>
  <c r="AZ63" i="4"/>
  <c r="AY63" i="4"/>
  <c r="AX63" i="4"/>
  <c r="AZ62" i="4"/>
  <c r="AY62" i="4"/>
  <c r="AX62" i="4"/>
  <c r="AZ61" i="4"/>
  <c r="AY61" i="4"/>
  <c r="AX61" i="4"/>
  <c r="AZ60" i="4"/>
  <c r="AY60" i="4"/>
  <c r="AX60" i="4"/>
  <c r="AZ59" i="4"/>
  <c r="AY59" i="4"/>
  <c r="AX59" i="4"/>
  <c r="AZ58" i="4"/>
  <c r="AY58" i="4"/>
  <c r="AX58" i="4"/>
  <c r="AZ57" i="4"/>
  <c r="AY57" i="4"/>
  <c r="AX57" i="4"/>
  <c r="AZ56" i="4"/>
  <c r="AY56" i="4"/>
  <c r="AX56" i="4"/>
  <c r="AZ55" i="4"/>
  <c r="AY55" i="4"/>
  <c r="AX55" i="4"/>
  <c r="AZ54" i="4"/>
  <c r="AY54" i="4"/>
  <c r="AX54" i="4"/>
  <c r="AZ53" i="4"/>
  <c r="AY53" i="4"/>
  <c r="AX53" i="4"/>
  <c r="AZ52" i="4"/>
  <c r="AY52" i="4"/>
  <c r="AX52" i="4"/>
  <c r="AZ51" i="4"/>
  <c r="AY51" i="4"/>
  <c r="AX51" i="4"/>
  <c r="AZ50" i="4"/>
  <c r="AY50" i="4"/>
  <c r="AX50" i="4"/>
  <c r="AZ49" i="4"/>
  <c r="AY49" i="4"/>
  <c r="AX49" i="4"/>
  <c r="AZ48" i="4"/>
  <c r="AY48" i="4"/>
  <c r="AX48" i="4"/>
  <c r="AZ47" i="4"/>
  <c r="AY47" i="4"/>
  <c r="AX47" i="4"/>
  <c r="AZ46" i="4"/>
  <c r="AY46" i="4"/>
  <c r="AX46" i="4"/>
  <c r="AZ45" i="4"/>
  <c r="AY45" i="4"/>
  <c r="AX45" i="4"/>
  <c r="AZ44" i="4"/>
  <c r="AY44" i="4"/>
  <c r="AX44" i="4"/>
  <c r="AZ43" i="4"/>
  <c r="AY43" i="4"/>
  <c r="AX43" i="4"/>
  <c r="AZ42" i="4"/>
  <c r="AY42" i="4"/>
  <c r="AX42" i="4"/>
  <c r="AZ41" i="4"/>
  <c r="AY41" i="4"/>
  <c r="AX41" i="4"/>
  <c r="AZ40" i="4"/>
  <c r="AY40" i="4"/>
  <c r="AX40" i="4"/>
  <c r="AZ39" i="4"/>
  <c r="AY39" i="4"/>
  <c r="AX39" i="4"/>
  <c r="AZ38" i="4"/>
  <c r="AY38" i="4"/>
  <c r="AX38" i="4"/>
  <c r="AZ37" i="4"/>
  <c r="AY37" i="4"/>
  <c r="AX37" i="4"/>
  <c r="AZ36" i="4"/>
  <c r="AY36" i="4"/>
  <c r="AX36" i="4"/>
  <c r="AZ35" i="4"/>
  <c r="AY35" i="4"/>
  <c r="AX35" i="4"/>
  <c r="AZ34" i="4"/>
  <c r="AY34" i="4"/>
  <c r="AX34" i="4"/>
  <c r="AZ33" i="4"/>
  <c r="AY33" i="4"/>
  <c r="AX33" i="4"/>
  <c r="AZ32" i="4"/>
  <c r="AY32" i="4"/>
  <c r="AX32" i="4"/>
  <c r="AZ31" i="4"/>
  <c r="AY31" i="4"/>
  <c r="AX31" i="4"/>
  <c r="AZ30" i="4"/>
  <c r="AY30" i="4"/>
  <c r="AX30" i="4"/>
  <c r="AZ29" i="4"/>
  <c r="AY29" i="4"/>
  <c r="AX29" i="4"/>
  <c r="AZ28" i="4"/>
  <c r="AY28" i="4"/>
  <c r="AX28" i="4"/>
  <c r="AZ27" i="4"/>
  <c r="AY27" i="4"/>
  <c r="AX27" i="4"/>
  <c r="AZ26" i="4"/>
  <c r="AY26" i="4"/>
  <c r="AX26" i="4"/>
  <c r="AZ25" i="4"/>
  <c r="AY25" i="4"/>
  <c r="AX25" i="4"/>
  <c r="AZ24" i="4"/>
  <c r="AY24" i="4"/>
  <c r="AX24" i="4"/>
  <c r="AZ23" i="4"/>
  <c r="AY23" i="4"/>
  <c r="AX23" i="4"/>
  <c r="AZ22" i="4"/>
  <c r="AY22" i="4"/>
  <c r="AX22" i="4"/>
  <c r="AZ21" i="4"/>
  <c r="AY21" i="4"/>
  <c r="AX21" i="4"/>
  <c r="AZ20" i="4"/>
  <c r="AY20" i="4"/>
  <c r="AX20" i="4"/>
  <c r="AZ19" i="4"/>
  <c r="AY19" i="4"/>
  <c r="AX19" i="4"/>
  <c r="AZ18" i="4"/>
  <c r="AY18" i="4"/>
  <c r="AX18" i="4"/>
  <c r="AZ17" i="4"/>
  <c r="AY17" i="4"/>
  <c r="AX17" i="4"/>
  <c r="AZ16" i="4"/>
  <c r="AY16" i="4"/>
  <c r="AX16" i="4"/>
  <c r="AZ15" i="4"/>
  <c r="AY15" i="4"/>
  <c r="AX15" i="4"/>
  <c r="AV64" i="4"/>
  <c r="AU64" i="4"/>
  <c r="AT64" i="4"/>
  <c r="AV63" i="4"/>
  <c r="AU63" i="4"/>
  <c r="AT63" i="4"/>
  <c r="AV62" i="4"/>
  <c r="AU62" i="4"/>
  <c r="AT62" i="4"/>
  <c r="AV61" i="4"/>
  <c r="AU61" i="4"/>
  <c r="AT61" i="4"/>
  <c r="AV60" i="4"/>
  <c r="AU60" i="4"/>
  <c r="AT60" i="4"/>
  <c r="AV59" i="4"/>
  <c r="AU59" i="4"/>
  <c r="AT59" i="4"/>
  <c r="AV58" i="4"/>
  <c r="AU58" i="4"/>
  <c r="AT58" i="4"/>
  <c r="AV57" i="4"/>
  <c r="AU57" i="4"/>
  <c r="AT57" i="4"/>
  <c r="AV56" i="4"/>
  <c r="AU56" i="4"/>
  <c r="AT56" i="4"/>
  <c r="AV55" i="4"/>
  <c r="AU55" i="4"/>
  <c r="AT55" i="4"/>
  <c r="AV54" i="4"/>
  <c r="AU54" i="4"/>
  <c r="AT54" i="4"/>
  <c r="AV53" i="4"/>
  <c r="AU53" i="4"/>
  <c r="AT53" i="4"/>
  <c r="AV52" i="4"/>
  <c r="AU52" i="4"/>
  <c r="AT52" i="4"/>
  <c r="AV51" i="4"/>
  <c r="AU51" i="4"/>
  <c r="AT51" i="4"/>
  <c r="AV50" i="4"/>
  <c r="AU50" i="4"/>
  <c r="AT50" i="4"/>
  <c r="AV49" i="4"/>
  <c r="AU49" i="4"/>
  <c r="AT49" i="4"/>
  <c r="AV48" i="4"/>
  <c r="AU48" i="4"/>
  <c r="AT48" i="4"/>
  <c r="AV47" i="4"/>
  <c r="AU47" i="4"/>
  <c r="AT47" i="4"/>
  <c r="AV46" i="4"/>
  <c r="AU46" i="4"/>
  <c r="AT46" i="4"/>
  <c r="AV45" i="4"/>
  <c r="AU45" i="4"/>
  <c r="AT45" i="4"/>
  <c r="AV44" i="4"/>
  <c r="AU44" i="4"/>
  <c r="AT44" i="4"/>
  <c r="AV43" i="4"/>
  <c r="AU43" i="4"/>
  <c r="AT43" i="4"/>
  <c r="AV42" i="4"/>
  <c r="AU42" i="4"/>
  <c r="AT42" i="4"/>
  <c r="AV41" i="4"/>
  <c r="AU41" i="4"/>
  <c r="AT41" i="4"/>
  <c r="AV40" i="4"/>
  <c r="AU40" i="4"/>
  <c r="AT40" i="4"/>
  <c r="AV39" i="4"/>
  <c r="AU39" i="4"/>
  <c r="AT39" i="4"/>
  <c r="AV38" i="4"/>
  <c r="AU38" i="4"/>
  <c r="AT38" i="4"/>
  <c r="AV37" i="4"/>
  <c r="AU37" i="4"/>
  <c r="AT37" i="4"/>
  <c r="AV36" i="4"/>
  <c r="AU36" i="4"/>
  <c r="AT36" i="4"/>
  <c r="AV35" i="4"/>
  <c r="AU35" i="4"/>
  <c r="AT35" i="4"/>
  <c r="AV34" i="4"/>
  <c r="AU34" i="4"/>
  <c r="AT34" i="4"/>
  <c r="AV33" i="4"/>
  <c r="AU33" i="4"/>
  <c r="AT33" i="4"/>
  <c r="AV32" i="4"/>
  <c r="AU32" i="4"/>
  <c r="AT32" i="4"/>
  <c r="AV31" i="4"/>
  <c r="AU31" i="4"/>
  <c r="AT31" i="4"/>
  <c r="AV30" i="4"/>
  <c r="AU30" i="4"/>
  <c r="AT30" i="4"/>
  <c r="AV29" i="4"/>
  <c r="AU29" i="4"/>
  <c r="AT29" i="4"/>
  <c r="AV28" i="4"/>
  <c r="AU28" i="4"/>
  <c r="AT28" i="4"/>
  <c r="AV27" i="4"/>
  <c r="AU27" i="4"/>
  <c r="AT27" i="4"/>
  <c r="AV26" i="4"/>
  <c r="AU26" i="4"/>
  <c r="AT26" i="4"/>
  <c r="AV25" i="4"/>
  <c r="AU25" i="4"/>
  <c r="AT25" i="4"/>
  <c r="AV24" i="4"/>
  <c r="AU24" i="4"/>
  <c r="AT24" i="4"/>
  <c r="AV23" i="4"/>
  <c r="AU23" i="4"/>
  <c r="AT23" i="4"/>
  <c r="AV22" i="4"/>
  <c r="AU22" i="4"/>
  <c r="AT22" i="4"/>
  <c r="AV21" i="4"/>
  <c r="AU21" i="4"/>
  <c r="AT21" i="4"/>
  <c r="AV20" i="4"/>
  <c r="AU20" i="4"/>
  <c r="AT20" i="4"/>
  <c r="AV19" i="4"/>
  <c r="AU19" i="4"/>
  <c r="AT19" i="4"/>
  <c r="AV18" i="4"/>
  <c r="AU18" i="4"/>
  <c r="AT18" i="4"/>
  <c r="AV17" i="4"/>
  <c r="AU17" i="4"/>
  <c r="AT17" i="4"/>
  <c r="AV16" i="4"/>
  <c r="AU16" i="4"/>
  <c r="AT16" i="4"/>
  <c r="AV15" i="4"/>
  <c r="AU15" i="4"/>
  <c r="AT15" i="4"/>
  <c r="AR64" i="4"/>
  <c r="AQ64" i="4"/>
  <c r="AP64" i="4"/>
  <c r="AR63" i="4"/>
  <c r="AQ63" i="4"/>
  <c r="AP63" i="4"/>
  <c r="AR62" i="4"/>
  <c r="AQ62" i="4"/>
  <c r="AP62" i="4"/>
  <c r="AR61" i="4"/>
  <c r="AQ61" i="4"/>
  <c r="AP61" i="4"/>
  <c r="AR60" i="4"/>
  <c r="AQ60" i="4"/>
  <c r="AP60" i="4"/>
  <c r="AR59" i="4"/>
  <c r="AQ59" i="4"/>
  <c r="AP59" i="4"/>
  <c r="AR58" i="4"/>
  <c r="AQ58" i="4"/>
  <c r="AP58" i="4"/>
  <c r="AR57" i="4"/>
  <c r="AQ57" i="4"/>
  <c r="AP57" i="4"/>
  <c r="AR56" i="4"/>
  <c r="AQ56" i="4"/>
  <c r="AP56" i="4"/>
  <c r="AR55" i="4"/>
  <c r="AQ55" i="4"/>
  <c r="AP55" i="4"/>
  <c r="AR54" i="4"/>
  <c r="AQ54" i="4"/>
  <c r="AP54" i="4"/>
  <c r="AR53" i="4"/>
  <c r="AQ53" i="4"/>
  <c r="AP53" i="4"/>
  <c r="AR52" i="4"/>
  <c r="AQ52" i="4"/>
  <c r="AP52" i="4"/>
  <c r="AR51" i="4"/>
  <c r="AQ51" i="4"/>
  <c r="AP51" i="4"/>
  <c r="AR50" i="4"/>
  <c r="AQ50" i="4"/>
  <c r="AP50" i="4"/>
  <c r="AR49" i="4"/>
  <c r="AQ49" i="4"/>
  <c r="AP49" i="4"/>
  <c r="AR48" i="4"/>
  <c r="AQ48" i="4"/>
  <c r="AP48" i="4"/>
  <c r="AR47" i="4"/>
  <c r="AQ47" i="4"/>
  <c r="AP47" i="4"/>
  <c r="AR46" i="4"/>
  <c r="AQ46" i="4"/>
  <c r="AP46" i="4"/>
  <c r="AR45" i="4"/>
  <c r="AQ45" i="4"/>
  <c r="AP45" i="4"/>
  <c r="AR44" i="4"/>
  <c r="AQ44" i="4"/>
  <c r="AP44" i="4"/>
  <c r="AR43" i="4"/>
  <c r="AQ43" i="4"/>
  <c r="AP43" i="4"/>
  <c r="AR42" i="4"/>
  <c r="AQ42" i="4"/>
  <c r="AP42" i="4"/>
  <c r="AR41" i="4"/>
  <c r="AQ41" i="4"/>
  <c r="AP41" i="4"/>
  <c r="AR40" i="4"/>
  <c r="AQ40" i="4"/>
  <c r="AP40" i="4"/>
  <c r="AR39" i="4"/>
  <c r="AQ39" i="4"/>
  <c r="AP39" i="4"/>
  <c r="AR38" i="4"/>
  <c r="AQ38" i="4"/>
  <c r="AP38" i="4"/>
  <c r="AR37" i="4"/>
  <c r="AQ37" i="4"/>
  <c r="AP37" i="4"/>
  <c r="AR36" i="4"/>
  <c r="AQ36" i="4"/>
  <c r="AP36" i="4"/>
  <c r="AR35" i="4"/>
  <c r="AQ35" i="4"/>
  <c r="AP35" i="4"/>
  <c r="AR34" i="4"/>
  <c r="AQ34" i="4"/>
  <c r="AP34" i="4"/>
  <c r="AR33" i="4"/>
  <c r="AQ33" i="4"/>
  <c r="AP33" i="4"/>
  <c r="AR32" i="4"/>
  <c r="AQ32" i="4"/>
  <c r="AP32" i="4"/>
  <c r="AR31" i="4"/>
  <c r="AQ31" i="4"/>
  <c r="AP31" i="4"/>
  <c r="AR30" i="4"/>
  <c r="AQ30" i="4"/>
  <c r="AP30" i="4"/>
  <c r="AR29" i="4"/>
  <c r="AQ29" i="4"/>
  <c r="AP29" i="4"/>
  <c r="AR28" i="4"/>
  <c r="AQ28" i="4"/>
  <c r="AP28" i="4"/>
  <c r="AR27" i="4"/>
  <c r="AQ27" i="4"/>
  <c r="AP27" i="4"/>
  <c r="AR26" i="4"/>
  <c r="AQ26" i="4"/>
  <c r="AP26" i="4"/>
  <c r="AR25" i="4"/>
  <c r="AQ25" i="4"/>
  <c r="AP25" i="4"/>
  <c r="AR24" i="4"/>
  <c r="AQ24" i="4"/>
  <c r="AP24" i="4"/>
  <c r="AR23" i="4"/>
  <c r="AQ23" i="4"/>
  <c r="AP23" i="4"/>
  <c r="AR22" i="4"/>
  <c r="AQ22" i="4"/>
  <c r="AP22" i="4"/>
  <c r="AR21" i="4"/>
  <c r="AQ21" i="4"/>
  <c r="AP21" i="4"/>
  <c r="AR20" i="4"/>
  <c r="AQ20" i="4"/>
  <c r="AP20" i="4"/>
  <c r="AR19" i="4"/>
  <c r="AQ19" i="4"/>
  <c r="AP19" i="4"/>
  <c r="AR18" i="4"/>
  <c r="AQ18" i="4"/>
  <c r="AP18" i="4"/>
  <c r="AR17" i="4"/>
  <c r="AQ17" i="4"/>
  <c r="AP17" i="4"/>
  <c r="AR16" i="4"/>
  <c r="AQ16" i="4"/>
  <c r="AP16" i="4"/>
  <c r="AR15" i="4"/>
  <c r="AQ15" i="4"/>
  <c r="AP15" i="4"/>
  <c r="AN64" i="4"/>
  <c r="AM64" i="4"/>
  <c r="AL64" i="4"/>
  <c r="AN63" i="4"/>
  <c r="AM63" i="4"/>
  <c r="AL63" i="4"/>
  <c r="AN62" i="4"/>
  <c r="AM62" i="4"/>
  <c r="AL62" i="4"/>
  <c r="AN61" i="4"/>
  <c r="AM61" i="4"/>
  <c r="AL61" i="4"/>
  <c r="AN60" i="4"/>
  <c r="AM60" i="4"/>
  <c r="AL60" i="4"/>
  <c r="AN59" i="4"/>
  <c r="AM59" i="4"/>
  <c r="AL59" i="4"/>
  <c r="AN58" i="4"/>
  <c r="AM58" i="4"/>
  <c r="AL58" i="4"/>
  <c r="AN57" i="4"/>
  <c r="AM57" i="4"/>
  <c r="AL57" i="4"/>
  <c r="AN56" i="4"/>
  <c r="AM56" i="4"/>
  <c r="AL56" i="4"/>
  <c r="AN55" i="4"/>
  <c r="AM55" i="4"/>
  <c r="AL55" i="4"/>
  <c r="AN54" i="4"/>
  <c r="AM54" i="4"/>
  <c r="AL54" i="4"/>
  <c r="AN53" i="4"/>
  <c r="AM53" i="4"/>
  <c r="AL53" i="4"/>
  <c r="AN52" i="4"/>
  <c r="AM52" i="4"/>
  <c r="AL52" i="4"/>
  <c r="AN51" i="4"/>
  <c r="AM51" i="4"/>
  <c r="AL51" i="4"/>
  <c r="AN50" i="4"/>
  <c r="AM50" i="4"/>
  <c r="AL50" i="4"/>
  <c r="AN49" i="4"/>
  <c r="AM49" i="4"/>
  <c r="AL49" i="4"/>
  <c r="AN48" i="4"/>
  <c r="AM48" i="4"/>
  <c r="AL48" i="4"/>
  <c r="AN47" i="4"/>
  <c r="AM47" i="4"/>
  <c r="AL47" i="4"/>
  <c r="AN46" i="4"/>
  <c r="AM46" i="4"/>
  <c r="AL46" i="4"/>
  <c r="AN45" i="4"/>
  <c r="AM45" i="4"/>
  <c r="AL45" i="4"/>
  <c r="AN44" i="4"/>
  <c r="AM44" i="4"/>
  <c r="AL44" i="4"/>
  <c r="AN43" i="4"/>
  <c r="AM43" i="4"/>
  <c r="AL43" i="4"/>
  <c r="AN42" i="4"/>
  <c r="AM42" i="4"/>
  <c r="AL42" i="4"/>
  <c r="AN41" i="4"/>
  <c r="AM41" i="4"/>
  <c r="AL41" i="4"/>
  <c r="AN40" i="4"/>
  <c r="AM40" i="4"/>
  <c r="AL40" i="4"/>
  <c r="AN39" i="4"/>
  <c r="AM39" i="4"/>
  <c r="AL39" i="4"/>
  <c r="AN38" i="4"/>
  <c r="AM38" i="4"/>
  <c r="AL38" i="4"/>
  <c r="AN37" i="4"/>
  <c r="AM37" i="4"/>
  <c r="AL37" i="4"/>
  <c r="AN36" i="4"/>
  <c r="AM36" i="4"/>
  <c r="AL36" i="4"/>
  <c r="AN35" i="4"/>
  <c r="AM35" i="4"/>
  <c r="AL35" i="4"/>
  <c r="AN34" i="4"/>
  <c r="AM34" i="4"/>
  <c r="AL34" i="4"/>
  <c r="AN33" i="4"/>
  <c r="AM33" i="4"/>
  <c r="AL33" i="4"/>
  <c r="AN32" i="4"/>
  <c r="AM32" i="4"/>
  <c r="AL32" i="4"/>
  <c r="AN31" i="4"/>
  <c r="AM31" i="4"/>
  <c r="AL31" i="4"/>
  <c r="AN30" i="4"/>
  <c r="AM30" i="4"/>
  <c r="AL30" i="4"/>
  <c r="AN29" i="4"/>
  <c r="AM29" i="4"/>
  <c r="AL29" i="4"/>
  <c r="AN28" i="4"/>
  <c r="AM28" i="4"/>
  <c r="AL28" i="4"/>
  <c r="AN27" i="4"/>
  <c r="AM27" i="4"/>
  <c r="AL27" i="4"/>
  <c r="AN26" i="4"/>
  <c r="AM26" i="4"/>
  <c r="AL26" i="4"/>
  <c r="AN25" i="4"/>
  <c r="AM25" i="4"/>
  <c r="AL25" i="4"/>
  <c r="AN24" i="4"/>
  <c r="AM24" i="4"/>
  <c r="AL24" i="4"/>
  <c r="AN23" i="4"/>
  <c r="AM23" i="4"/>
  <c r="AL23" i="4"/>
  <c r="AN22" i="4"/>
  <c r="AM22" i="4"/>
  <c r="AL22" i="4"/>
  <c r="AN21" i="4"/>
  <c r="AM21" i="4"/>
  <c r="AL21" i="4"/>
  <c r="AN20" i="4"/>
  <c r="AM20" i="4"/>
  <c r="AL20" i="4"/>
  <c r="AN19" i="4"/>
  <c r="AM19" i="4"/>
  <c r="AL19" i="4"/>
  <c r="AN18" i="4"/>
  <c r="AM18" i="4"/>
  <c r="AL18" i="4"/>
  <c r="AN17" i="4"/>
  <c r="AM17" i="4"/>
  <c r="AL17" i="4"/>
  <c r="AN16" i="4"/>
  <c r="AM16" i="4"/>
  <c r="AL16" i="4"/>
  <c r="AN15" i="4"/>
  <c r="AM15" i="4"/>
  <c r="AL15" i="4"/>
  <c r="AJ64" i="4"/>
  <c r="AI64" i="4"/>
  <c r="AH64" i="4"/>
  <c r="AJ63" i="4"/>
  <c r="AI63" i="4"/>
  <c r="AH63" i="4"/>
  <c r="AJ62" i="4"/>
  <c r="AI62" i="4"/>
  <c r="AH62" i="4"/>
  <c r="AJ61" i="4"/>
  <c r="AI61" i="4"/>
  <c r="AH61" i="4"/>
  <c r="AJ60" i="4"/>
  <c r="AI60" i="4"/>
  <c r="AH60" i="4"/>
  <c r="AJ59" i="4"/>
  <c r="AI59" i="4"/>
  <c r="AH59" i="4"/>
  <c r="AJ58" i="4"/>
  <c r="AI58" i="4"/>
  <c r="AH58" i="4"/>
  <c r="AJ57" i="4"/>
  <c r="AI57" i="4"/>
  <c r="AH57" i="4"/>
  <c r="AJ56" i="4"/>
  <c r="AI56" i="4"/>
  <c r="AH56" i="4"/>
  <c r="AJ55" i="4"/>
  <c r="AI55" i="4"/>
  <c r="AH55" i="4"/>
  <c r="AJ54" i="4"/>
  <c r="AI54" i="4"/>
  <c r="AH54" i="4"/>
  <c r="AJ53" i="4"/>
  <c r="AI53" i="4"/>
  <c r="AH53" i="4"/>
  <c r="AJ52" i="4"/>
  <c r="AI52" i="4"/>
  <c r="AH52" i="4"/>
  <c r="AJ51" i="4"/>
  <c r="AI51" i="4"/>
  <c r="AH51" i="4"/>
  <c r="AJ50" i="4"/>
  <c r="AI50" i="4"/>
  <c r="AH50" i="4"/>
  <c r="AJ49" i="4"/>
  <c r="AI49" i="4"/>
  <c r="AH49" i="4"/>
  <c r="AJ48" i="4"/>
  <c r="AI48" i="4"/>
  <c r="AH48" i="4"/>
  <c r="AJ47" i="4"/>
  <c r="AI47" i="4"/>
  <c r="AH47" i="4"/>
  <c r="AJ46" i="4"/>
  <c r="AI46" i="4"/>
  <c r="AH46" i="4"/>
  <c r="AJ45" i="4"/>
  <c r="AI45" i="4"/>
  <c r="AH45" i="4"/>
  <c r="AJ44" i="4"/>
  <c r="AI44" i="4"/>
  <c r="AH44" i="4"/>
  <c r="AJ43" i="4"/>
  <c r="AI43" i="4"/>
  <c r="AH43" i="4"/>
  <c r="AJ42" i="4"/>
  <c r="AI42" i="4"/>
  <c r="AH42" i="4"/>
  <c r="AJ41" i="4"/>
  <c r="AI41" i="4"/>
  <c r="AH41" i="4"/>
  <c r="AJ40" i="4"/>
  <c r="AI40" i="4"/>
  <c r="AH40" i="4"/>
  <c r="AJ39" i="4"/>
  <c r="AI39" i="4"/>
  <c r="AH39" i="4"/>
  <c r="AJ38" i="4"/>
  <c r="AI38" i="4"/>
  <c r="AH38" i="4"/>
  <c r="AJ37" i="4"/>
  <c r="AI37" i="4"/>
  <c r="AH37" i="4"/>
  <c r="AJ36" i="4"/>
  <c r="AI36" i="4"/>
  <c r="AH36" i="4"/>
  <c r="AJ35" i="4"/>
  <c r="AI35" i="4"/>
  <c r="AH35" i="4"/>
  <c r="AJ34" i="4"/>
  <c r="AI34" i="4"/>
  <c r="AH34" i="4"/>
  <c r="AJ33" i="4"/>
  <c r="AI33" i="4"/>
  <c r="AH33" i="4"/>
  <c r="AJ32" i="4"/>
  <c r="AI32" i="4"/>
  <c r="AH32" i="4"/>
  <c r="AJ31" i="4"/>
  <c r="AI31" i="4"/>
  <c r="AH31" i="4"/>
  <c r="AJ30" i="4"/>
  <c r="AI30" i="4"/>
  <c r="AH30" i="4"/>
  <c r="AJ29" i="4"/>
  <c r="AI29" i="4"/>
  <c r="AH29" i="4"/>
  <c r="AJ28" i="4"/>
  <c r="AI28" i="4"/>
  <c r="AH28" i="4"/>
  <c r="AJ27" i="4"/>
  <c r="AI27" i="4"/>
  <c r="AH27" i="4"/>
  <c r="AJ26" i="4"/>
  <c r="AI26" i="4"/>
  <c r="AH26" i="4"/>
  <c r="AJ25" i="4"/>
  <c r="AI25" i="4"/>
  <c r="AH25" i="4"/>
  <c r="AJ24" i="4"/>
  <c r="AI24" i="4"/>
  <c r="AH24" i="4"/>
  <c r="AJ23" i="4"/>
  <c r="AI23" i="4"/>
  <c r="AH23" i="4"/>
  <c r="AJ22" i="4"/>
  <c r="AI22" i="4"/>
  <c r="AH22" i="4"/>
  <c r="AJ21" i="4"/>
  <c r="AI21" i="4"/>
  <c r="AH21" i="4"/>
  <c r="AJ20" i="4"/>
  <c r="AI20" i="4"/>
  <c r="AH20" i="4"/>
  <c r="AJ19" i="4"/>
  <c r="AI19" i="4"/>
  <c r="AH19" i="4"/>
  <c r="AJ18" i="4"/>
  <c r="AI18" i="4"/>
  <c r="AH18" i="4"/>
  <c r="AJ17" i="4"/>
  <c r="AI17" i="4"/>
  <c r="AH17" i="4"/>
  <c r="AJ16" i="4"/>
  <c r="AI16" i="4"/>
  <c r="AH16" i="4"/>
  <c r="AJ15" i="4"/>
  <c r="AI15" i="4"/>
  <c r="AH15" i="4"/>
  <c r="AD16" i="4"/>
  <c r="AE16" i="4"/>
  <c r="AF16" i="4"/>
  <c r="AD17" i="4"/>
  <c r="AE17" i="4"/>
  <c r="AF17" i="4"/>
  <c r="AD18" i="4"/>
  <c r="AE18" i="4"/>
  <c r="AF18" i="4"/>
  <c r="AD19" i="4"/>
  <c r="AE19" i="4"/>
  <c r="AF19" i="4"/>
  <c r="AD20" i="4"/>
  <c r="AE20" i="4"/>
  <c r="AF20" i="4"/>
  <c r="AD21" i="4"/>
  <c r="AE21" i="4"/>
  <c r="AF21" i="4"/>
  <c r="AE22" i="4"/>
  <c r="AF22" i="4"/>
  <c r="AD23" i="4"/>
  <c r="AE23" i="4"/>
  <c r="AF23" i="4"/>
  <c r="AD24" i="4"/>
  <c r="AE24" i="4"/>
  <c r="AF24" i="4"/>
  <c r="AD25" i="4"/>
  <c r="AE25" i="4"/>
  <c r="AF25" i="4"/>
  <c r="AD26" i="4"/>
  <c r="AE26" i="4"/>
  <c r="AD27" i="4"/>
  <c r="AE27" i="4"/>
  <c r="AD28" i="4"/>
  <c r="AE28" i="4"/>
  <c r="AD29" i="4"/>
  <c r="AE29" i="4"/>
  <c r="AD30" i="4"/>
  <c r="AE30" i="4"/>
  <c r="AF30" i="4"/>
  <c r="AD31" i="4"/>
  <c r="AE31" i="4"/>
  <c r="AF31" i="4"/>
  <c r="AD32" i="4"/>
  <c r="AE32" i="4"/>
  <c r="AF32" i="4"/>
  <c r="AD33" i="4"/>
  <c r="AE33" i="4"/>
  <c r="AF33" i="4"/>
  <c r="AD34" i="4"/>
  <c r="AE34" i="4"/>
  <c r="AF34" i="4"/>
  <c r="AD35" i="4"/>
  <c r="AE35" i="4"/>
  <c r="AF35" i="4"/>
  <c r="AD36" i="4"/>
  <c r="AE36" i="4"/>
  <c r="AF36" i="4"/>
  <c r="AD37" i="4"/>
  <c r="AE37" i="4"/>
  <c r="AF37" i="4"/>
  <c r="AD38" i="4"/>
  <c r="AE38" i="4"/>
  <c r="AF38" i="4"/>
  <c r="AD39" i="4"/>
  <c r="AE39" i="4"/>
  <c r="AF39" i="4"/>
  <c r="AD40" i="4"/>
  <c r="AE40" i="4"/>
  <c r="AF40" i="4"/>
  <c r="AD41" i="4"/>
  <c r="AE41" i="4"/>
  <c r="AF41" i="4"/>
  <c r="AD42" i="4"/>
  <c r="AE42" i="4"/>
  <c r="AF42" i="4"/>
  <c r="AD43" i="4"/>
  <c r="AE43" i="4"/>
  <c r="AF43" i="4"/>
  <c r="AD44" i="4"/>
  <c r="AE44" i="4"/>
  <c r="AF44" i="4"/>
  <c r="AD45" i="4"/>
  <c r="AE45" i="4"/>
  <c r="AF45" i="4"/>
  <c r="AD46" i="4"/>
  <c r="AE46" i="4"/>
  <c r="AF46" i="4"/>
  <c r="AD47" i="4"/>
  <c r="AE47" i="4"/>
  <c r="AF47" i="4"/>
  <c r="AD48" i="4"/>
  <c r="AE48" i="4"/>
  <c r="AF48" i="4"/>
  <c r="AD49" i="4"/>
  <c r="AE49" i="4"/>
  <c r="AF49" i="4"/>
  <c r="AD50" i="4"/>
  <c r="AE50" i="4"/>
  <c r="AF50" i="4"/>
  <c r="AD51" i="4"/>
  <c r="AE51" i="4"/>
  <c r="AF51" i="4"/>
  <c r="AD52" i="4"/>
  <c r="AE52" i="4"/>
  <c r="AF52" i="4"/>
  <c r="AD53" i="4"/>
  <c r="AE53" i="4"/>
  <c r="AF53" i="4"/>
  <c r="AD54" i="4"/>
  <c r="AE54" i="4"/>
  <c r="AF54" i="4"/>
  <c r="AD55" i="4"/>
  <c r="AE55" i="4"/>
  <c r="AF55" i="4"/>
  <c r="AD56" i="4"/>
  <c r="AE56" i="4"/>
  <c r="AF56" i="4"/>
  <c r="AD57" i="4"/>
  <c r="AE57" i="4"/>
  <c r="AF57" i="4"/>
  <c r="AD58" i="4"/>
  <c r="AE58" i="4"/>
  <c r="AF58" i="4"/>
  <c r="AD59" i="4"/>
  <c r="AE59" i="4"/>
  <c r="AF59" i="4"/>
  <c r="AD60" i="4"/>
  <c r="AE60" i="4"/>
  <c r="AF60" i="4"/>
  <c r="AD61" i="4"/>
  <c r="AE61" i="4"/>
  <c r="AF61" i="4"/>
  <c r="AD62" i="4"/>
  <c r="AE62" i="4"/>
  <c r="AF62" i="4"/>
  <c r="AD63" i="4"/>
  <c r="AE63" i="4"/>
  <c r="AF63" i="4"/>
  <c r="AE64" i="4"/>
  <c r="AF64" i="4"/>
  <c r="AE15" i="4"/>
  <c r="AF15" i="4"/>
  <c r="AD15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Q91" i="4" l="1"/>
  <c r="R91" i="4"/>
  <c r="S91" i="4"/>
  <c r="T91" i="4"/>
  <c r="U91" i="4"/>
  <c r="V91" i="4"/>
  <c r="W91" i="4"/>
  <c r="E91" i="4"/>
  <c r="F91" i="4"/>
  <c r="G91" i="4"/>
  <c r="H91" i="4"/>
  <c r="I91" i="4"/>
  <c r="J91" i="4"/>
  <c r="K91" i="4"/>
  <c r="L91" i="4"/>
  <c r="M91" i="4"/>
  <c r="N91" i="4"/>
  <c r="J156" i="4"/>
  <c r="J155" i="4"/>
  <c r="B155" i="4"/>
  <c r="D91" i="4" l="1"/>
  <c r="J154" i="4"/>
  <c r="C152" i="4"/>
  <c r="C151" i="4"/>
  <c r="C150" i="4"/>
  <c r="C149" i="4"/>
  <c r="B151" i="4"/>
  <c r="B149" i="4"/>
  <c r="CX91" i="3" l="1"/>
  <c r="AH91" i="4" l="1"/>
  <c r="AI91" i="4"/>
  <c r="AJ91" i="4"/>
  <c r="AL91" i="4"/>
  <c r="AM91" i="4"/>
  <c r="AN91" i="4"/>
  <c r="AP91" i="4"/>
  <c r="AQ91" i="4"/>
  <c r="AR91" i="4"/>
  <c r="AT91" i="4"/>
  <c r="AU91" i="4"/>
  <c r="AV91" i="4"/>
  <c r="AX91" i="4"/>
  <c r="AY91" i="4"/>
  <c r="AZ91" i="4"/>
  <c r="BB91" i="4"/>
  <c r="BC91" i="4"/>
  <c r="BD91" i="4"/>
  <c r="BF91" i="4"/>
  <c r="BG91" i="4"/>
  <c r="BH91" i="4"/>
  <c r="AE91" i="4"/>
  <c r="AF91" i="4"/>
  <c r="AD91" i="4"/>
  <c r="X98" i="4"/>
  <c r="X99" i="4"/>
  <c r="X100" i="4"/>
  <c r="X101" i="4"/>
  <c r="X97" i="4"/>
  <c r="P91" i="4"/>
  <c r="O91" i="4"/>
  <c r="C91" i="4"/>
  <c r="B91" i="4"/>
  <c r="B90" i="4"/>
  <c r="CF91" i="4"/>
  <c r="CW91" i="3"/>
  <c r="CV91" i="3"/>
  <c r="CU91" i="3"/>
  <c r="CT91" i="3"/>
  <c r="CS91" i="3"/>
  <c r="CR91" i="3"/>
  <c r="CQ91" i="3"/>
  <c r="CF91" i="3"/>
  <c r="BR91" i="3"/>
  <c r="BQ91" i="3"/>
  <c r="BP91" i="3"/>
  <c r="BO91" i="3"/>
  <c r="BM91" i="3"/>
  <c r="BL91" i="3"/>
  <c r="AB91" i="3"/>
  <c r="AA91" i="3"/>
  <c r="Z91" i="3"/>
  <c r="AC91" i="3" s="1"/>
  <c r="BJ91" i="3" s="1"/>
  <c r="C101" i="4"/>
  <c r="C100" i="4"/>
  <c r="C99" i="4"/>
  <c r="C98" i="4"/>
  <c r="C97" i="4"/>
  <c r="C84" i="4"/>
  <c r="C85" i="4"/>
  <c r="C86" i="4"/>
  <c r="C87" i="4"/>
  <c r="C83" i="4"/>
  <c r="B88" i="4"/>
  <c r="B129" i="3"/>
  <c r="Y91" i="4" l="1"/>
  <c r="AO91" i="3"/>
  <c r="AK91" i="3"/>
  <c r="BA91" i="3"/>
  <c r="BE91" i="3"/>
  <c r="AS91" i="3"/>
  <c r="AG91" i="3"/>
  <c r="AW91" i="3"/>
  <c r="BQ91" i="4"/>
  <c r="BM91" i="4"/>
  <c r="BP91" i="4"/>
  <c r="BL91" i="4"/>
  <c r="BO91" i="4"/>
  <c r="BR91" i="4"/>
  <c r="CW91" i="4"/>
  <c r="CS91" i="4"/>
  <c r="CV91" i="4"/>
  <c r="CR91" i="4"/>
  <c r="CU91" i="4"/>
  <c r="CQ91" i="4"/>
  <c r="CX91" i="4"/>
  <c r="CT91" i="4"/>
  <c r="AA91" i="4"/>
  <c r="AB91" i="4"/>
  <c r="Z91" i="4"/>
  <c r="CY91" i="3"/>
  <c r="CZ91" i="3" s="1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AW91" i="4" l="1"/>
  <c r="AT146" i="4" s="1"/>
  <c r="AT146" i="3"/>
  <c r="BA91" i="4"/>
  <c r="AX146" i="4" s="1"/>
  <c r="AX146" i="3"/>
  <c r="AG91" i="4"/>
  <c r="AD146" i="4" s="1"/>
  <c r="AD146" i="3"/>
  <c r="AK91" i="4"/>
  <c r="AH146" i="4" s="1"/>
  <c r="AH146" i="3"/>
  <c r="AS91" i="4"/>
  <c r="AP146" i="4" s="1"/>
  <c r="AP146" i="3"/>
  <c r="AO91" i="4"/>
  <c r="AL146" i="4" s="1"/>
  <c r="AL146" i="3"/>
  <c r="BE91" i="4"/>
  <c r="BB146" i="4" s="1"/>
  <c r="BB146" i="3"/>
  <c r="BS91" i="3"/>
  <c r="BN91" i="3"/>
  <c r="AC91" i="4"/>
  <c r="CY91" i="4"/>
  <c r="CZ91" i="4" s="1"/>
  <c r="AI18" i="5"/>
  <c r="AX1" i="5"/>
  <c r="BT91" i="3" l="1"/>
  <c r="BS91" i="4"/>
  <c r="BI91" i="4" s="1"/>
  <c r="BF146" i="4" s="1"/>
  <c r="BN91" i="4"/>
  <c r="BJ91" i="4"/>
  <c r="DU69" i="4"/>
  <c r="DT69" i="4"/>
  <c r="DS69" i="4"/>
  <c r="DR69" i="4"/>
  <c r="DQ69" i="4"/>
  <c r="DP69" i="4"/>
  <c r="DO69" i="4"/>
  <c r="DN69" i="4"/>
  <c r="DM69" i="4"/>
  <c r="DL69" i="4"/>
  <c r="DK69" i="4"/>
  <c r="DJ69" i="4"/>
  <c r="DI69" i="4"/>
  <c r="DH69" i="4"/>
  <c r="DG69" i="4"/>
  <c r="DF69" i="4"/>
  <c r="DE69" i="4"/>
  <c r="DD69" i="4"/>
  <c r="BH126" i="3"/>
  <c r="BG126" i="3"/>
  <c r="BF126" i="3"/>
  <c r="BD126" i="3"/>
  <c r="BC126" i="3"/>
  <c r="BB126" i="3"/>
  <c r="AZ126" i="3"/>
  <c r="AY126" i="3"/>
  <c r="AX126" i="3"/>
  <c r="AV126" i="3"/>
  <c r="AU126" i="3"/>
  <c r="AT126" i="3"/>
  <c r="X126" i="3"/>
  <c r="DC106" i="3"/>
  <c r="CD106" i="3" s="1"/>
  <c r="CX106" i="3"/>
  <c r="CW106" i="3"/>
  <c r="CV106" i="3"/>
  <c r="CU106" i="3"/>
  <c r="CT106" i="3"/>
  <c r="CS106" i="3"/>
  <c r="CR106" i="3"/>
  <c r="CQ106" i="3"/>
  <c r="CO106" i="3"/>
  <c r="CN106" i="3"/>
  <c r="CM106" i="3"/>
  <c r="CL106" i="3"/>
  <c r="CK106" i="3"/>
  <c r="CJ106" i="3"/>
  <c r="CI106" i="3"/>
  <c r="CH106" i="3"/>
  <c r="BK106" i="3"/>
  <c r="BI106" i="3"/>
  <c r="BS106" i="3" s="1"/>
  <c r="BE106" i="3"/>
  <c r="BA106" i="3"/>
  <c r="BQ106" i="3" s="1"/>
  <c r="AW106" i="3"/>
  <c r="AS106" i="3"/>
  <c r="BO106" i="3" s="1"/>
  <c r="AK106" i="3"/>
  <c r="BM106" i="3" s="1"/>
  <c r="AG106" i="3"/>
  <c r="BJ106" i="3"/>
  <c r="AO106" i="3"/>
  <c r="BN106" i="3" s="1"/>
  <c r="CX101" i="3"/>
  <c r="CW101" i="3"/>
  <c r="CV101" i="3"/>
  <c r="CU101" i="3"/>
  <c r="CT101" i="3"/>
  <c r="CS101" i="3"/>
  <c r="CR101" i="3"/>
  <c r="CQ101" i="3"/>
  <c r="CO101" i="3"/>
  <c r="CN101" i="3"/>
  <c r="CM101" i="3"/>
  <c r="CL101" i="3"/>
  <c r="CK101" i="3"/>
  <c r="CJ101" i="3"/>
  <c r="CI101" i="3"/>
  <c r="CH101" i="3"/>
  <c r="CF101" i="3"/>
  <c r="BS101" i="3"/>
  <c r="BI101" i="3" s="1"/>
  <c r="BR101" i="3"/>
  <c r="BE101" i="3" s="1"/>
  <c r="BQ101" i="3"/>
  <c r="BA101" i="3" s="1"/>
  <c r="BP101" i="3"/>
  <c r="AW101" i="3" s="1"/>
  <c r="BO101" i="3"/>
  <c r="AS101" i="3" s="1"/>
  <c r="BN101" i="3"/>
  <c r="AO101" i="3" s="1"/>
  <c r="BM101" i="3"/>
  <c r="AK101" i="3" s="1"/>
  <c r="BL101" i="3"/>
  <c r="AG101" i="3" s="1"/>
  <c r="AB101" i="3"/>
  <c r="AA101" i="3"/>
  <c r="Z101" i="3"/>
  <c r="AC101" i="3" s="1"/>
  <c r="BJ101" i="3" s="1"/>
  <c r="CX100" i="3"/>
  <c r="CW100" i="3"/>
  <c r="CV100" i="3"/>
  <c r="CU100" i="3"/>
  <c r="CT100" i="3"/>
  <c r="CS100" i="3"/>
  <c r="CR100" i="3"/>
  <c r="CQ100" i="3"/>
  <c r="CO100" i="3"/>
  <c r="CN100" i="3"/>
  <c r="CM100" i="3"/>
  <c r="CL100" i="3"/>
  <c r="CK100" i="3"/>
  <c r="CJ100" i="3"/>
  <c r="CI100" i="3"/>
  <c r="CH100" i="3"/>
  <c r="CF100" i="3"/>
  <c r="BS100" i="3"/>
  <c r="BI100" i="3" s="1"/>
  <c r="BR100" i="3"/>
  <c r="BE100" i="3" s="1"/>
  <c r="BQ100" i="3"/>
  <c r="BA100" i="3" s="1"/>
  <c r="BP100" i="3"/>
  <c r="AW100" i="3" s="1"/>
  <c r="BO100" i="3"/>
  <c r="AS100" i="3" s="1"/>
  <c r="BN100" i="3"/>
  <c r="AO100" i="3" s="1"/>
  <c r="BM100" i="3"/>
  <c r="AK100" i="3" s="1"/>
  <c r="BL100" i="3"/>
  <c r="AG100" i="3" s="1"/>
  <c r="AB100" i="3"/>
  <c r="AA100" i="3"/>
  <c r="Z100" i="3"/>
  <c r="AC100" i="3" s="1"/>
  <c r="BJ100" i="3" s="1"/>
  <c r="CX99" i="3"/>
  <c r="CW99" i="3"/>
  <c r="CV99" i="3"/>
  <c r="CU99" i="3"/>
  <c r="CT99" i="3"/>
  <c r="CS99" i="3"/>
  <c r="CR99" i="3"/>
  <c r="CQ99" i="3"/>
  <c r="CO99" i="3"/>
  <c r="CN99" i="3"/>
  <c r="CM99" i="3"/>
  <c r="CL99" i="3"/>
  <c r="CK99" i="3"/>
  <c r="CJ99" i="3"/>
  <c r="CI99" i="3"/>
  <c r="CH99" i="3"/>
  <c r="CF99" i="3"/>
  <c r="BS99" i="3"/>
  <c r="BI99" i="3" s="1"/>
  <c r="BR99" i="3"/>
  <c r="BE99" i="3" s="1"/>
  <c r="BQ99" i="3"/>
  <c r="BA99" i="3" s="1"/>
  <c r="BP99" i="3"/>
  <c r="AW99" i="3" s="1"/>
  <c r="BO99" i="3"/>
  <c r="AS99" i="3" s="1"/>
  <c r="BN99" i="3"/>
  <c r="AO99" i="3" s="1"/>
  <c r="BM99" i="3"/>
  <c r="AK99" i="3" s="1"/>
  <c r="BL99" i="3"/>
  <c r="AG99" i="3" s="1"/>
  <c r="AB99" i="3"/>
  <c r="AA99" i="3"/>
  <c r="Z99" i="3"/>
  <c r="AC99" i="3" s="1"/>
  <c r="BJ99" i="3" s="1"/>
  <c r="CX98" i="3"/>
  <c r="CW98" i="3"/>
  <c r="CV98" i="3"/>
  <c r="CU98" i="3"/>
  <c r="CT98" i="3"/>
  <c r="CS98" i="3"/>
  <c r="CR98" i="3"/>
  <c r="CQ98" i="3"/>
  <c r="CO98" i="3"/>
  <c r="CN98" i="3"/>
  <c r="CM98" i="3"/>
  <c r="CL98" i="3"/>
  <c r="CK98" i="3"/>
  <c r="CJ98" i="3"/>
  <c r="CI98" i="3"/>
  <c r="CH98" i="3"/>
  <c r="CF98" i="3"/>
  <c r="BS98" i="3"/>
  <c r="BI98" i="3" s="1"/>
  <c r="BR98" i="3"/>
  <c r="BE98" i="3" s="1"/>
  <c r="BQ98" i="3"/>
  <c r="BA98" i="3" s="1"/>
  <c r="BP98" i="3"/>
  <c r="AW98" i="3" s="1"/>
  <c r="BO98" i="3"/>
  <c r="AS98" i="3" s="1"/>
  <c r="BN98" i="3"/>
  <c r="AO98" i="3" s="1"/>
  <c r="BM98" i="3"/>
  <c r="AK98" i="3" s="1"/>
  <c r="BL98" i="3"/>
  <c r="AG98" i="3" s="1"/>
  <c r="AB98" i="3"/>
  <c r="AA98" i="3"/>
  <c r="Z98" i="3"/>
  <c r="AC98" i="3" s="1"/>
  <c r="BJ98" i="3" s="1"/>
  <c r="CX97" i="3"/>
  <c r="CW97" i="3"/>
  <c r="CV97" i="3"/>
  <c r="CU97" i="3"/>
  <c r="CT97" i="3"/>
  <c r="CS97" i="3"/>
  <c r="CR97" i="3"/>
  <c r="CQ97" i="3"/>
  <c r="CO97" i="3"/>
  <c r="CN97" i="3"/>
  <c r="CM97" i="3"/>
  <c r="CL97" i="3"/>
  <c r="CK97" i="3"/>
  <c r="CJ97" i="3"/>
  <c r="CI97" i="3"/>
  <c r="CH97" i="3"/>
  <c r="CF97" i="3"/>
  <c r="BR97" i="3"/>
  <c r="BE97" i="3" s="1"/>
  <c r="BQ97" i="3"/>
  <c r="BA97" i="3" s="1"/>
  <c r="BP97" i="3"/>
  <c r="AW97" i="3" s="1"/>
  <c r="BO97" i="3"/>
  <c r="AS97" i="3" s="1"/>
  <c r="BM97" i="3"/>
  <c r="AK97" i="3" s="1"/>
  <c r="AB97" i="3"/>
  <c r="AA97" i="3"/>
  <c r="Z97" i="3"/>
  <c r="CF88" i="3"/>
  <c r="BH88" i="3"/>
  <c r="BG88" i="3"/>
  <c r="BF88" i="3"/>
  <c r="BD88" i="3"/>
  <c r="BC88" i="3"/>
  <c r="BB88" i="3"/>
  <c r="AZ88" i="3"/>
  <c r="AY88" i="3"/>
  <c r="AX88" i="3"/>
  <c r="AV88" i="3"/>
  <c r="AU88" i="3"/>
  <c r="AT88" i="3"/>
  <c r="AR88" i="3"/>
  <c r="AQ88" i="3"/>
  <c r="AP88" i="3"/>
  <c r="AN88" i="3"/>
  <c r="AM88" i="3"/>
  <c r="AL88" i="3"/>
  <c r="AJ88" i="3"/>
  <c r="AI88" i="3"/>
  <c r="AH88" i="3"/>
  <c r="AF88" i="3"/>
  <c r="AE88" i="3"/>
  <c r="AD88" i="3"/>
  <c r="CX87" i="3"/>
  <c r="CW87" i="3"/>
  <c r="CV87" i="3"/>
  <c r="CU87" i="3"/>
  <c r="CT87" i="3"/>
  <c r="CS87" i="3"/>
  <c r="CR87" i="3"/>
  <c r="CQ87" i="3"/>
  <c r="CF87" i="3"/>
  <c r="BS87" i="3"/>
  <c r="BI87" i="3" s="1"/>
  <c r="BR87" i="3"/>
  <c r="BE87" i="3" s="1"/>
  <c r="BQ87" i="3"/>
  <c r="BA87" i="3" s="1"/>
  <c r="BP87" i="3"/>
  <c r="AW87" i="3" s="1"/>
  <c r="BO87" i="3"/>
  <c r="AS87" i="3" s="1"/>
  <c r="AS87" i="4" s="1"/>
  <c r="BN87" i="3"/>
  <c r="AO87" i="3" s="1"/>
  <c r="AO87" i="4" s="1"/>
  <c r="BM87" i="3"/>
  <c r="AK87" i="3" s="1"/>
  <c r="AK87" i="4" s="1"/>
  <c r="BL87" i="3"/>
  <c r="AG87" i="3" s="1"/>
  <c r="AG87" i="4" s="1"/>
  <c r="AB87" i="3"/>
  <c r="AA87" i="3"/>
  <c r="Z87" i="3"/>
  <c r="AC87" i="3" s="1"/>
  <c r="BJ87" i="3" s="1"/>
  <c r="CX86" i="3"/>
  <c r="CW86" i="3"/>
  <c r="CV86" i="3"/>
  <c r="CU86" i="3"/>
  <c r="CT86" i="3"/>
  <c r="CS86" i="3"/>
  <c r="CR86" i="3"/>
  <c r="CQ86" i="3"/>
  <c r="CF86" i="3"/>
  <c r="BS86" i="3"/>
  <c r="BI86" i="3" s="1"/>
  <c r="BR86" i="3"/>
  <c r="BE86" i="3" s="1"/>
  <c r="BQ86" i="3"/>
  <c r="BA86" i="3" s="1"/>
  <c r="BP86" i="3"/>
  <c r="AW86" i="3" s="1"/>
  <c r="BO86" i="3"/>
  <c r="AS86" i="3" s="1"/>
  <c r="AS86" i="4" s="1"/>
  <c r="BN86" i="3"/>
  <c r="AO86" i="3" s="1"/>
  <c r="AO86" i="4" s="1"/>
  <c r="BM86" i="3"/>
  <c r="AK86" i="3" s="1"/>
  <c r="AK86" i="4" s="1"/>
  <c r="BL86" i="3"/>
  <c r="AG86" i="3" s="1"/>
  <c r="AG86" i="4" s="1"/>
  <c r="AB86" i="3"/>
  <c r="AA86" i="3"/>
  <c r="Z86" i="3"/>
  <c r="AC86" i="3" s="1"/>
  <c r="BJ86" i="3" s="1"/>
  <c r="CX85" i="3"/>
  <c r="CW85" i="3"/>
  <c r="CV85" i="3"/>
  <c r="CU85" i="3"/>
  <c r="CT85" i="3"/>
  <c r="CS85" i="3"/>
  <c r="CR85" i="3"/>
  <c r="CQ85" i="3"/>
  <c r="CF85" i="3"/>
  <c r="BS85" i="3"/>
  <c r="BI85" i="3" s="1"/>
  <c r="BR85" i="3"/>
  <c r="BE85" i="3" s="1"/>
  <c r="BQ85" i="3"/>
  <c r="BA85" i="3" s="1"/>
  <c r="BP85" i="3"/>
  <c r="AW85" i="3" s="1"/>
  <c r="BO85" i="3"/>
  <c r="AS85" i="3" s="1"/>
  <c r="AS85" i="4" s="1"/>
  <c r="BN85" i="3"/>
  <c r="AO85" i="3" s="1"/>
  <c r="AO85" i="4" s="1"/>
  <c r="BM85" i="3"/>
  <c r="AK85" i="3" s="1"/>
  <c r="AK85" i="4" s="1"/>
  <c r="BL85" i="3"/>
  <c r="AG85" i="3" s="1"/>
  <c r="AG85" i="4" s="1"/>
  <c r="AB85" i="3"/>
  <c r="AA85" i="3"/>
  <c r="Z85" i="3"/>
  <c r="AC85" i="3" s="1"/>
  <c r="BJ85" i="3" s="1"/>
  <c r="CX84" i="3"/>
  <c r="CW84" i="3"/>
  <c r="CV84" i="3"/>
  <c r="CU84" i="3"/>
  <c r="CT84" i="3"/>
  <c r="CS84" i="3"/>
  <c r="CR84" i="3"/>
  <c r="CQ84" i="3"/>
  <c r="CF84" i="3"/>
  <c r="BR84" i="3"/>
  <c r="BE84" i="3" s="1"/>
  <c r="BP84" i="3"/>
  <c r="AW84" i="3" s="1"/>
  <c r="BO84" i="3"/>
  <c r="AS84" i="3" s="1"/>
  <c r="AS84" i="4" s="1"/>
  <c r="BN84" i="3"/>
  <c r="AO84" i="3" s="1"/>
  <c r="AO84" i="4" s="1"/>
  <c r="BM84" i="3"/>
  <c r="AK84" i="3" s="1"/>
  <c r="AK84" i="4" s="1"/>
  <c r="BL84" i="3"/>
  <c r="AB84" i="3"/>
  <c r="AA84" i="3"/>
  <c r="Z84" i="3"/>
  <c r="AC84" i="3" s="1"/>
  <c r="BJ84" i="3" s="1"/>
  <c r="CX83" i="3"/>
  <c r="CW83" i="3"/>
  <c r="CV83" i="3"/>
  <c r="CU83" i="3"/>
  <c r="CT83" i="3"/>
  <c r="CS83" i="3"/>
  <c r="CR83" i="3"/>
  <c r="CQ83" i="3"/>
  <c r="CF83" i="3"/>
  <c r="AB83" i="3"/>
  <c r="AA83" i="3"/>
  <c r="Z83" i="3"/>
  <c r="AC83" i="3" s="1"/>
  <c r="DT79" i="3"/>
  <c r="DS79" i="3"/>
  <c r="DR79" i="3"/>
  <c r="DQ79" i="3"/>
  <c r="DP79" i="3"/>
  <c r="DO79" i="3"/>
  <c r="DN79" i="3"/>
  <c r="DM79" i="3"/>
  <c r="DK79" i="3"/>
  <c r="BI79" i="3" s="1"/>
  <c r="DJ79" i="3"/>
  <c r="DI79" i="3"/>
  <c r="DH79" i="3"/>
  <c r="AW79" i="3" s="1"/>
  <c r="DG79" i="3"/>
  <c r="DF79" i="3"/>
  <c r="DE79" i="3"/>
  <c r="DD79" i="3"/>
  <c r="DC79" i="3"/>
  <c r="BS79" i="3"/>
  <c r="BR79" i="3"/>
  <c r="BQ79" i="3"/>
  <c r="BP79" i="3"/>
  <c r="BO79" i="3"/>
  <c r="BN79" i="3"/>
  <c r="BM79" i="3"/>
  <c r="BL79" i="3"/>
  <c r="BK79" i="3"/>
  <c r="AB79" i="3"/>
  <c r="AA79" i="3"/>
  <c r="Z79" i="3"/>
  <c r="DT78" i="3"/>
  <c r="DS78" i="3"/>
  <c r="DR78" i="3"/>
  <c r="DQ78" i="3"/>
  <c r="DP78" i="3"/>
  <c r="DO78" i="3"/>
  <c r="DN78" i="3"/>
  <c r="DM78" i="3"/>
  <c r="DK78" i="3"/>
  <c r="DJ78" i="3"/>
  <c r="DI78" i="3"/>
  <c r="DH78" i="3"/>
  <c r="DG78" i="3"/>
  <c r="AS78" i="3" s="1"/>
  <c r="AS78" i="4" s="1"/>
  <c r="DF78" i="3"/>
  <c r="DE78" i="3"/>
  <c r="AK78" i="3" s="1"/>
  <c r="AK78" i="4" s="1"/>
  <c r="DD78" i="3"/>
  <c r="DC78" i="3"/>
  <c r="BS78" i="3"/>
  <c r="BR78" i="3"/>
  <c r="BQ78" i="3"/>
  <c r="BP78" i="3"/>
  <c r="BO78" i="3"/>
  <c r="BN78" i="3"/>
  <c r="BM78" i="3"/>
  <c r="BL78" i="3"/>
  <c r="BK78" i="3"/>
  <c r="AB78" i="3"/>
  <c r="AA78" i="3"/>
  <c r="Z78" i="3"/>
  <c r="DT77" i="3"/>
  <c r="DS77" i="3"/>
  <c r="DR77" i="3"/>
  <c r="DQ77" i="3"/>
  <c r="DP77" i="3"/>
  <c r="DO77" i="3"/>
  <c r="DN77" i="3"/>
  <c r="DM77" i="3"/>
  <c r="DK77" i="3"/>
  <c r="DJ77" i="3"/>
  <c r="DI77" i="3"/>
  <c r="DH77" i="3"/>
  <c r="DG77" i="3"/>
  <c r="DF77" i="3"/>
  <c r="DE77" i="3"/>
  <c r="DD77" i="3"/>
  <c r="DC77" i="3"/>
  <c r="BS77" i="3"/>
  <c r="BR77" i="3"/>
  <c r="BQ77" i="3"/>
  <c r="BP77" i="3"/>
  <c r="BO77" i="3"/>
  <c r="BN77" i="3"/>
  <c r="BM77" i="3"/>
  <c r="BL77" i="3"/>
  <c r="BK77" i="3"/>
  <c r="AB77" i="3"/>
  <c r="AA77" i="3"/>
  <c r="Z77" i="3"/>
  <c r="DT76" i="3"/>
  <c r="DS76" i="3"/>
  <c r="DR76" i="3"/>
  <c r="DQ76" i="3"/>
  <c r="DP76" i="3"/>
  <c r="DO76" i="3"/>
  <c r="DN76" i="3"/>
  <c r="DM76" i="3"/>
  <c r="DK76" i="3"/>
  <c r="DJ76" i="3"/>
  <c r="DI76" i="3"/>
  <c r="DH76" i="3"/>
  <c r="DG76" i="3"/>
  <c r="DF76" i="3"/>
  <c r="DE76" i="3"/>
  <c r="DD76" i="3"/>
  <c r="DC76" i="3"/>
  <c r="BS76" i="3"/>
  <c r="BR76" i="3"/>
  <c r="BQ76" i="3"/>
  <c r="BP76" i="3"/>
  <c r="BO76" i="3"/>
  <c r="BN76" i="3"/>
  <c r="BM76" i="3"/>
  <c r="BL76" i="3"/>
  <c r="BK76" i="3"/>
  <c r="AB76" i="3"/>
  <c r="AA76" i="3"/>
  <c r="Z76" i="3"/>
  <c r="DT75" i="3"/>
  <c r="DS75" i="3"/>
  <c r="DR75" i="3"/>
  <c r="DQ75" i="3"/>
  <c r="DP75" i="3"/>
  <c r="DO75" i="3"/>
  <c r="DN75" i="3"/>
  <c r="DM75" i="3"/>
  <c r="DK75" i="3"/>
  <c r="DJ75" i="3"/>
  <c r="DI75" i="3"/>
  <c r="DH75" i="3"/>
  <c r="AW75" i="3" s="1"/>
  <c r="DG75" i="3"/>
  <c r="DF75" i="3"/>
  <c r="DE75" i="3"/>
  <c r="DD75" i="3"/>
  <c r="DC75" i="3"/>
  <c r="BS75" i="3"/>
  <c r="BR75" i="3"/>
  <c r="BQ75" i="3"/>
  <c r="BP75" i="3"/>
  <c r="BO75" i="3"/>
  <c r="BN75" i="3"/>
  <c r="BM75" i="3"/>
  <c r="BL75" i="3"/>
  <c r="BK75" i="3"/>
  <c r="AB75" i="3"/>
  <c r="AA75" i="3"/>
  <c r="Z75" i="3"/>
  <c r="DT74" i="3"/>
  <c r="DS74" i="3"/>
  <c r="DR74" i="3"/>
  <c r="DQ74" i="3"/>
  <c r="DP74" i="3"/>
  <c r="DO74" i="3"/>
  <c r="DN74" i="3"/>
  <c r="DM74" i="3"/>
  <c r="DK74" i="3"/>
  <c r="DJ74" i="3"/>
  <c r="DI74" i="3"/>
  <c r="DH74" i="3"/>
  <c r="DG74" i="3"/>
  <c r="DF74" i="3"/>
  <c r="DE74" i="3"/>
  <c r="DD74" i="3"/>
  <c r="DC74" i="3"/>
  <c r="BS74" i="3"/>
  <c r="BR74" i="3"/>
  <c r="BQ74" i="3"/>
  <c r="BP74" i="3"/>
  <c r="BO74" i="3"/>
  <c r="BN74" i="3"/>
  <c r="BM74" i="3"/>
  <c r="BL74" i="3"/>
  <c r="BK74" i="3"/>
  <c r="AB74" i="3"/>
  <c r="AA74" i="3"/>
  <c r="Z74" i="3"/>
  <c r="DT73" i="3"/>
  <c r="DS73" i="3"/>
  <c r="DR73" i="3"/>
  <c r="DQ73" i="3"/>
  <c r="DP73" i="3"/>
  <c r="DO73" i="3"/>
  <c r="DN73" i="3"/>
  <c r="DM73" i="3"/>
  <c r="DK73" i="3"/>
  <c r="DJ73" i="3"/>
  <c r="DI73" i="3"/>
  <c r="DH73" i="3"/>
  <c r="DG73" i="3"/>
  <c r="DF73" i="3"/>
  <c r="DE73" i="3"/>
  <c r="DD73" i="3"/>
  <c r="DC73" i="3"/>
  <c r="BS73" i="3"/>
  <c r="BR73" i="3"/>
  <c r="BQ73" i="3"/>
  <c r="BP73" i="3"/>
  <c r="BO73" i="3"/>
  <c r="BN73" i="3"/>
  <c r="BM73" i="3"/>
  <c r="BL73" i="3"/>
  <c r="BK73" i="3"/>
  <c r="AB73" i="3"/>
  <c r="AA73" i="3"/>
  <c r="Z73" i="3"/>
  <c r="DT72" i="3"/>
  <c r="DS72" i="3"/>
  <c r="DR72" i="3"/>
  <c r="DQ72" i="3"/>
  <c r="DP72" i="3"/>
  <c r="DO72" i="3"/>
  <c r="DN72" i="3"/>
  <c r="DM72" i="3"/>
  <c r="DK72" i="3"/>
  <c r="DJ72" i="3"/>
  <c r="DI72" i="3"/>
  <c r="DH72" i="3"/>
  <c r="DG72" i="3"/>
  <c r="DF72" i="3"/>
  <c r="DE72" i="3"/>
  <c r="DD72" i="3"/>
  <c r="DC72" i="3"/>
  <c r="BS72" i="3"/>
  <c r="BR72" i="3"/>
  <c r="BQ72" i="3"/>
  <c r="BP72" i="3"/>
  <c r="BO72" i="3"/>
  <c r="BN72" i="3"/>
  <c r="BM72" i="3"/>
  <c r="BL72" i="3"/>
  <c r="BK72" i="3"/>
  <c r="AB72" i="3"/>
  <c r="AA72" i="3"/>
  <c r="Z72" i="3"/>
  <c r="AO107" i="3"/>
  <c r="BN107" i="3" s="1"/>
  <c r="AG107" i="3"/>
  <c r="BL107" i="3" s="1"/>
  <c r="AK107" i="3"/>
  <c r="BM107" i="3" s="1"/>
  <c r="AS107" i="3"/>
  <c r="BO107" i="3" s="1"/>
  <c r="AW107" i="3"/>
  <c r="BP107" i="3" s="1"/>
  <c r="BA107" i="3"/>
  <c r="BQ107" i="3" s="1"/>
  <c r="BE107" i="3"/>
  <c r="BR107" i="3" s="1"/>
  <c r="BI107" i="3"/>
  <c r="BS107" i="3" s="1"/>
  <c r="BK107" i="3"/>
  <c r="CH107" i="3"/>
  <c r="CI107" i="3"/>
  <c r="CJ107" i="3"/>
  <c r="CK107" i="3"/>
  <c r="CL107" i="3"/>
  <c r="CM107" i="3"/>
  <c r="CN107" i="3"/>
  <c r="CO107" i="3"/>
  <c r="CQ107" i="3"/>
  <c r="CR107" i="3"/>
  <c r="CS107" i="3"/>
  <c r="CT107" i="3"/>
  <c r="CU107" i="3"/>
  <c r="CV107" i="3"/>
  <c r="CW107" i="3"/>
  <c r="CX107" i="3"/>
  <c r="DC107" i="3"/>
  <c r="BW107" i="3" s="1"/>
  <c r="AS108" i="3"/>
  <c r="BO108" i="3" s="1"/>
  <c r="BJ108" i="3"/>
  <c r="AG108" i="3"/>
  <c r="BL108" i="3" s="1"/>
  <c r="AK108" i="3"/>
  <c r="BM108" i="3" s="1"/>
  <c r="AO108" i="3"/>
  <c r="BN108" i="3" s="1"/>
  <c r="AW108" i="3"/>
  <c r="BP108" i="3" s="1"/>
  <c r="BA108" i="3"/>
  <c r="BQ108" i="3" s="1"/>
  <c r="BE108" i="3"/>
  <c r="BR108" i="3" s="1"/>
  <c r="BI108" i="3"/>
  <c r="BS108" i="3" s="1"/>
  <c r="BK108" i="3"/>
  <c r="CH108" i="3"/>
  <c r="CI108" i="3"/>
  <c r="CJ108" i="3"/>
  <c r="CK108" i="3"/>
  <c r="CL108" i="3"/>
  <c r="CM108" i="3"/>
  <c r="CN108" i="3"/>
  <c r="CO108" i="3"/>
  <c r="CQ108" i="3"/>
  <c r="CR108" i="3"/>
  <c r="CS108" i="3"/>
  <c r="CT108" i="3"/>
  <c r="CU108" i="3"/>
  <c r="CV108" i="3"/>
  <c r="CW108" i="3"/>
  <c r="CX108" i="3"/>
  <c r="DC108" i="3"/>
  <c r="CA108" i="3" s="1"/>
  <c r="AS109" i="3"/>
  <c r="BO109" i="3" s="1"/>
  <c r="BJ109" i="3"/>
  <c r="AG109" i="3"/>
  <c r="BL109" i="3" s="1"/>
  <c r="AK109" i="3"/>
  <c r="BM109" i="3" s="1"/>
  <c r="AO109" i="3"/>
  <c r="BN109" i="3" s="1"/>
  <c r="AW109" i="3"/>
  <c r="BP109" i="3" s="1"/>
  <c r="BA109" i="3"/>
  <c r="BQ109" i="3" s="1"/>
  <c r="BE109" i="3"/>
  <c r="BR109" i="3" s="1"/>
  <c r="BI109" i="3"/>
  <c r="BS109" i="3" s="1"/>
  <c r="BK109" i="3"/>
  <c r="CH109" i="3"/>
  <c r="CI109" i="3"/>
  <c r="CJ109" i="3"/>
  <c r="CK109" i="3"/>
  <c r="CL109" i="3"/>
  <c r="CM109" i="3"/>
  <c r="CN109" i="3"/>
  <c r="CO109" i="3"/>
  <c r="CQ109" i="3"/>
  <c r="CR109" i="3"/>
  <c r="CS109" i="3"/>
  <c r="CT109" i="3"/>
  <c r="CU109" i="3"/>
  <c r="CV109" i="3"/>
  <c r="CW109" i="3"/>
  <c r="CX109" i="3"/>
  <c r="DC109" i="3"/>
  <c r="BW109" i="3" s="1"/>
  <c r="AW110" i="3"/>
  <c r="BP110" i="3" s="1"/>
  <c r="BJ110" i="3"/>
  <c r="AG110" i="3"/>
  <c r="BL110" i="3" s="1"/>
  <c r="AK110" i="3"/>
  <c r="BM110" i="3" s="1"/>
  <c r="AS110" i="3"/>
  <c r="BO110" i="3" s="1"/>
  <c r="BA110" i="3"/>
  <c r="BQ110" i="3" s="1"/>
  <c r="BE110" i="3"/>
  <c r="BR110" i="3" s="1"/>
  <c r="BI110" i="3"/>
  <c r="BS110" i="3" s="1"/>
  <c r="BK110" i="3"/>
  <c r="CH110" i="3"/>
  <c r="CI110" i="3"/>
  <c r="CJ110" i="3"/>
  <c r="CK110" i="3"/>
  <c r="CL110" i="3"/>
  <c r="CM110" i="3"/>
  <c r="CN110" i="3"/>
  <c r="CO110" i="3"/>
  <c r="CQ110" i="3"/>
  <c r="CR110" i="3"/>
  <c r="CS110" i="3"/>
  <c r="CT110" i="3"/>
  <c r="CU110" i="3"/>
  <c r="CV110" i="3"/>
  <c r="CW110" i="3"/>
  <c r="CX110" i="3"/>
  <c r="DC110" i="3"/>
  <c r="CA110" i="3" s="1"/>
  <c r="BJ111" i="3"/>
  <c r="AG111" i="3"/>
  <c r="BL111" i="3" s="1"/>
  <c r="AK111" i="3"/>
  <c r="BM111" i="3" s="1"/>
  <c r="AO111" i="3"/>
  <c r="BN111" i="3" s="1"/>
  <c r="AS111" i="3"/>
  <c r="BO111" i="3" s="1"/>
  <c r="AW111" i="3"/>
  <c r="BP111" i="3" s="1"/>
  <c r="BA111" i="3"/>
  <c r="BQ111" i="3" s="1"/>
  <c r="BE111" i="3"/>
  <c r="BR111" i="3" s="1"/>
  <c r="BI111" i="3"/>
  <c r="BS111" i="3" s="1"/>
  <c r="BK111" i="3"/>
  <c r="CH111" i="3"/>
  <c r="CI111" i="3"/>
  <c r="CJ111" i="3"/>
  <c r="CK111" i="3"/>
  <c r="CL111" i="3"/>
  <c r="CM111" i="3"/>
  <c r="CN111" i="3"/>
  <c r="CO111" i="3"/>
  <c r="CQ111" i="3"/>
  <c r="CR111" i="3"/>
  <c r="CS111" i="3"/>
  <c r="CT111" i="3"/>
  <c r="CU111" i="3"/>
  <c r="CV111" i="3"/>
  <c r="CW111" i="3"/>
  <c r="CX111" i="3"/>
  <c r="DC111" i="3"/>
  <c r="BW111" i="3" s="1"/>
  <c r="BA112" i="3"/>
  <c r="BJ112" i="3"/>
  <c r="AG112" i="3"/>
  <c r="BL112" i="3" s="1"/>
  <c r="AK112" i="3"/>
  <c r="BM112" i="3" s="1"/>
  <c r="AO112" i="3"/>
  <c r="BN112" i="3" s="1"/>
  <c r="AS112" i="3"/>
  <c r="BO112" i="3" s="1"/>
  <c r="AW112" i="3"/>
  <c r="BP112" i="3" s="1"/>
  <c r="BE112" i="3"/>
  <c r="BR112" i="3" s="1"/>
  <c r="BI112" i="3"/>
  <c r="BS112" i="3" s="1"/>
  <c r="BK112" i="3"/>
  <c r="CH112" i="3"/>
  <c r="CI112" i="3"/>
  <c r="CJ112" i="3"/>
  <c r="CK112" i="3"/>
  <c r="CL112" i="3"/>
  <c r="CM112" i="3"/>
  <c r="CN112" i="3"/>
  <c r="CO112" i="3"/>
  <c r="CQ112" i="3"/>
  <c r="CR112" i="3"/>
  <c r="CS112" i="3"/>
  <c r="CT112" i="3"/>
  <c r="CU112" i="3"/>
  <c r="CV112" i="3"/>
  <c r="CW112" i="3"/>
  <c r="CX112" i="3"/>
  <c r="DC112" i="3"/>
  <c r="CA112" i="3" s="1"/>
  <c r="BA113" i="3"/>
  <c r="BQ113" i="3" s="1"/>
  <c r="BJ113" i="3"/>
  <c r="AG113" i="3"/>
  <c r="BL113" i="3" s="1"/>
  <c r="AK113" i="3"/>
  <c r="BM113" i="3" s="1"/>
  <c r="AO113" i="3"/>
  <c r="BN113" i="3" s="1"/>
  <c r="AS113" i="3"/>
  <c r="BO113" i="3" s="1"/>
  <c r="AW113" i="3"/>
  <c r="BP113" i="3" s="1"/>
  <c r="BE113" i="3"/>
  <c r="BR113" i="3" s="1"/>
  <c r="BI113" i="3"/>
  <c r="BS113" i="3" s="1"/>
  <c r="BK113" i="3"/>
  <c r="CH113" i="3"/>
  <c r="CI113" i="3"/>
  <c r="CJ113" i="3"/>
  <c r="CK113" i="3"/>
  <c r="CL113" i="3"/>
  <c r="CM113" i="3"/>
  <c r="CN113" i="3"/>
  <c r="CO113" i="3"/>
  <c r="CQ113" i="3"/>
  <c r="CR113" i="3"/>
  <c r="CS113" i="3"/>
  <c r="CT113" i="3"/>
  <c r="CU113" i="3"/>
  <c r="CV113" i="3"/>
  <c r="CW113" i="3"/>
  <c r="CX113" i="3"/>
  <c r="DC113" i="3"/>
  <c r="BY113" i="3" s="1"/>
  <c r="BE114" i="3"/>
  <c r="BR114" i="3" s="1"/>
  <c r="BJ114" i="3"/>
  <c r="AG114" i="3"/>
  <c r="BL114" i="3" s="1"/>
  <c r="AK114" i="3"/>
  <c r="BM114" i="3" s="1"/>
  <c r="AO114" i="3"/>
  <c r="BN114" i="3" s="1"/>
  <c r="AS114" i="3"/>
  <c r="BO114" i="3" s="1"/>
  <c r="AW114" i="3"/>
  <c r="BP114" i="3" s="1"/>
  <c r="BA114" i="3"/>
  <c r="BQ114" i="3" s="1"/>
  <c r="BI114" i="3"/>
  <c r="BS114" i="3" s="1"/>
  <c r="BK114" i="3"/>
  <c r="CH114" i="3"/>
  <c r="CI114" i="3"/>
  <c r="CJ114" i="3"/>
  <c r="CK114" i="3"/>
  <c r="CL114" i="3"/>
  <c r="CM114" i="3"/>
  <c r="CN114" i="3"/>
  <c r="CO114" i="3"/>
  <c r="CQ114" i="3"/>
  <c r="CR114" i="3"/>
  <c r="CS114" i="3"/>
  <c r="CT114" i="3"/>
  <c r="CU114" i="3"/>
  <c r="CV114" i="3"/>
  <c r="CW114" i="3"/>
  <c r="CX114" i="3"/>
  <c r="DC114" i="3"/>
  <c r="BY114" i="3" s="1"/>
  <c r="BE115" i="3"/>
  <c r="BJ115" i="3"/>
  <c r="AG115" i="3"/>
  <c r="BL115" i="3" s="1"/>
  <c r="AK115" i="3"/>
  <c r="BM115" i="3" s="1"/>
  <c r="AO115" i="3"/>
  <c r="BN115" i="3" s="1"/>
  <c r="AS115" i="3"/>
  <c r="BO115" i="3" s="1"/>
  <c r="AW115" i="3"/>
  <c r="BP115" i="3" s="1"/>
  <c r="BA115" i="3"/>
  <c r="BQ115" i="3" s="1"/>
  <c r="BI115" i="3"/>
  <c r="BS115" i="3" s="1"/>
  <c r="BK115" i="3"/>
  <c r="CH115" i="3"/>
  <c r="CI115" i="3"/>
  <c r="CJ115" i="3"/>
  <c r="CK115" i="3"/>
  <c r="CL115" i="3"/>
  <c r="CM115" i="3"/>
  <c r="CN115" i="3"/>
  <c r="CO115" i="3"/>
  <c r="CQ115" i="3"/>
  <c r="CR115" i="3"/>
  <c r="CS115" i="3"/>
  <c r="CT115" i="3"/>
  <c r="CU115" i="3"/>
  <c r="CV115" i="3"/>
  <c r="CW115" i="3"/>
  <c r="CX115" i="3"/>
  <c r="DC115" i="3"/>
  <c r="BZ115" i="3" s="1"/>
  <c r="BI116" i="3"/>
  <c r="BS116" i="3" s="1"/>
  <c r="BJ116" i="3"/>
  <c r="AG116" i="3"/>
  <c r="BL116" i="3" s="1"/>
  <c r="AK116" i="3"/>
  <c r="BM116" i="3" s="1"/>
  <c r="AO116" i="3"/>
  <c r="BN116" i="3" s="1"/>
  <c r="AS116" i="3"/>
  <c r="BO116" i="3" s="1"/>
  <c r="AW116" i="3"/>
  <c r="BP116" i="3" s="1"/>
  <c r="BA116" i="3"/>
  <c r="BQ116" i="3" s="1"/>
  <c r="BE116" i="3"/>
  <c r="BR116" i="3" s="1"/>
  <c r="BK116" i="3"/>
  <c r="CH116" i="3"/>
  <c r="CI116" i="3"/>
  <c r="CJ116" i="3"/>
  <c r="CK116" i="3"/>
  <c r="CL116" i="3"/>
  <c r="CM116" i="3"/>
  <c r="CN116" i="3"/>
  <c r="CO116" i="3"/>
  <c r="CQ116" i="3"/>
  <c r="CR116" i="3"/>
  <c r="CS116" i="3"/>
  <c r="CT116" i="3"/>
  <c r="CU116" i="3"/>
  <c r="CV116" i="3"/>
  <c r="CW116" i="3"/>
  <c r="CX116" i="3"/>
  <c r="DC116" i="3"/>
  <c r="BZ116" i="3" s="1"/>
  <c r="AK117" i="3"/>
  <c r="BM117" i="3" s="1"/>
  <c r="BJ117" i="3"/>
  <c r="BK117" i="3"/>
  <c r="CH117" i="3"/>
  <c r="CI117" i="3"/>
  <c r="CJ117" i="3"/>
  <c r="CK117" i="3"/>
  <c r="CL117" i="3"/>
  <c r="CM117" i="3"/>
  <c r="CN117" i="3"/>
  <c r="CO117" i="3"/>
  <c r="DC117" i="3"/>
  <c r="BY117" i="3" s="1"/>
  <c r="AG118" i="3"/>
  <c r="AK118" i="3"/>
  <c r="BM118" i="3" s="1"/>
  <c r="AO118" i="3"/>
  <c r="AS118" i="3"/>
  <c r="AW118" i="3"/>
  <c r="BA118" i="3"/>
  <c r="BE118" i="3"/>
  <c r="BI118" i="3"/>
  <c r="BK118" i="3"/>
  <c r="CH118" i="3"/>
  <c r="CI118" i="3"/>
  <c r="CJ118" i="3"/>
  <c r="CK118" i="3"/>
  <c r="CL118" i="3"/>
  <c r="CM118" i="3"/>
  <c r="CN118" i="3"/>
  <c r="CO118" i="3"/>
  <c r="CQ118" i="3"/>
  <c r="CR118" i="3"/>
  <c r="CS118" i="3"/>
  <c r="CT118" i="3"/>
  <c r="CU118" i="3"/>
  <c r="CV118" i="3"/>
  <c r="CW118" i="3"/>
  <c r="CX118" i="3"/>
  <c r="DC118" i="3"/>
  <c r="BR118" i="3" s="1"/>
  <c r="BJ119" i="3"/>
  <c r="AG119" i="3"/>
  <c r="AK119" i="3"/>
  <c r="BM119" i="3" s="1"/>
  <c r="AO119" i="3"/>
  <c r="AS119" i="3"/>
  <c r="AW119" i="3"/>
  <c r="BA119" i="3"/>
  <c r="BE119" i="3"/>
  <c r="BI119" i="3"/>
  <c r="BK119" i="3"/>
  <c r="CH119" i="3"/>
  <c r="CI119" i="3"/>
  <c r="CJ119" i="3"/>
  <c r="CK119" i="3"/>
  <c r="CL119" i="3"/>
  <c r="CM119" i="3"/>
  <c r="CN119" i="3"/>
  <c r="CO119" i="3"/>
  <c r="CQ119" i="3"/>
  <c r="CR119" i="3"/>
  <c r="CS119" i="3"/>
  <c r="CT119" i="3"/>
  <c r="CU119" i="3"/>
  <c r="CV119" i="3"/>
  <c r="CW119" i="3"/>
  <c r="CX119" i="3"/>
  <c r="DC119" i="3"/>
  <c r="BO119" i="3" s="1"/>
  <c r="BJ120" i="3"/>
  <c r="AG120" i="3"/>
  <c r="AK120" i="3"/>
  <c r="BM120" i="3" s="1"/>
  <c r="AO120" i="3"/>
  <c r="AS120" i="3"/>
  <c r="AW120" i="3"/>
  <c r="BA120" i="3"/>
  <c r="BE120" i="3"/>
  <c r="BI120" i="3"/>
  <c r="BK120" i="3"/>
  <c r="CH120" i="3"/>
  <c r="CI120" i="3"/>
  <c r="CJ120" i="3"/>
  <c r="CK120" i="3"/>
  <c r="CL120" i="3"/>
  <c r="CM120" i="3"/>
  <c r="CN120" i="3"/>
  <c r="CO120" i="3"/>
  <c r="CQ120" i="3"/>
  <c r="CR120" i="3"/>
  <c r="CS120" i="3"/>
  <c r="CT120" i="3"/>
  <c r="CU120" i="3"/>
  <c r="CV120" i="3"/>
  <c r="CW120" i="3"/>
  <c r="CX120" i="3"/>
  <c r="DC120" i="3"/>
  <c r="CB120" i="3" s="1"/>
  <c r="BJ121" i="3"/>
  <c r="AG121" i="3"/>
  <c r="AK121" i="3"/>
  <c r="BM121" i="3" s="1"/>
  <c r="AO121" i="3"/>
  <c r="AS121" i="3"/>
  <c r="AW121" i="3"/>
  <c r="BA121" i="3"/>
  <c r="BE121" i="3"/>
  <c r="BI121" i="3"/>
  <c r="BK121" i="3"/>
  <c r="CH121" i="3"/>
  <c r="CI121" i="3"/>
  <c r="CJ121" i="3"/>
  <c r="CK121" i="3"/>
  <c r="CL121" i="3"/>
  <c r="CM121" i="3"/>
  <c r="CN121" i="3"/>
  <c r="CO121" i="3"/>
  <c r="CQ121" i="3"/>
  <c r="CR121" i="3"/>
  <c r="CS121" i="3"/>
  <c r="CT121" i="3"/>
  <c r="CU121" i="3"/>
  <c r="CV121" i="3"/>
  <c r="CW121" i="3"/>
  <c r="CX121" i="3"/>
  <c r="DC121" i="3"/>
  <c r="BS121" i="3" s="1"/>
  <c r="BJ122" i="3"/>
  <c r="AG122" i="3"/>
  <c r="AK122" i="3"/>
  <c r="AO122" i="3"/>
  <c r="AS122" i="3"/>
  <c r="AW122" i="3"/>
  <c r="BA122" i="3"/>
  <c r="BE122" i="3"/>
  <c r="BI122" i="3"/>
  <c r="BK122" i="3"/>
  <c r="BM122" i="3"/>
  <c r="CH122" i="3"/>
  <c r="CI122" i="3"/>
  <c r="CJ122" i="3"/>
  <c r="CK122" i="3"/>
  <c r="CL122" i="3"/>
  <c r="CM122" i="3"/>
  <c r="CN122" i="3"/>
  <c r="CO122" i="3"/>
  <c r="CQ122" i="3"/>
  <c r="CR122" i="3"/>
  <c r="CS122" i="3"/>
  <c r="CT122" i="3"/>
  <c r="CU122" i="3"/>
  <c r="CV122" i="3"/>
  <c r="CW122" i="3"/>
  <c r="CX122" i="3"/>
  <c r="DC122" i="3"/>
  <c r="BQ122" i="3" s="1"/>
  <c r="BJ123" i="3"/>
  <c r="AG123" i="3"/>
  <c r="AK123" i="3"/>
  <c r="BM123" i="3" s="1"/>
  <c r="AO123" i="3"/>
  <c r="AS123" i="3"/>
  <c r="AW123" i="3"/>
  <c r="BA123" i="3"/>
  <c r="BE123" i="3"/>
  <c r="BI123" i="3"/>
  <c r="BK123" i="3"/>
  <c r="CH123" i="3"/>
  <c r="CI123" i="3"/>
  <c r="CJ123" i="3"/>
  <c r="CK123" i="3"/>
  <c r="CL123" i="3"/>
  <c r="CM123" i="3"/>
  <c r="CN123" i="3"/>
  <c r="CO123" i="3"/>
  <c r="CQ123" i="3"/>
  <c r="CR123" i="3"/>
  <c r="CS123" i="3"/>
  <c r="CT123" i="3"/>
  <c r="CU123" i="3"/>
  <c r="CV123" i="3"/>
  <c r="CW123" i="3"/>
  <c r="CX123" i="3"/>
  <c r="DC123" i="3"/>
  <c r="BL123" i="3" s="1"/>
  <c r="BJ124" i="3"/>
  <c r="AG124" i="3"/>
  <c r="AK124" i="3"/>
  <c r="BM124" i="3" s="1"/>
  <c r="AO124" i="3"/>
  <c r="AS124" i="3"/>
  <c r="AW124" i="3"/>
  <c r="BA124" i="3"/>
  <c r="BE124" i="3"/>
  <c r="BI124" i="3"/>
  <c r="BK124" i="3"/>
  <c r="CH124" i="3"/>
  <c r="CI124" i="3"/>
  <c r="CJ124" i="3"/>
  <c r="CK124" i="3"/>
  <c r="CL124" i="3"/>
  <c r="CM124" i="3"/>
  <c r="CN124" i="3"/>
  <c r="CO124" i="3"/>
  <c r="CQ124" i="3"/>
  <c r="CR124" i="3"/>
  <c r="CS124" i="3"/>
  <c r="CT124" i="3"/>
  <c r="CU124" i="3"/>
  <c r="CV124" i="3"/>
  <c r="CW124" i="3"/>
  <c r="CX124" i="3"/>
  <c r="DC124" i="3"/>
  <c r="BQ124" i="3" s="1"/>
  <c r="BJ125" i="3"/>
  <c r="AG125" i="3"/>
  <c r="AK125" i="3"/>
  <c r="BM125" i="3" s="1"/>
  <c r="AO125" i="3"/>
  <c r="AS125" i="3"/>
  <c r="AW125" i="3"/>
  <c r="BA125" i="3"/>
  <c r="BE125" i="3"/>
  <c r="BI125" i="3"/>
  <c r="BK125" i="3"/>
  <c r="CH125" i="3"/>
  <c r="CI125" i="3"/>
  <c r="CJ125" i="3"/>
  <c r="CK125" i="3"/>
  <c r="CL125" i="3"/>
  <c r="CM125" i="3"/>
  <c r="CN125" i="3"/>
  <c r="CO125" i="3"/>
  <c r="CQ125" i="3"/>
  <c r="CR125" i="3"/>
  <c r="CS125" i="3"/>
  <c r="CT125" i="3"/>
  <c r="CU125" i="3"/>
  <c r="CV125" i="3"/>
  <c r="CW125" i="3"/>
  <c r="CX125" i="3"/>
  <c r="DC125" i="3"/>
  <c r="BN125" i="3" s="1"/>
  <c r="AW74" i="3" l="1"/>
  <c r="AS79" i="3"/>
  <c r="AS79" i="4" s="1"/>
  <c r="BA74" i="3"/>
  <c r="AW72" i="3"/>
  <c r="AW80" i="3" s="1"/>
  <c r="BI73" i="3"/>
  <c r="AK74" i="3"/>
  <c r="AK74" i="4" s="1"/>
  <c r="AW78" i="3"/>
  <c r="BA72" i="3"/>
  <c r="AS76" i="3"/>
  <c r="AS76" i="4" s="1"/>
  <c r="BA78" i="3"/>
  <c r="AG74" i="3"/>
  <c r="AG74" i="4" s="1"/>
  <c r="AK76" i="3"/>
  <c r="AK76" i="4" s="1"/>
  <c r="BA79" i="3"/>
  <c r="AS73" i="3"/>
  <c r="AS73" i="4" s="1"/>
  <c r="BA77" i="3"/>
  <c r="AG78" i="3"/>
  <c r="AG78" i="4" s="1"/>
  <c r="AG77" i="3"/>
  <c r="AG77" i="4" s="1"/>
  <c r="BI74" i="3"/>
  <c r="AW76" i="3"/>
  <c r="BA76" i="3"/>
  <c r="AS75" i="3"/>
  <c r="AS75" i="4" s="1"/>
  <c r="AG75" i="3"/>
  <c r="AG75" i="4" s="1"/>
  <c r="BA75" i="3"/>
  <c r="AG76" i="3"/>
  <c r="AG76" i="4" s="1"/>
  <c r="BI77" i="3"/>
  <c r="AW73" i="3"/>
  <c r="AK75" i="3"/>
  <c r="AK75" i="4" s="1"/>
  <c r="AK77" i="3"/>
  <c r="AK77" i="4" s="1"/>
  <c r="BA73" i="3"/>
  <c r="BI76" i="3"/>
  <c r="BI78" i="3"/>
  <c r="AS77" i="3"/>
  <c r="AS77" i="4" s="1"/>
  <c r="AG79" i="3"/>
  <c r="AG79" i="4" s="1"/>
  <c r="AW77" i="3"/>
  <c r="AK79" i="3"/>
  <c r="AK79" i="4" s="1"/>
  <c r="AS74" i="3"/>
  <c r="AS74" i="4" s="1"/>
  <c r="BI75" i="3"/>
  <c r="AG73" i="3"/>
  <c r="AG73" i="4" s="1"/>
  <c r="BW106" i="3"/>
  <c r="BT91" i="4"/>
  <c r="CA106" i="3"/>
  <c r="AO110" i="3"/>
  <c r="BN110" i="3" s="1"/>
  <c r="BT110" i="3" s="1"/>
  <c r="AK73" i="3"/>
  <c r="AK73" i="4" s="1"/>
  <c r="CX117" i="3"/>
  <c r="CX126" i="3" s="1"/>
  <c r="BX106" i="3"/>
  <c r="CB106" i="3"/>
  <c r="BY106" i="3"/>
  <c r="CC106" i="3"/>
  <c r="BX113" i="3"/>
  <c r="BY107" i="3"/>
  <c r="BZ106" i="3"/>
  <c r="AW117" i="3"/>
  <c r="BP117" i="3" s="1"/>
  <c r="CU88" i="3"/>
  <c r="CT117" i="3"/>
  <c r="CT126" i="3" s="1"/>
  <c r="AS117" i="3"/>
  <c r="BO117" i="3" s="1"/>
  <c r="BZ109" i="3"/>
  <c r="CD107" i="3"/>
  <c r="CU117" i="3"/>
  <c r="CU126" i="3" s="1"/>
  <c r="CQ88" i="3"/>
  <c r="CQ117" i="3"/>
  <c r="CQ126" i="3" s="1"/>
  <c r="AG117" i="3"/>
  <c r="BL117" i="3" s="1"/>
  <c r="BI117" i="3"/>
  <c r="BS117" i="3" s="1"/>
  <c r="CC107" i="3"/>
  <c r="BW113" i="3"/>
  <c r="CV88" i="3"/>
  <c r="CW117" i="3"/>
  <c r="CW126" i="3" s="1"/>
  <c r="CS117" i="3"/>
  <c r="CS126" i="3" s="1"/>
  <c r="BE117" i="3"/>
  <c r="BR117" i="3" s="1"/>
  <c r="AO117" i="3"/>
  <c r="BN117" i="3" s="1"/>
  <c r="CD113" i="3"/>
  <c r="CC108" i="3"/>
  <c r="BX107" i="3"/>
  <c r="CP101" i="3"/>
  <c r="CY101" i="3"/>
  <c r="CR88" i="3"/>
  <c r="CV117" i="3"/>
  <c r="CR117" i="3"/>
  <c r="CR126" i="3" s="1"/>
  <c r="BA117" i="3"/>
  <c r="BQ117" i="3" s="1"/>
  <c r="CC113" i="3"/>
  <c r="CC119" i="3"/>
  <c r="BO124" i="3"/>
  <c r="BL120" i="3"/>
  <c r="BS119" i="3"/>
  <c r="BZ120" i="3"/>
  <c r="CY119" i="3"/>
  <c r="CC124" i="3"/>
  <c r="BN122" i="3"/>
  <c r="DJ80" i="3"/>
  <c r="BR142" i="3" s="1"/>
  <c r="BY125" i="3"/>
  <c r="CY124" i="3"/>
  <c r="BY124" i="3"/>
  <c r="CY115" i="3"/>
  <c r="BT109" i="3"/>
  <c r="CO126" i="3"/>
  <c r="CP99" i="3"/>
  <c r="CP122" i="3"/>
  <c r="CY120" i="3"/>
  <c r="CD111" i="3"/>
  <c r="BX109" i="3"/>
  <c r="CJ126" i="3"/>
  <c r="Y88" i="3"/>
  <c r="BX124" i="3"/>
  <c r="CP121" i="3"/>
  <c r="BP119" i="3"/>
  <c r="CA115" i="3"/>
  <c r="CP114" i="3"/>
  <c r="CA114" i="3"/>
  <c r="CP113" i="3"/>
  <c r="CB113" i="3"/>
  <c r="CC111" i="3"/>
  <c r="BX111" i="3"/>
  <c r="CN126" i="3"/>
  <c r="CK126" i="3"/>
  <c r="CD109" i="3"/>
  <c r="CB107" i="3"/>
  <c r="DI80" i="3"/>
  <c r="BQ142" i="3" s="1"/>
  <c r="DN80" i="3"/>
  <c r="BM145" i="3" s="1"/>
  <c r="DR80" i="3"/>
  <c r="BQ145" i="3" s="1"/>
  <c r="BT76" i="3"/>
  <c r="CT88" i="3"/>
  <c r="CX88" i="3"/>
  <c r="CY98" i="3"/>
  <c r="CP106" i="3"/>
  <c r="BW115" i="3"/>
  <c r="BW114" i="3"/>
  <c r="BZ111" i="3"/>
  <c r="CP125" i="3"/>
  <c r="CY123" i="3"/>
  <c r="CB115" i="3"/>
  <c r="CB114" i="3"/>
  <c r="BY111" i="3"/>
  <c r="BT74" i="3"/>
  <c r="CY86" i="3"/>
  <c r="CZ86" i="3" s="1"/>
  <c r="BT98" i="3"/>
  <c r="CC125" i="3"/>
  <c r="CD124" i="3"/>
  <c r="BP124" i="3"/>
  <c r="BZ122" i="3"/>
  <c r="BZ113" i="3"/>
  <c r="CB111" i="3"/>
  <c r="CB109" i="3"/>
  <c r="BZ107" i="3"/>
  <c r="BT78" i="3"/>
  <c r="CY85" i="3"/>
  <c r="CZ85" i="3" s="1"/>
  <c r="CY87" i="3"/>
  <c r="CZ87" i="3" s="1"/>
  <c r="CP97" i="3"/>
  <c r="CP98" i="3"/>
  <c r="CY99" i="3"/>
  <c r="CY100" i="3"/>
  <c r="CI126" i="3"/>
  <c r="DE80" i="3"/>
  <c r="BM142" i="3" s="1"/>
  <c r="AK72" i="3"/>
  <c r="CY125" i="3"/>
  <c r="CY118" i="3"/>
  <c r="CP110" i="3"/>
  <c r="CH126" i="3"/>
  <c r="AA80" i="3"/>
  <c r="DU74" i="3"/>
  <c r="DL74" i="3" s="1"/>
  <c r="AO75" i="3"/>
  <c r="AO75" i="4" s="1"/>
  <c r="BE75" i="3"/>
  <c r="BS125" i="3"/>
  <c r="CP124" i="3"/>
  <c r="CB124" i="3"/>
  <c r="BS124" i="3"/>
  <c r="BN124" i="3"/>
  <c r="CD122" i="3"/>
  <c r="BR122" i="3"/>
  <c r="BL122" i="3"/>
  <c r="BQ120" i="3"/>
  <c r="BN120" i="3"/>
  <c r="BX120" i="3"/>
  <c r="CC120" i="3"/>
  <c r="BO120" i="3"/>
  <c r="BY120" i="3"/>
  <c r="CD120" i="3"/>
  <c r="CP120" i="3"/>
  <c r="BS120" i="3"/>
  <c r="CP117" i="3"/>
  <c r="BT116" i="3"/>
  <c r="CP112" i="3"/>
  <c r="BT107" i="3"/>
  <c r="BJ107" i="3"/>
  <c r="AB80" i="3"/>
  <c r="BE77" i="3"/>
  <c r="Z88" i="3"/>
  <c r="BN121" i="3"/>
  <c r="BY121" i="3"/>
  <c r="CC121" i="3"/>
  <c r="CM126" i="3"/>
  <c r="BE79" i="3"/>
  <c r="BX122" i="3"/>
  <c r="CL126" i="3"/>
  <c r="DF80" i="3"/>
  <c r="BN142" i="3" s="1"/>
  <c r="BO125" i="3"/>
  <c r="BZ124" i="3"/>
  <c r="BR124" i="3"/>
  <c r="BL124" i="3"/>
  <c r="CP123" i="3"/>
  <c r="CY122" i="3"/>
  <c r="CB122" i="3"/>
  <c r="BP122" i="3"/>
  <c r="CY121" i="3"/>
  <c r="BO121" i="3"/>
  <c r="BR120" i="3"/>
  <c r="CY113" i="3"/>
  <c r="DD80" i="3"/>
  <c r="BL142" i="3" s="1"/>
  <c r="AG72" i="3"/>
  <c r="DH80" i="3"/>
  <c r="BP142" i="3" s="1"/>
  <c r="DM80" i="3"/>
  <c r="BL145" i="3" s="1"/>
  <c r="DQ80" i="3"/>
  <c r="BP145" i="3" s="1"/>
  <c r="AO73" i="3"/>
  <c r="AO73" i="4" s="1"/>
  <c r="BE73" i="3"/>
  <c r="BZ119" i="3"/>
  <c r="CP116" i="3"/>
  <c r="AO76" i="3"/>
  <c r="AO76" i="4" s="1"/>
  <c r="BE76" i="3"/>
  <c r="AB88" i="3"/>
  <c r="BM126" i="3"/>
  <c r="Y126" i="3"/>
  <c r="CP119" i="3"/>
  <c r="BW119" i="3"/>
  <c r="CY116" i="3"/>
  <c r="CY107" i="3"/>
  <c r="Z80" i="3"/>
  <c r="BT72" i="3"/>
  <c r="DG80" i="3"/>
  <c r="BO142" i="3" s="1"/>
  <c r="DK80" i="3"/>
  <c r="BS142" i="3" s="1"/>
  <c r="DP80" i="3"/>
  <c r="BO145" i="3" s="1"/>
  <c r="DT80" i="3"/>
  <c r="BS145" i="3" s="1"/>
  <c r="AO74" i="3"/>
  <c r="AO74" i="4" s="1"/>
  <c r="BE74" i="3"/>
  <c r="DU75" i="3"/>
  <c r="DL75" i="3" s="1"/>
  <c r="BT77" i="3"/>
  <c r="BE78" i="3"/>
  <c r="BT79" i="3"/>
  <c r="BR106" i="3"/>
  <c r="CY106" i="3"/>
  <c r="AK126" i="3"/>
  <c r="CY83" i="3"/>
  <c r="BI72" i="3"/>
  <c r="DU73" i="3"/>
  <c r="DL73" i="3" s="1"/>
  <c r="AO79" i="3"/>
  <c r="AO79" i="4" s="1"/>
  <c r="DU79" i="3"/>
  <c r="DL79" i="3" s="1"/>
  <c r="AS72" i="3"/>
  <c r="AO72" i="3"/>
  <c r="AO72" i="4" s="1"/>
  <c r="DO80" i="3"/>
  <c r="BN145" i="3" s="1"/>
  <c r="BE72" i="3"/>
  <c r="DS80" i="3"/>
  <c r="BR145" i="3" s="1"/>
  <c r="BT75" i="3"/>
  <c r="AA88" i="3"/>
  <c r="BT87" i="3"/>
  <c r="CY97" i="3"/>
  <c r="BT100" i="3"/>
  <c r="CP100" i="3"/>
  <c r="AO77" i="3"/>
  <c r="AO77" i="4" s="1"/>
  <c r="DU77" i="3"/>
  <c r="DL77" i="3" s="1"/>
  <c r="AC88" i="3"/>
  <c r="BJ83" i="3"/>
  <c r="BT85" i="3"/>
  <c r="BT86" i="3"/>
  <c r="BT99" i="3"/>
  <c r="BT101" i="3"/>
  <c r="BT73" i="3"/>
  <c r="DU76" i="3"/>
  <c r="DL76" i="3" s="1"/>
  <c r="AO78" i="3"/>
  <c r="AO78" i="4" s="1"/>
  <c r="DU78" i="3"/>
  <c r="DL78" i="3" s="1"/>
  <c r="AG84" i="3"/>
  <c r="AG84" i="4" s="1"/>
  <c r="CY84" i="3"/>
  <c r="CZ84" i="3" s="1"/>
  <c r="CS88" i="3"/>
  <c r="CW88" i="3"/>
  <c r="DU72" i="3"/>
  <c r="BL106" i="3"/>
  <c r="BP106" i="3"/>
  <c r="BT111" i="3"/>
  <c r="BR115" i="3"/>
  <c r="BT115" i="3" s="1"/>
  <c r="BJ118" i="3"/>
  <c r="BQ112" i="3"/>
  <c r="BT112" i="3" s="1"/>
  <c r="CA125" i="3"/>
  <c r="BW125" i="3"/>
  <c r="BQ125" i="3"/>
  <c r="CC123" i="3"/>
  <c r="BY123" i="3"/>
  <c r="BS123" i="3"/>
  <c r="BO123" i="3"/>
  <c r="CA121" i="3"/>
  <c r="BW121" i="3"/>
  <c r="BQ121" i="3"/>
  <c r="CA118" i="3"/>
  <c r="BN118" i="3"/>
  <c r="CA117" i="3"/>
  <c r="CA116" i="3"/>
  <c r="CY114" i="3"/>
  <c r="CY111" i="3"/>
  <c r="BZ110" i="3"/>
  <c r="CD110" i="3"/>
  <c r="BX110" i="3"/>
  <c r="CB110" i="3"/>
  <c r="CC110" i="3"/>
  <c r="BW110" i="3"/>
  <c r="CP109" i="3"/>
  <c r="CY108" i="3"/>
  <c r="CD125" i="3"/>
  <c r="BZ125" i="3"/>
  <c r="BP125" i="3"/>
  <c r="BL125" i="3"/>
  <c r="CA124" i="3"/>
  <c r="BW124" i="3"/>
  <c r="CB123" i="3"/>
  <c r="BX123" i="3"/>
  <c r="BR123" i="3"/>
  <c r="BN123" i="3"/>
  <c r="CC122" i="3"/>
  <c r="BY122" i="3"/>
  <c r="BS122" i="3"/>
  <c r="BO122" i="3"/>
  <c r="CD121" i="3"/>
  <c r="BZ121" i="3"/>
  <c r="BP121" i="3"/>
  <c r="BL121" i="3"/>
  <c r="CA120" i="3"/>
  <c r="BW120" i="3"/>
  <c r="BP120" i="3"/>
  <c r="CA119" i="3"/>
  <c r="BZ118" i="3"/>
  <c r="BY115" i="3"/>
  <c r="CC115" i="3"/>
  <c r="CP115" i="3"/>
  <c r="CD115" i="3"/>
  <c r="BX115" i="3"/>
  <c r="BZ114" i="3"/>
  <c r="CD114" i="3"/>
  <c r="CC114" i="3"/>
  <c r="BX114" i="3"/>
  <c r="BT114" i="3"/>
  <c r="BT113" i="3"/>
  <c r="BX108" i="3"/>
  <c r="CB108" i="3"/>
  <c r="BZ108" i="3"/>
  <c r="CD108" i="3"/>
  <c r="BW108" i="3"/>
  <c r="BY108" i="3"/>
  <c r="CA123" i="3"/>
  <c r="BW123" i="3"/>
  <c r="BQ123" i="3"/>
  <c r="BO118" i="3"/>
  <c r="BS118" i="3"/>
  <c r="BY118" i="3"/>
  <c r="CC118" i="3"/>
  <c r="CP118" i="3"/>
  <c r="CD118" i="3"/>
  <c r="BX118" i="3"/>
  <c r="BQ118" i="3"/>
  <c r="BL118" i="3"/>
  <c r="BZ117" i="3"/>
  <c r="CD117" i="3"/>
  <c r="CC117" i="3"/>
  <c r="BX117" i="3"/>
  <c r="BX116" i="3"/>
  <c r="CB116" i="3"/>
  <c r="CD116" i="3"/>
  <c r="BY116" i="3"/>
  <c r="BX112" i="3"/>
  <c r="CB112" i="3"/>
  <c r="BZ112" i="3"/>
  <c r="CD112" i="3"/>
  <c r="CC112" i="3"/>
  <c r="BY112" i="3"/>
  <c r="CB125" i="3"/>
  <c r="BX125" i="3"/>
  <c r="BR125" i="3"/>
  <c r="CD123" i="3"/>
  <c r="BZ123" i="3"/>
  <c r="BP123" i="3"/>
  <c r="CA122" i="3"/>
  <c r="BW122" i="3"/>
  <c r="CB121" i="3"/>
  <c r="BX121" i="3"/>
  <c r="BR121" i="3"/>
  <c r="BN119" i="3"/>
  <c r="BR119" i="3"/>
  <c r="BX119" i="3"/>
  <c r="CB119" i="3"/>
  <c r="CD119" i="3"/>
  <c r="BY119" i="3"/>
  <c r="BQ119" i="3"/>
  <c r="BL119" i="3"/>
  <c r="CB118" i="3"/>
  <c r="BW118" i="3"/>
  <c r="BP118" i="3"/>
  <c r="CB117" i="3"/>
  <c r="BW117" i="3"/>
  <c r="CC116" i="3"/>
  <c r="BW116" i="3"/>
  <c r="BW112" i="3"/>
  <c r="CY110" i="3"/>
  <c r="BY110" i="3"/>
  <c r="CY109" i="3"/>
  <c r="CP108" i="3"/>
  <c r="CP107" i="3"/>
  <c r="CA113" i="3"/>
  <c r="CY112" i="3"/>
  <c r="CP111" i="3"/>
  <c r="BT108" i="3"/>
  <c r="CA111" i="3"/>
  <c r="CC109" i="3"/>
  <c r="BY109" i="3"/>
  <c r="CA107" i="3"/>
  <c r="CA109" i="3"/>
  <c r="AG107" i="4"/>
  <c r="AH107" i="4"/>
  <c r="AI107" i="4"/>
  <c r="AJ107" i="4"/>
  <c r="AK107" i="4"/>
  <c r="AL107" i="4"/>
  <c r="AM107" i="4"/>
  <c r="AN107" i="4"/>
  <c r="AO107" i="4"/>
  <c r="AP107" i="4"/>
  <c r="AQ107" i="4"/>
  <c r="AR107" i="4"/>
  <c r="AS107" i="4"/>
  <c r="AT107" i="4"/>
  <c r="AU107" i="4"/>
  <c r="AV107" i="4"/>
  <c r="AW107" i="4"/>
  <c r="AX107" i="4"/>
  <c r="AY107" i="4"/>
  <c r="AZ107" i="4"/>
  <c r="BA107" i="4"/>
  <c r="BB107" i="4"/>
  <c r="BC107" i="4"/>
  <c r="BD107" i="4"/>
  <c r="BE107" i="4"/>
  <c r="BF107" i="4"/>
  <c r="BG107" i="4"/>
  <c r="BH107" i="4"/>
  <c r="BI107" i="4"/>
  <c r="AG108" i="4"/>
  <c r="AH108" i="4"/>
  <c r="AI108" i="4"/>
  <c r="AJ108" i="4"/>
  <c r="AK108" i="4"/>
  <c r="AL108" i="4"/>
  <c r="AM108" i="4"/>
  <c r="AN108" i="4"/>
  <c r="AO108" i="4"/>
  <c r="AP108" i="4"/>
  <c r="AQ108" i="4"/>
  <c r="AR108" i="4"/>
  <c r="AS108" i="4"/>
  <c r="AT108" i="4"/>
  <c r="AU108" i="4"/>
  <c r="AV108" i="4"/>
  <c r="AW108" i="4"/>
  <c r="AX108" i="4"/>
  <c r="AY108" i="4"/>
  <c r="AZ108" i="4"/>
  <c r="BA108" i="4"/>
  <c r="BB108" i="4"/>
  <c r="BC108" i="4"/>
  <c r="BD108" i="4"/>
  <c r="BE108" i="4"/>
  <c r="BF108" i="4"/>
  <c r="BG108" i="4"/>
  <c r="BH108" i="4"/>
  <c r="BI108" i="4"/>
  <c r="AG109" i="4"/>
  <c r="AH109" i="4"/>
  <c r="AI109" i="4"/>
  <c r="AJ109" i="4"/>
  <c r="AK109" i="4"/>
  <c r="AL109" i="4"/>
  <c r="AM109" i="4"/>
  <c r="AN109" i="4"/>
  <c r="AO109" i="4"/>
  <c r="AP109" i="4"/>
  <c r="AQ109" i="4"/>
  <c r="AR109" i="4"/>
  <c r="AS109" i="4"/>
  <c r="AT109" i="4"/>
  <c r="AU109" i="4"/>
  <c r="AV109" i="4"/>
  <c r="AW109" i="4"/>
  <c r="AX109" i="4"/>
  <c r="AY109" i="4"/>
  <c r="AZ109" i="4"/>
  <c r="BA109" i="4"/>
  <c r="BB109" i="4"/>
  <c r="BC109" i="4"/>
  <c r="BD109" i="4"/>
  <c r="BE109" i="4"/>
  <c r="BF109" i="4"/>
  <c r="BG109" i="4"/>
  <c r="BH109" i="4"/>
  <c r="BI109" i="4"/>
  <c r="AG110" i="4"/>
  <c r="AH110" i="4"/>
  <c r="AI110" i="4"/>
  <c r="AJ110" i="4"/>
  <c r="AK110" i="4"/>
  <c r="AL110" i="4"/>
  <c r="AM110" i="4"/>
  <c r="AN110" i="4"/>
  <c r="AP110" i="4"/>
  <c r="AQ110" i="4"/>
  <c r="AR110" i="4"/>
  <c r="AS110" i="4"/>
  <c r="AT110" i="4"/>
  <c r="AU110" i="4"/>
  <c r="AV110" i="4"/>
  <c r="AW110" i="4"/>
  <c r="AX110" i="4"/>
  <c r="AY110" i="4"/>
  <c r="AZ110" i="4"/>
  <c r="BA110" i="4"/>
  <c r="BB110" i="4"/>
  <c r="BC110" i="4"/>
  <c r="BD110" i="4"/>
  <c r="BE110" i="4"/>
  <c r="BF110" i="4"/>
  <c r="BG110" i="4"/>
  <c r="BH110" i="4"/>
  <c r="BI110" i="4"/>
  <c r="AG111" i="4"/>
  <c r="AH111" i="4"/>
  <c r="AI111" i="4"/>
  <c r="AJ111" i="4"/>
  <c r="AK111" i="4"/>
  <c r="AL111" i="4"/>
  <c r="AM111" i="4"/>
  <c r="AN111" i="4"/>
  <c r="AO111" i="4"/>
  <c r="AP111" i="4"/>
  <c r="AQ111" i="4"/>
  <c r="AR111" i="4"/>
  <c r="AS111" i="4"/>
  <c r="AT111" i="4"/>
  <c r="AU111" i="4"/>
  <c r="AV111" i="4"/>
  <c r="AW111" i="4"/>
  <c r="AX111" i="4"/>
  <c r="AY111" i="4"/>
  <c r="AZ111" i="4"/>
  <c r="BA111" i="4"/>
  <c r="BB111" i="4"/>
  <c r="BC111" i="4"/>
  <c r="BD111" i="4"/>
  <c r="BE111" i="4"/>
  <c r="BF111" i="4"/>
  <c r="BG111" i="4"/>
  <c r="BH111" i="4"/>
  <c r="BI111" i="4"/>
  <c r="AG112" i="4"/>
  <c r="AH112" i="4"/>
  <c r="AI112" i="4"/>
  <c r="AJ112" i="4"/>
  <c r="AK112" i="4"/>
  <c r="AL112" i="4"/>
  <c r="AM112" i="4"/>
  <c r="AN112" i="4"/>
  <c r="AO112" i="4"/>
  <c r="AP112" i="4"/>
  <c r="AQ112" i="4"/>
  <c r="AR112" i="4"/>
  <c r="AS112" i="4"/>
  <c r="AT112" i="4"/>
  <c r="AU112" i="4"/>
  <c r="AV112" i="4"/>
  <c r="AW112" i="4"/>
  <c r="AX112" i="4"/>
  <c r="AY112" i="4"/>
  <c r="AZ112" i="4"/>
  <c r="BA112" i="4"/>
  <c r="BB112" i="4"/>
  <c r="BC112" i="4"/>
  <c r="BD112" i="4"/>
  <c r="BE112" i="4"/>
  <c r="BF112" i="4"/>
  <c r="BG112" i="4"/>
  <c r="BH112" i="4"/>
  <c r="BI112" i="4"/>
  <c r="AG113" i="4"/>
  <c r="AH113" i="4"/>
  <c r="AI113" i="4"/>
  <c r="AJ113" i="4"/>
  <c r="AK113" i="4"/>
  <c r="AL113" i="4"/>
  <c r="AM113" i="4"/>
  <c r="AN113" i="4"/>
  <c r="AO113" i="4"/>
  <c r="AP113" i="4"/>
  <c r="AQ113" i="4"/>
  <c r="AR113" i="4"/>
  <c r="AS113" i="4"/>
  <c r="AT113" i="4"/>
  <c r="AU113" i="4"/>
  <c r="AV113" i="4"/>
  <c r="AW113" i="4"/>
  <c r="AX113" i="4"/>
  <c r="AY113" i="4"/>
  <c r="AZ113" i="4"/>
  <c r="BA113" i="4"/>
  <c r="BB113" i="4"/>
  <c r="BC113" i="4"/>
  <c r="BD113" i="4"/>
  <c r="BE113" i="4"/>
  <c r="BF113" i="4"/>
  <c r="BG113" i="4"/>
  <c r="BH113" i="4"/>
  <c r="BI113" i="4"/>
  <c r="AG114" i="4"/>
  <c r="AH114" i="4"/>
  <c r="AI114" i="4"/>
  <c r="AJ114" i="4"/>
  <c r="AK114" i="4"/>
  <c r="AL114" i="4"/>
  <c r="AM114" i="4"/>
  <c r="AN114" i="4"/>
  <c r="AO114" i="4"/>
  <c r="AP114" i="4"/>
  <c r="AQ114" i="4"/>
  <c r="AR114" i="4"/>
  <c r="AS114" i="4"/>
  <c r="AT114" i="4"/>
  <c r="AU114" i="4"/>
  <c r="AV114" i="4"/>
  <c r="AW114" i="4"/>
  <c r="AX114" i="4"/>
  <c r="AY114" i="4"/>
  <c r="AZ114" i="4"/>
  <c r="BA114" i="4"/>
  <c r="BB114" i="4"/>
  <c r="BC114" i="4"/>
  <c r="BD114" i="4"/>
  <c r="BE114" i="4"/>
  <c r="BF114" i="4"/>
  <c r="BG114" i="4"/>
  <c r="BH114" i="4"/>
  <c r="BI114" i="4"/>
  <c r="AG115" i="4"/>
  <c r="AH115" i="4"/>
  <c r="AI115" i="4"/>
  <c r="AJ115" i="4"/>
  <c r="AK115" i="4"/>
  <c r="AL115" i="4"/>
  <c r="AM115" i="4"/>
  <c r="AN115" i="4"/>
  <c r="AO115" i="4"/>
  <c r="AP115" i="4"/>
  <c r="AQ115" i="4"/>
  <c r="AR115" i="4"/>
  <c r="AS115" i="4"/>
  <c r="AT115" i="4"/>
  <c r="AU115" i="4"/>
  <c r="AV115" i="4"/>
  <c r="AW115" i="4"/>
  <c r="AX115" i="4"/>
  <c r="AY115" i="4"/>
  <c r="AZ115" i="4"/>
  <c r="BA115" i="4"/>
  <c r="BB115" i="4"/>
  <c r="BC115" i="4"/>
  <c r="BD115" i="4"/>
  <c r="BE115" i="4"/>
  <c r="BF115" i="4"/>
  <c r="BG115" i="4"/>
  <c r="BH115" i="4"/>
  <c r="BI115" i="4"/>
  <c r="AG116" i="4"/>
  <c r="AH116" i="4"/>
  <c r="AI116" i="4"/>
  <c r="AJ116" i="4"/>
  <c r="AK116" i="4"/>
  <c r="AL116" i="4"/>
  <c r="AM116" i="4"/>
  <c r="AN116" i="4"/>
  <c r="AO116" i="4"/>
  <c r="AP116" i="4"/>
  <c r="AQ116" i="4"/>
  <c r="AR116" i="4"/>
  <c r="AS116" i="4"/>
  <c r="AT116" i="4"/>
  <c r="AU116" i="4"/>
  <c r="AV116" i="4"/>
  <c r="AW116" i="4"/>
  <c r="AX116" i="4"/>
  <c r="AY116" i="4"/>
  <c r="AZ116" i="4"/>
  <c r="BA116" i="4"/>
  <c r="BB116" i="4"/>
  <c r="BC116" i="4"/>
  <c r="BD116" i="4"/>
  <c r="BE116" i="4"/>
  <c r="BF116" i="4"/>
  <c r="BG116" i="4"/>
  <c r="BH116" i="4"/>
  <c r="BI116" i="4"/>
  <c r="AH117" i="4"/>
  <c r="AI117" i="4"/>
  <c r="AJ117" i="4"/>
  <c r="AK117" i="4"/>
  <c r="AL117" i="4"/>
  <c r="AM117" i="4"/>
  <c r="AN117" i="4"/>
  <c r="AP117" i="4"/>
  <c r="AQ117" i="4"/>
  <c r="AR117" i="4"/>
  <c r="AT117" i="4"/>
  <c r="AU117" i="4"/>
  <c r="AV117" i="4"/>
  <c r="AX117" i="4"/>
  <c r="AY117" i="4"/>
  <c r="AZ117" i="4"/>
  <c r="BB117" i="4"/>
  <c r="BC117" i="4"/>
  <c r="BD117" i="4"/>
  <c r="BF117" i="4"/>
  <c r="BG117" i="4"/>
  <c r="BH117" i="4"/>
  <c r="AG118" i="4"/>
  <c r="AH118" i="4"/>
  <c r="AI118" i="4"/>
  <c r="AJ118" i="4"/>
  <c r="AK118" i="4"/>
  <c r="AL118" i="4"/>
  <c r="AM118" i="4"/>
  <c r="AN118" i="4"/>
  <c r="AO118" i="4"/>
  <c r="AP118" i="4"/>
  <c r="AQ118" i="4"/>
  <c r="AR118" i="4"/>
  <c r="AS118" i="4"/>
  <c r="AT118" i="4"/>
  <c r="AU118" i="4"/>
  <c r="AV118" i="4"/>
  <c r="AW118" i="4"/>
  <c r="AX118" i="4"/>
  <c r="AY118" i="4"/>
  <c r="AZ118" i="4"/>
  <c r="BA118" i="4"/>
  <c r="BB118" i="4"/>
  <c r="BC118" i="4"/>
  <c r="BD118" i="4"/>
  <c r="BE118" i="4"/>
  <c r="BF118" i="4"/>
  <c r="BG118" i="4"/>
  <c r="BH118" i="4"/>
  <c r="BI118" i="4"/>
  <c r="AG119" i="4"/>
  <c r="AH119" i="4"/>
  <c r="AI119" i="4"/>
  <c r="AJ119" i="4"/>
  <c r="AK119" i="4"/>
  <c r="AL119" i="4"/>
  <c r="AM119" i="4"/>
  <c r="AN119" i="4"/>
  <c r="AO119" i="4"/>
  <c r="AP119" i="4"/>
  <c r="AQ119" i="4"/>
  <c r="AR119" i="4"/>
  <c r="AS119" i="4"/>
  <c r="AT119" i="4"/>
  <c r="AU119" i="4"/>
  <c r="AV119" i="4"/>
  <c r="AW119" i="4"/>
  <c r="AX119" i="4"/>
  <c r="AY119" i="4"/>
  <c r="AZ119" i="4"/>
  <c r="BA119" i="4"/>
  <c r="BB119" i="4"/>
  <c r="BC119" i="4"/>
  <c r="BD119" i="4"/>
  <c r="BE119" i="4"/>
  <c r="BF119" i="4"/>
  <c r="BG119" i="4"/>
  <c r="BH119" i="4"/>
  <c r="BI119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AS120" i="4"/>
  <c r="AT120" i="4"/>
  <c r="AU120" i="4"/>
  <c r="AV120" i="4"/>
  <c r="AW120" i="4"/>
  <c r="AX120" i="4"/>
  <c r="AY120" i="4"/>
  <c r="AZ120" i="4"/>
  <c r="BA120" i="4"/>
  <c r="BB120" i="4"/>
  <c r="BC120" i="4"/>
  <c r="BD120" i="4"/>
  <c r="BE120" i="4"/>
  <c r="BF120" i="4"/>
  <c r="BG120" i="4"/>
  <c r="BH120" i="4"/>
  <c r="BI120" i="4"/>
  <c r="AG121" i="4"/>
  <c r="AH121" i="4"/>
  <c r="AI121" i="4"/>
  <c r="AJ121" i="4"/>
  <c r="AK121" i="4"/>
  <c r="AL121" i="4"/>
  <c r="AM121" i="4"/>
  <c r="AN121" i="4"/>
  <c r="AO121" i="4"/>
  <c r="AP121" i="4"/>
  <c r="AQ121" i="4"/>
  <c r="AR121" i="4"/>
  <c r="AS121" i="4"/>
  <c r="AT121" i="4"/>
  <c r="AU121" i="4"/>
  <c r="AV121" i="4"/>
  <c r="AW121" i="4"/>
  <c r="AX121" i="4"/>
  <c r="AY121" i="4"/>
  <c r="AZ121" i="4"/>
  <c r="BA121" i="4"/>
  <c r="BB121" i="4"/>
  <c r="BC121" i="4"/>
  <c r="BD121" i="4"/>
  <c r="BE121" i="4"/>
  <c r="BF121" i="4"/>
  <c r="BG121" i="4"/>
  <c r="BH121" i="4"/>
  <c r="BI121" i="4"/>
  <c r="AG122" i="4"/>
  <c r="AH122" i="4"/>
  <c r="AI122" i="4"/>
  <c r="AJ122" i="4"/>
  <c r="AK122" i="4"/>
  <c r="AL122" i="4"/>
  <c r="AM122" i="4"/>
  <c r="AN122" i="4"/>
  <c r="AO122" i="4"/>
  <c r="AP122" i="4"/>
  <c r="AQ122" i="4"/>
  <c r="AR122" i="4"/>
  <c r="AS122" i="4"/>
  <c r="AT122" i="4"/>
  <c r="AU122" i="4"/>
  <c r="AV122" i="4"/>
  <c r="AW122" i="4"/>
  <c r="AX122" i="4"/>
  <c r="AY122" i="4"/>
  <c r="AZ122" i="4"/>
  <c r="BA122" i="4"/>
  <c r="BB122" i="4"/>
  <c r="BC122" i="4"/>
  <c r="BD122" i="4"/>
  <c r="BE122" i="4"/>
  <c r="BF122" i="4"/>
  <c r="BG122" i="4"/>
  <c r="BH122" i="4"/>
  <c r="BI122" i="4"/>
  <c r="AG123" i="4"/>
  <c r="AH123" i="4"/>
  <c r="AI123" i="4"/>
  <c r="AJ123" i="4"/>
  <c r="AK123" i="4"/>
  <c r="AL123" i="4"/>
  <c r="AM123" i="4"/>
  <c r="AN123" i="4"/>
  <c r="AO123" i="4"/>
  <c r="AP123" i="4"/>
  <c r="AQ123" i="4"/>
  <c r="AR123" i="4"/>
  <c r="AS123" i="4"/>
  <c r="AT123" i="4"/>
  <c r="AU123" i="4"/>
  <c r="AV123" i="4"/>
  <c r="AW123" i="4"/>
  <c r="AX123" i="4"/>
  <c r="AY123" i="4"/>
  <c r="AZ123" i="4"/>
  <c r="BA123" i="4"/>
  <c r="BB123" i="4"/>
  <c r="BC123" i="4"/>
  <c r="BD123" i="4"/>
  <c r="BE123" i="4"/>
  <c r="BF123" i="4"/>
  <c r="BG123" i="4"/>
  <c r="BH123" i="4"/>
  <c r="BI123" i="4"/>
  <c r="AG124" i="4"/>
  <c r="AH124" i="4"/>
  <c r="AI124" i="4"/>
  <c r="AJ124" i="4"/>
  <c r="AK124" i="4"/>
  <c r="AL124" i="4"/>
  <c r="AM124" i="4"/>
  <c r="AN124" i="4"/>
  <c r="AO124" i="4"/>
  <c r="AP124" i="4"/>
  <c r="AR124" i="4"/>
  <c r="AS124" i="4"/>
  <c r="AT124" i="4"/>
  <c r="AU124" i="4"/>
  <c r="AV124" i="4"/>
  <c r="AW124" i="4"/>
  <c r="AX124" i="4"/>
  <c r="AY124" i="4"/>
  <c r="AZ124" i="4"/>
  <c r="BA124" i="4"/>
  <c r="BB124" i="4"/>
  <c r="BC124" i="4"/>
  <c r="BD124" i="4"/>
  <c r="BE124" i="4"/>
  <c r="BF124" i="4"/>
  <c r="BG124" i="4"/>
  <c r="BH124" i="4"/>
  <c r="BI124" i="4"/>
  <c r="AG125" i="4"/>
  <c r="AH125" i="4"/>
  <c r="AI125" i="4"/>
  <c r="AJ125" i="4"/>
  <c r="AK125" i="4"/>
  <c r="AL125" i="4"/>
  <c r="AM125" i="4"/>
  <c r="AN125" i="4"/>
  <c r="AO125" i="4"/>
  <c r="AP125" i="4"/>
  <c r="AQ125" i="4"/>
  <c r="AR125" i="4"/>
  <c r="AS125" i="4"/>
  <c r="AT125" i="4"/>
  <c r="AU125" i="4"/>
  <c r="AV125" i="4"/>
  <c r="AW125" i="4"/>
  <c r="AX125" i="4"/>
  <c r="AY125" i="4"/>
  <c r="AZ125" i="4"/>
  <c r="BA125" i="4"/>
  <c r="BB125" i="4"/>
  <c r="BC125" i="4"/>
  <c r="BD125" i="4"/>
  <c r="BE125" i="4"/>
  <c r="BF125" i="4"/>
  <c r="BG125" i="4"/>
  <c r="BH125" i="4"/>
  <c r="BI125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B118" i="4"/>
  <c r="B119" i="4"/>
  <c r="B120" i="4"/>
  <c r="B121" i="4"/>
  <c r="B122" i="4"/>
  <c r="B123" i="4"/>
  <c r="B124" i="4"/>
  <c r="B125" i="4"/>
  <c r="A73" i="4"/>
  <c r="A74" i="4"/>
  <c r="A75" i="4"/>
  <c r="A76" i="4"/>
  <c r="A77" i="4"/>
  <c r="A78" i="4"/>
  <c r="A79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DC131" i="3"/>
  <c r="CZ98" i="3" l="1"/>
  <c r="BA80" i="3"/>
  <c r="BI80" i="3"/>
  <c r="AS80" i="3"/>
  <c r="AS72" i="4"/>
  <c r="AG80" i="3"/>
  <c r="AG72" i="4"/>
  <c r="AK80" i="3"/>
  <c r="AK72" i="4"/>
  <c r="AO110" i="4"/>
  <c r="CF106" i="3"/>
  <c r="CZ100" i="3"/>
  <c r="BE117" i="4"/>
  <c r="AS117" i="4"/>
  <c r="AS126" i="3"/>
  <c r="CE106" i="3"/>
  <c r="BS84" i="3"/>
  <c r="BI84" i="3" s="1"/>
  <c r="BQ84" i="3"/>
  <c r="BA84" i="3" s="1"/>
  <c r="X88" i="3"/>
  <c r="BJ88" i="3" s="1"/>
  <c r="AO117" i="4"/>
  <c r="BN117" i="4" s="1"/>
  <c r="CZ97" i="3"/>
  <c r="BN97" i="3" s="1"/>
  <c r="AO97" i="3" s="1"/>
  <c r="BI126" i="3"/>
  <c r="BI117" i="4"/>
  <c r="AG126" i="3"/>
  <c r="AG117" i="4"/>
  <c r="BL117" i="4" s="1"/>
  <c r="BA126" i="3"/>
  <c r="AW126" i="3"/>
  <c r="BJ126" i="3"/>
  <c r="CY117" i="3"/>
  <c r="CY126" i="3" s="1"/>
  <c r="BT117" i="3"/>
  <c r="BA117" i="4"/>
  <c r="AW117" i="4"/>
  <c r="CV126" i="3"/>
  <c r="BE126" i="3"/>
  <c r="AO126" i="3"/>
  <c r="CZ101" i="3"/>
  <c r="CF107" i="3"/>
  <c r="BT124" i="3"/>
  <c r="BN126" i="3"/>
  <c r="CE109" i="3"/>
  <c r="Y76" i="3"/>
  <c r="DC80" i="3"/>
  <c r="Y73" i="3"/>
  <c r="DL80" i="3"/>
  <c r="CF111" i="3"/>
  <c r="CC126" i="3"/>
  <c r="BS126" i="3"/>
  <c r="Y79" i="3"/>
  <c r="Y74" i="3"/>
  <c r="CF113" i="3"/>
  <c r="BO126" i="3"/>
  <c r="BY126" i="3"/>
  <c r="Y78" i="3"/>
  <c r="CZ99" i="3"/>
  <c r="CP126" i="3"/>
  <c r="CF114" i="3"/>
  <c r="BT122" i="3"/>
  <c r="Y75" i="3"/>
  <c r="CE107" i="3"/>
  <c r="CF119" i="3"/>
  <c r="CE114" i="3"/>
  <c r="CF115" i="3"/>
  <c r="BT120" i="3"/>
  <c r="BW126" i="3"/>
  <c r="CD126" i="3"/>
  <c r="BT123" i="3"/>
  <c r="BL126" i="3"/>
  <c r="Y77" i="3"/>
  <c r="BE80" i="3"/>
  <c r="BX126" i="3"/>
  <c r="BZ126" i="3"/>
  <c r="CB126" i="3"/>
  <c r="CA126" i="3"/>
  <c r="BR126" i="3"/>
  <c r="BQ126" i="3"/>
  <c r="BP126" i="3"/>
  <c r="AO80" i="3"/>
  <c r="Y72" i="3"/>
  <c r="Y72" i="4" s="1"/>
  <c r="BT106" i="3"/>
  <c r="DU80" i="3"/>
  <c r="DL72" i="3"/>
  <c r="CY88" i="3"/>
  <c r="CZ83" i="3"/>
  <c r="CE111" i="3"/>
  <c r="CF116" i="3"/>
  <c r="CE116" i="3"/>
  <c r="BT119" i="3"/>
  <c r="CF109" i="3"/>
  <c r="BT121" i="3"/>
  <c r="CE124" i="3"/>
  <c r="CF124" i="3"/>
  <c r="CE113" i="3"/>
  <c r="CE119" i="3"/>
  <c r="BT118" i="3"/>
  <c r="CF110" i="3"/>
  <c r="CE110" i="3"/>
  <c r="CF125" i="3"/>
  <c r="CE125" i="3"/>
  <c r="CE118" i="3"/>
  <c r="CF118" i="3"/>
  <c r="CE120" i="3"/>
  <c r="CF120" i="3"/>
  <c r="BT125" i="3"/>
  <c r="CF121" i="3"/>
  <c r="CE121" i="3"/>
  <c r="CF112" i="3"/>
  <c r="CE112" i="3"/>
  <c r="CE117" i="3"/>
  <c r="CF117" i="3"/>
  <c r="CE122" i="3"/>
  <c r="CF122" i="3"/>
  <c r="CE123" i="3"/>
  <c r="CF123" i="3"/>
  <c r="CF108" i="3"/>
  <c r="CE108" i="3"/>
  <c r="CE115" i="3"/>
  <c r="BS115" i="4"/>
  <c r="BS114" i="4"/>
  <c r="BS113" i="4"/>
  <c r="BS112" i="4"/>
  <c r="BS111" i="4"/>
  <c r="BS110" i="4"/>
  <c r="BS109" i="4"/>
  <c r="BS108" i="4"/>
  <c r="BS107" i="4"/>
  <c r="BR113" i="4"/>
  <c r="BR112" i="4"/>
  <c r="BR111" i="4"/>
  <c r="BR110" i="4"/>
  <c r="BR109" i="4"/>
  <c r="BR108" i="4"/>
  <c r="BR107" i="4"/>
  <c r="BQ115" i="4"/>
  <c r="BQ114" i="4"/>
  <c r="BQ111" i="4"/>
  <c r="BQ110" i="4"/>
  <c r="BQ109" i="4"/>
  <c r="BQ108" i="4"/>
  <c r="BQ107" i="4"/>
  <c r="BP115" i="4"/>
  <c r="BP114" i="4"/>
  <c r="BP113" i="4"/>
  <c r="BP112" i="4"/>
  <c r="BP109" i="4"/>
  <c r="BP108" i="4"/>
  <c r="BP107" i="4"/>
  <c r="BO115" i="4"/>
  <c r="BO114" i="4"/>
  <c r="BO113" i="4"/>
  <c r="BO112" i="4"/>
  <c r="BO111" i="4"/>
  <c r="BO110" i="4"/>
  <c r="BO107" i="4"/>
  <c r="BN116" i="4"/>
  <c r="BN115" i="4"/>
  <c r="BN114" i="4"/>
  <c r="BN113" i="4"/>
  <c r="BN112" i="4"/>
  <c r="BN111" i="4"/>
  <c r="BN108" i="4"/>
  <c r="AO106" i="4"/>
  <c r="BM116" i="4"/>
  <c r="BM115" i="4"/>
  <c r="BM114" i="4"/>
  <c r="BM113" i="4"/>
  <c r="BM112" i="4"/>
  <c r="BM111" i="4"/>
  <c r="BM110" i="4"/>
  <c r="BL108" i="4"/>
  <c r="BL109" i="4"/>
  <c r="BL110" i="4"/>
  <c r="BL111" i="4"/>
  <c r="BL112" i="4"/>
  <c r="BL113" i="4"/>
  <c r="BL114" i="4"/>
  <c r="BL115" i="4"/>
  <c r="BL116" i="4"/>
  <c r="X73" i="3" l="1"/>
  <c r="AC73" i="3" s="1"/>
  <c r="BJ73" i="3" s="1"/>
  <c r="Y73" i="4"/>
  <c r="X75" i="3"/>
  <c r="AC75" i="3" s="1"/>
  <c r="BJ75" i="3" s="1"/>
  <c r="Y75" i="4"/>
  <c r="X78" i="3"/>
  <c r="AC78" i="3" s="1"/>
  <c r="BJ78" i="3" s="1"/>
  <c r="Y78" i="4"/>
  <c r="X74" i="3"/>
  <c r="AC74" i="3" s="1"/>
  <c r="BJ74" i="3" s="1"/>
  <c r="Y74" i="4"/>
  <c r="X76" i="3"/>
  <c r="AC76" i="3" s="1"/>
  <c r="BJ76" i="3" s="1"/>
  <c r="Y76" i="4"/>
  <c r="X77" i="3"/>
  <c r="AC77" i="3" s="1"/>
  <c r="BJ77" i="3" s="1"/>
  <c r="Y77" i="4"/>
  <c r="X79" i="3"/>
  <c r="AC79" i="3" s="1"/>
  <c r="BJ79" i="3" s="1"/>
  <c r="Y79" i="4"/>
  <c r="BR83" i="3"/>
  <c r="BE83" i="3" s="1"/>
  <c r="BE88" i="3" s="1"/>
  <c r="BS83" i="3"/>
  <c r="BI83" i="3" s="1"/>
  <c r="BI88" i="3" s="1"/>
  <c r="BP83" i="3"/>
  <c r="AW83" i="3" s="1"/>
  <c r="AW88" i="3" s="1"/>
  <c r="BQ83" i="3"/>
  <c r="BA83" i="3" s="1"/>
  <c r="BA88" i="3" s="1"/>
  <c r="BM83" i="3"/>
  <c r="AK83" i="3" s="1"/>
  <c r="BN83" i="3"/>
  <c r="BO83" i="3"/>
  <c r="BL83" i="3"/>
  <c r="BL97" i="3"/>
  <c r="AG97" i="3" s="1"/>
  <c r="BS97" i="3"/>
  <c r="BI97" i="3" s="1"/>
  <c r="BT84" i="3"/>
  <c r="AO126" i="4"/>
  <c r="AL144" i="4" s="1"/>
  <c r="BT126" i="3"/>
  <c r="CE126" i="3"/>
  <c r="X72" i="3"/>
  <c r="Y80" i="3"/>
  <c r="AC161" i="4"/>
  <c r="B161" i="4"/>
  <c r="B160" i="4"/>
  <c r="AD155" i="4"/>
  <c r="AD153" i="4"/>
  <c r="B153" i="4"/>
  <c r="AF153" i="4"/>
  <c r="J153" i="4"/>
  <c r="BY154" i="4"/>
  <c r="CA154" i="4"/>
  <c r="BW154" i="4"/>
  <c r="CC154" i="4"/>
  <c r="BX154" i="4"/>
  <c r="BZ154" i="4"/>
  <c r="CB154" i="4"/>
  <c r="CD154" i="4"/>
  <c r="AK88" i="3" l="1"/>
  <c r="AK83" i="4"/>
  <c r="BS88" i="3"/>
  <c r="BQ88" i="3"/>
  <c r="BR88" i="3"/>
  <c r="BP88" i="3"/>
  <c r="BT83" i="3"/>
  <c r="BT88" i="3" s="1"/>
  <c r="BM88" i="3"/>
  <c r="AO83" i="3"/>
  <c r="BN88" i="3"/>
  <c r="BO88" i="3"/>
  <c r="AS83" i="3"/>
  <c r="AG83" i="3"/>
  <c r="BL88" i="3"/>
  <c r="BT97" i="3"/>
  <c r="X80" i="3"/>
  <c r="AC72" i="3"/>
  <c r="C135" i="4"/>
  <c r="B143" i="4"/>
  <c r="B138" i="3"/>
  <c r="B138" i="4" s="1"/>
  <c r="A139" i="4"/>
  <c r="A140" i="4"/>
  <c r="A141" i="4"/>
  <c r="A142" i="4"/>
  <c r="P137" i="4"/>
  <c r="L137" i="4"/>
  <c r="D137" i="4"/>
  <c r="B137" i="4"/>
  <c r="A138" i="4"/>
  <c r="A137" i="4"/>
  <c r="B136" i="4"/>
  <c r="B97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B101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B100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B99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B98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B96" i="4"/>
  <c r="B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B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B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B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B83" i="4"/>
  <c r="B82" i="4"/>
  <c r="B80" i="4"/>
  <c r="B73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B74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B75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B76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C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B72" i="4"/>
  <c r="A72" i="4"/>
  <c r="B126" i="4"/>
  <c r="B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B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B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B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B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B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B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B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B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B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B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B106" i="4"/>
  <c r="A106" i="4"/>
  <c r="AF101" i="4"/>
  <c r="AE101" i="4"/>
  <c r="AD101" i="4"/>
  <c r="AF100" i="4"/>
  <c r="AE100" i="4"/>
  <c r="AD100" i="4"/>
  <c r="AF99" i="4"/>
  <c r="AE99" i="4"/>
  <c r="AD99" i="4"/>
  <c r="AE98" i="4"/>
  <c r="AD98" i="4"/>
  <c r="AF97" i="4"/>
  <c r="AE97" i="4"/>
  <c r="AD97" i="4"/>
  <c r="AJ101" i="4"/>
  <c r="AI101" i="4"/>
  <c r="AH101" i="4"/>
  <c r="AJ100" i="4"/>
  <c r="AI100" i="4"/>
  <c r="AH100" i="4"/>
  <c r="AJ99" i="4"/>
  <c r="AI99" i="4"/>
  <c r="AH99" i="4"/>
  <c r="AJ98" i="4"/>
  <c r="AI98" i="4"/>
  <c r="AH98" i="4"/>
  <c r="AJ97" i="4"/>
  <c r="AI97" i="4"/>
  <c r="AH97" i="4"/>
  <c r="AN101" i="4"/>
  <c r="AM101" i="4"/>
  <c r="AL101" i="4"/>
  <c r="AN100" i="4"/>
  <c r="AM100" i="4"/>
  <c r="AL100" i="4"/>
  <c r="AN99" i="4"/>
  <c r="AM99" i="4"/>
  <c r="AL99" i="4"/>
  <c r="AN98" i="4"/>
  <c r="AM98" i="4"/>
  <c r="AL98" i="4"/>
  <c r="AN97" i="4"/>
  <c r="AM97" i="4"/>
  <c r="AL97" i="4"/>
  <c r="AR101" i="4"/>
  <c r="AQ101" i="4"/>
  <c r="AP101" i="4"/>
  <c r="AR100" i="4"/>
  <c r="AQ100" i="4"/>
  <c r="AP100" i="4"/>
  <c r="AR99" i="4"/>
  <c r="AQ99" i="4"/>
  <c r="AP99" i="4"/>
  <c r="AR98" i="4"/>
  <c r="AQ98" i="4"/>
  <c r="AP98" i="4"/>
  <c r="AR97" i="4"/>
  <c r="AQ97" i="4"/>
  <c r="AP97" i="4"/>
  <c r="AV101" i="4"/>
  <c r="AU101" i="4"/>
  <c r="AT101" i="4"/>
  <c r="AV100" i="4"/>
  <c r="AU100" i="4"/>
  <c r="AT100" i="4"/>
  <c r="AV99" i="4"/>
  <c r="AU99" i="4"/>
  <c r="AT99" i="4"/>
  <c r="AV98" i="4"/>
  <c r="AU98" i="4"/>
  <c r="AT98" i="4"/>
  <c r="AV97" i="4"/>
  <c r="AU97" i="4"/>
  <c r="AT97" i="4"/>
  <c r="AZ101" i="4"/>
  <c r="AY101" i="4"/>
  <c r="AX101" i="4"/>
  <c r="AZ100" i="4"/>
  <c r="AY100" i="4"/>
  <c r="AX100" i="4"/>
  <c r="AZ99" i="4"/>
  <c r="AY99" i="4"/>
  <c r="AX99" i="4"/>
  <c r="AZ98" i="4"/>
  <c r="AY98" i="4"/>
  <c r="AX98" i="4"/>
  <c r="AZ97" i="4"/>
  <c r="AY97" i="4"/>
  <c r="AX97" i="4"/>
  <c r="BD101" i="4"/>
  <c r="BC101" i="4"/>
  <c r="BB101" i="4"/>
  <c r="BD100" i="4"/>
  <c r="BC100" i="4"/>
  <c r="BB100" i="4"/>
  <c r="BD99" i="4"/>
  <c r="BC99" i="4"/>
  <c r="BB99" i="4"/>
  <c r="BD98" i="4"/>
  <c r="BC98" i="4"/>
  <c r="BB98" i="4"/>
  <c r="BD97" i="4"/>
  <c r="BC97" i="4"/>
  <c r="BB97" i="4"/>
  <c r="BF98" i="4"/>
  <c r="BG98" i="4"/>
  <c r="BH98" i="4"/>
  <c r="BF99" i="4"/>
  <c r="BG99" i="4"/>
  <c r="BH99" i="4"/>
  <c r="BF100" i="4"/>
  <c r="BG100" i="4"/>
  <c r="BH100" i="4"/>
  <c r="BF101" i="4"/>
  <c r="BG101" i="4"/>
  <c r="BH101" i="4"/>
  <c r="BH97" i="4"/>
  <c r="BG97" i="4"/>
  <c r="BF97" i="4"/>
  <c r="BH87" i="4"/>
  <c r="BG87" i="4"/>
  <c r="BF87" i="4"/>
  <c r="BH86" i="4"/>
  <c r="BG86" i="4"/>
  <c r="BF86" i="4"/>
  <c r="BH85" i="4"/>
  <c r="BG85" i="4"/>
  <c r="BF85" i="4"/>
  <c r="BH84" i="4"/>
  <c r="BG84" i="4"/>
  <c r="BF84" i="4"/>
  <c r="BH83" i="4"/>
  <c r="BG83" i="4"/>
  <c r="BF83" i="4"/>
  <c r="BD87" i="4"/>
  <c r="BC87" i="4"/>
  <c r="BB87" i="4"/>
  <c r="BD86" i="4"/>
  <c r="BC86" i="4"/>
  <c r="BB86" i="4"/>
  <c r="BD85" i="4"/>
  <c r="BC85" i="4"/>
  <c r="BB85" i="4"/>
  <c r="BD84" i="4"/>
  <c r="BC84" i="4"/>
  <c r="BB84" i="4"/>
  <c r="BD83" i="4"/>
  <c r="BC83" i="4"/>
  <c r="BB83" i="4"/>
  <c r="AZ87" i="4"/>
  <c r="AY87" i="4"/>
  <c r="AX87" i="4"/>
  <c r="AZ86" i="4"/>
  <c r="AY86" i="4"/>
  <c r="AX86" i="4"/>
  <c r="AZ85" i="4"/>
  <c r="AY85" i="4"/>
  <c r="AX85" i="4"/>
  <c r="AZ84" i="4"/>
  <c r="AY84" i="4"/>
  <c r="AX84" i="4"/>
  <c r="AZ83" i="4"/>
  <c r="AY83" i="4"/>
  <c r="AX83" i="4"/>
  <c r="AV87" i="4"/>
  <c r="AU87" i="4"/>
  <c r="AT87" i="4"/>
  <c r="AV86" i="4"/>
  <c r="AU86" i="4"/>
  <c r="AT86" i="4"/>
  <c r="AV85" i="4"/>
  <c r="AU85" i="4"/>
  <c r="AT85" i="4"/>
  <c r="AV84" i="4"/>
  <c r="AU84" i="4"/>
  <c r="AT84" i="4"/>
  <c r="AV83" i="4"/>
  <c r="AU83" i="4"/>
  <c r="AT83" i="4"/>
  <c r="AR87" i="4"/>
  <c r="AQ87" i="4"/>
  <c r="AP87" i="4"/>
  <c r="AR86" i="4"/>
  <c r="AQ86" i="4"/>
  <c r="AP86" i="4"/>
  <c r="AR85" i="4"/>
  <c r="AQ85" i="4"/>
  <c r="AP85" i="4"/>
  <c r="AR84" i="4"/>
  <c r="AQ84" i="4"/>
  <c r="AP84" i="4"/>
  <c r="AR83" i="4"/>
  <c r="AQ83" i="4"/>
  <c r="AP83" i="4"/>
  <c r="AN87" i="4"/>
  <c r="AM87" i="4"/>
  <c r="AL87" i="4"/>
  <c r="AN86" i="4"/>
  <c r="AM86" i="4"/>
  <c r="AL86" i="4"/>
  <c r="AN85" i="4"/>
  <c r="AM85" i="4"/>
  <c r="AL85" i="4"/>
  <c r="AN84" i="4"/>
  <c r="AM84" i="4"/>
  <c r="AL84" i="4"/>
  <c r="AN83" i="4"/>
  <c r="AM83" i="4"/>
  <c r="AL83" i="4"/>
  <c r="AJ87" i="4"/>
  <c r="AI87" i="4"/>
  <c r="AH87" i="4"/>
  <c r="AJ86" i="4"/>
  <c r="AI86" i="4"/>
  <c r="AH86" i="4"/>
  <c r="AJ85" i="4"/>
  <c r="AI85" i="4"/>
  <c r="AH85" i="4"/>
  <c r="AJ84" i="4"/>
  <c r="AI84" i="4"/>
  <c r="AH84" i="4"/>
  <c r="AJ83" i="4"/>
  <c r="AI83" i="4"/>
  <c r="AH83" i="4"/>
  <c r="AD84" i="4"/>
  <c r="AE84" i="4"/>
  <c r="AF84" i="4"/>
  <c r="AD85" i="4"/>
  <c r="AE85" i="4"/>
  <c r="AF85" i="4"/>
  <c r="AD86" i="4"/>
  <c r="AE86" i="4"/>
  <c r="AF86" i="4"/>
  <c r="AD87" i="4"/>
  <c r="AE87" i="4"/>
  <c r="AF87" i="4"/>
  <c r="AF83" i="4"/>
  <c r="AE83" i="4"/>
  <c r="AD83" i="4"/>
  <c r="AF79" i="4"/>
  <c r="AE79" i="4"/>
  <c r="AD79" i="4"/>
  <c r="AF78" i="4"/>
  <c r="AE78" i="4"/>
  <c r="AD78" i="4"/>
  <c r="AF77" i="4"/>
  <c r="AE77" i="4"/>
  <c r="AD77" i="4"/>
  <c r="AF76" i="4"/>
  <c r="AE76" i="4"/>
  <c r="AD76" i="4"/>
  <c r="AF75" i="4"/>
  <c r="AE75" i="4"/>
  <c r="AD75" i="4"/>
  <c r="AF74" i="4"/>
  <c r="AE74" i="4"/>
  <c r="AD74" i="4"/>
  <c r="AF73" i="4"/>
  <c r="AE73" i="4"/>
  <c r="AD73" i="4"/>
  <c r="AF72" i="4"/>
  <c r="AE72" i="4"/>
  <c r="AD72" i="4"/>
  <c r="AJ79" i="4"/>
  <c r="AI79" i="4"/>
  <c r="AH79" i="4"/>
  <c r="AJ78" i="4"/>
  <c r="AI78" i="4"/>
  <c r="AH78" i="4"/>
  <c r="AJ77" i="4"/>
  <c r="AI77" i="4"/>
  <c r="AH77" i="4"/>
  <c r="AJ76" i="4"/>
  <c r="AI76" i="4"/>
  <c r="AH76" i="4"/>
  <c r="AJ75" i="4"/>
  <c r="AI75" i="4"/>
  <c r="AH75" i="4"/>
  <c r="AJ74" i="4"/>
  <c r="AI74" i="4"/>
  <c r="AH74" i="4"/>
  <c r="AJ73" i="4"/>
  <c r="AI73" i="4"/>
  <c r="AH73" i="4"/>
  <c r="AJ72" i="4"/>
  <c r="AI72" i="4"/>
  <c r="AH72" i="4"/>
  <c r="AN79" i="4"/>
  <c r="AM79" i="4"/>
  <c r="AL79" i="4"/>
  <c r="AN78" i="4"/>
  <c r="AM78" i="4"/>
  <c r="AL78" i="4"/>
  <c r="AN77" i="4"/>
  <c r="AM77" i="4"/>
  <c r="AL77" i="4"/>
  <c r="AN76" i="4"/>
  <c r="AM76" i="4"/>
  <c r="AL76" i="4"/>
  <c r="AN75" i="4"/>
  <c r="AM75" i="4"/>
  <c r="AL75" i="4"/>
  <c r="AN74" i="4"/>
  <c r="AM74" i="4"/>
  <c r="AL74" i="4"/>
  <c r="AN73" i="4"/>
  <c r="AM73" i="4"/>
  <c r="AL73" i="4"/>
  <c r="AN72" i="4"/>
  <c r="AM72" i="4"/>
  <c r="AL72" i="4"/>
  <c r="AR79" i="4"/>
  <c r="AQ79" i="4"/>
  <c r="AP79" i="4"/>
  <c r="AR78" i="4"/>
  <c r="AQ78" i="4"/>
  <c r="AP78" i="4"/>
  <c r="AR77" i="4"/>
  <c r="AQ77" i="4"/>
  <c r="AP77" i="4"/>
  <c r="AR76" i="4"/>
  <c r="AQ76" i="4"/>
  <c r="AP76" i="4"/>
  <c r="AR75" i="4"/>
  <c r="AQ75" i="4"/>
  <c r="AP75" i="4"/>
  <c r="AR74" i="4"/>
  <c r="AQ74" i="4"/>
  <c r="AP74" i="4"/>
  <c r="AR73" i="4"/>
  <c r="AQ73" i="4"/>
  <c r="AP73" i="4"/>
  <c r="AR72" i="4"/>
  <c r="AQ72" i="4"/>
  <c r="AP72" i="4"/>
  <c r="AV79" i="4"/>
  <c r="AU79" i="4"/>
  <c r="AT79" i="4"/>
  <c r="AV78" i="4"/>
  <c r="AU78" i="4"/>
  <c r="AT78" i="4"/>
  <c r="AV77" i="4"/>
  <c r="AU77" i="4"/>
  <c r="AT77" i="4"/>
  <c r="AV76" i="4"/>
  <c r="AU76" i="4"/>
  <c r="AT76" i="4"/>
  <c r="AV75" i="4"/>
  <c r="AU75" i="4"/>
  <c r="AT75" i="4"/>
  <c r="AV74" i="4"/>
  <c r="AU74" i="4"/>
  <c r="AT74" i="4"/>
  <c r="AV73" i="4"/>
  <c r="AU73" i="4"/>
  <c r="AT73" i="4"/>
  <c r="AV72" i="4"/>
  <c r="AU72" i="4"/>
  <c r="AT72" i="4"/>
  <c r="AZ79" i="4"/>
  <c r="AY79" i="4"/>
  <c r="AX79" i="4"/>
  <c r="AZ78" i="4"/>
  <c r="AY78" i="4"/>
  <c r="AX78" i="4"/>
  <c r="AZ77" i="4"/>
  <c r="AY77" i="4"/>
  <c r="AX77" i="4"/>
  <c r="AZ76" i="4"/>
  <c r="AY76" i="4"/>
  <c r="AX76" i="4"/>
  <c r="AZ75" i="4"/>
  <c r="AY75" i="4"/>
  <c r="AX75" i="4"/>
  <c r="AZ74" i="4"/>
  <c r="AY74" i="4"/>
  <c r="AX74" i="4"/>
  <c r="AZ73" i="4"/>
  <c r="AY73" i="4"/>
  <c r="AX73" i="4"/>
  <c r="AZ72" i="4"/>
  <c r="AY72" i="4"/>
  <c r="AX72" i="4"/>
  <c r="BD79" i="4"/>
  <c r="BC79" i="4"/>
  <c r="BB79" i="4"/>
  <c r="BD78" i="4"/>
  <c r="BC78" i="4"/>
  <c r="BB78" i="4"/>
  <c r="BD77" i="4"/>
  <c r="BC77" i="4"/>
  <c r="BB77" i="4"/>
  <c r="BD76" i="4"/>
  <c r="BC76" i="4"/>
  <c r="BB76" i="4"/>
  <c r="BD75" i="4"/>
  <c r="BC75" i="4"/>
  <c r="BB75" i="4"/>
  <c r="BD74" i="4"/>
  <c r="BC74" i="4"/>
  <c r="BB74" i="4"/>
  <c r="BD73" i="4"/>
  <c r="BC73" i="4"/>
  <c r="BB73" i="4"/>
  <c r="BD72" i="4"/>
  <c r="BC72" i="4"/>
  <c r="BB72" i="4"/>
  <c r="BF73" i="4"/>
  <c r="BG73" i="4"/>
  <c r="BH73" i="4"/>
  <c r="BF74" i="4"/>
  <c r="BG74" i="4"/>
  <c r="BH74" i="4"/>
  <c r="BF75" i="4"/>
  <c r="BG75" i="4"/>
  <c r="BH75" i="4"/>
  <c r="BF76" i="4"/>
  <c r="BG76" i="4"/>
  <c r="BH76" i="4"/>
  <c r="BF77" i="4"/>
  <c r="BG77" i="4"/>
  <c r="BH77" i="4"/>
  <c r="BF78" i="4"/>
  <c r="BG78" i="4"/>
  <c r="BH78" i="4"/>
  <c r="BF79" i="4"/>
  <c r="BG79" i="4"/>
  <c r="BH79" i="4"/>
  <c r="BH72" i="4"/>
  <c r="BG72" i="4"/>
  <c r="BF72" i="4"/>
  <c r="BH106" i="4"/>
  <c r="BH126" i="4" s="1"/>
  <c r="BG106" i="4"/>
  <c r="BG126" i="4" s="1"/>
  <c r="BF106" i="4"/>
  <c r="BF126" i="4" s="1"/>
  <c r="BD106" i="4"/>
  <c r="BD126" i="4" s="1"/>
  <c r="BC106" i="4"/>
  <c r="BC126" i="4" s="1"/>
  <c r="BB106" i="4"/>
  <c r="BB126" i="4" s="1"/>
  <c r="AZ106" i="4"/>
  <c r="AZ126" i="4" s="1"/>
  <c r="AY106" i="4"/>
  <c r="AY126" i="4" s="1"/>
  <c r="AX106" i="4"/>
  <c r="AX126" i="4" s="1"/>
  <c r="AV106" i="4"/>
  <c r="AV126" i="4" s="1"/>
  <c r="AU106" i="4"/>
  <c r="AU126" i="4" s="1"/>
  <c r="AT106" i="4"/>
  <c r="AT126" i="4" s="1"/>
  <c r="AR106" i="4"/>
  <c r="AQ106" i="4"/>
  <c r="AP106" i="4"/>
  <c r="AN106" i="4"/>
  <c r="AM106" i="4"/>
  <c r="AL106" i="4"/>
  <c r="AJ106" i="4"/>
  <c r="AI106" i="4"/>
  <c r="AH106" i="4"/>
  <c r="A82" i="3" l="1"/>
  <c r="AG88" i="3"/>
  <c r="AG83" i="4"/>
  <c r="AO88" i="3"/>
  <c r="AO83" i="4"/>
  <c r="AS88" i="3"/>
  <c r="AS83" i="4"/>
  <c r="AE69" i="4"/>
  <c r="AI69" i="4"/>
  <c r="AQ69" i="4"/>
  <c r="AY69" i="4"/>
  <c r="BG69" i="4"/>
  <c r="AL69" i="4"/>
  <c r="AR69" i="4"/>
  <c r="BH69" i="4"/>
  <c r="AM69" i="4"/>
  <c r="AU69" i="4"/>
  <c r="BC69" i="4"/>
  <c r="AJ69" i="4"/>
  <c r="AT69" i="4"/>
  <c r="AZ69" i="4"/>
  <c r="BB69" i="4"/>
  <c r="AF69" i="4"/>
  <c r="AH69" i="4"/>
  <c r="AN69" i="4"/>
  <c r="AP69" i="4"/>
  <c r="AV69" i="4"/>
  <c r="AX69" i="4"/>
  <c r="BD69" i="4"/>
  <c r="BF69" i="4"/>
  <c r="BJ72" i="3"/>
  <c r="AC80" i="3"/>
  <c r="X126" i="4"/>
  <c r="O16" i="4"/>
  <c r="P16" i="4"/>
  <c r="O17" i="4"/>
  <c r="P17" i="4"/>
  <c r="O18" i="4"/>
  <c r="P18" i="4"/>
  <c r="O19" i="4"/>
  <c r="P19" i="4"/>
  <c r="O20" i="4"/>
  <c r="P20" i="4"/>
  <c r="O21" i="4"/>
  <c r="P21" i="4"/>
  <c r="O22" i="4"/>
  <c r="P22" i="4"/>
  <c r="O23" i="4"/>
  <c r="P23" i="4"/>
  <c r="O24" i="4"/>
  <c r="P24" i="4"/>
  <c r="O25" i="4"/>
  <c r="P25" i="4"/>
  <c r="O26" i="4"/>
  <c r="P26" i="4"/>
  <c r="O27" i="4"/>
  <c r="P27" i="4"/>
  <c r="O28" i="4"/>
  <c r="P28" i="4"/>
  <c r="O29" i="4"/>
  <c r="P29" i="4"/>
  <c r="O30" i="4"/>
  <c r="P30" i="4"/>
  <c r="O31" i="4"/>
  <c r="P31" i="4"/>
  <c r="O32" i="4"/>
  <c r="P32" i="4"/>
  <c r="O33" i="4"/>
  <c r="P33" i="4"/>
  <c r="O34" i="4"/>
  <c r="P34" i="4"/>
  <c r="O35" i="4"/>
  <c r="P35" i="4"/>
  <c r="O36" i="4"/>
  <c r="P36" i="4"/>
  <c r="O37" i="4"/>
  <c r="P37" i="4"/>
  <c r="O38" i="4"/>
  <c r="P38" i="4"/>
  <c r="O39" i="4"/>
  <c r="P39" i="4"/>
  <c r="O40" i="4"/>
  <c r="P40" i="4"/>
  <c r="O41" i="4"/>
  <c r="P41" i="4"/>
  <c r="O42" i="4"/>
  <c r="P42" i="4"/>
  <c r="O43" i="4"/>
  <c r="P43" i="4"/>
  <c r="O44" i="4"/>
  <c r="P44" i="4"/>
  <c r="O45" i="4"/>
  <c r="P45" i="4"/>
  <c r="O46" i="4"/>
  <c r="P46" i="4"/>
  <c r="O47" i="4"/>
  <c r="P47" i="4"/>
  <c r="O48" i="4"/>
  <c r="P48" i="4"/>
  <c r="O49" i="4"/>
  <c r="P49" i="4"/>
  <c r="O50" i="4"/>
  <c r="P50" i="4"/>
  <c r="O51" i="4"/>
  <c r="P51" i="4"/>
  <c r="O52" i="4"/>
  <c r="P52" i="4"/>
  <c r="O53" i="4"/>
  <c r="P53" i="4"/>
  <c r="O54" i="4"/>
  <c r="P54" i="4"/>
  <c r="O55" i="4"/>
  <c r="P55" i="4"/>
  <c r="O56" i="4"/>
  <c r="P56" i="4"/>
  <c r="O57" i="4"/>
  <c r="P57" i="4"/>
  <c r="O58" i="4"/>
  <c r="P58" i="4"/>
  <c r="O59" i="4"/>
  <c r="P59" i="4"/>
  <c r="O60" i="4"/>
  <c r="P60" i="4"/>
  <c r="O61" i="4"/>
  <c r="P61" i="4"/>
  <c r="O62" i="4"/>
  <c r="P62" i="4"/>
  <c r="O63" i="4"/>
  <c r="P63" i="4"/>
  <c r="O64" i="4"/>
  <c r="P64" i="4"/>
  <c r="O15" i="4"/>
  <c r="P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15" i="4"/>
  <c r="Q16" i="4"/>
  <c r="R16" i="4"/>
  <c r="S16" i="4"/>
  <c r="T16" i="4"/>
  <c r="U16" i="4"/>
  <c r="V16" i="4"/>
  <c r="W16" i="4"/>
  <c r="Q17" i="4"/>
  <c r="R17" i="4"/>
  <c r="S17" i="4"/>
  <c r="T17" i="4"/>
  <c r="U17" i="4"/>
  <c r="V17" i="4"/>
  <c r="W17" i="4"/>
  <c r="Q18" i="4"/>
  <c r="R18" i="4"/>
  <c r="S18" i="4"/>
  <c r="T18" i="4"/>
  <c r="U18" i="4"/>
  <c r="V18" i="4"/>
  <c r="W18" i="4"/>
  <c r="Q19" i="4"/>
  <c r="R19" i="4"/>
  <c r="S19" i="4"/>
  <c r="T19" i="4"/>
  <c r="U19" i="4"/>
  <c r="V19" i="4"/>
  <c r="W19" i="4"/>
  <c r="Q20" i="4"/>
  <c r="R20" i="4"/>
  <c r="S20" i="4"/>
  <c r="T20" i="4"/>
  <c r="U20" i="4"/>
  <c r="V20" i="4"/>
  <c r="W20" i="4"/>
  <c r="Q21" i="4"/>
  <c r="R21" i="4"/>
  <c r="S21" i="4"/>
  <c r="T21" i="4"/>
  <c r="U21" i="4"/>
  <c r="V21" i="4"/>
  <c r="W21" i="4"/>
  <c r="Q22" i="4"/>
  <c r="R22" i="4"/>
  <c r="S22" i="4"/>
  <c r="T22" i="4"/>
  <c r="U22" i="4"/>
  <c r="V22" i="4"/>
  <c r="W22" i="4"/>
  <c r="Q23" i="4"/>
  <c r="R23" i="4"/>
  <c r="S23" i="4"/>
  <c r="T23" i="4"/>
  <c r="U23" i="4"/>
  <c r="V23" i="4"/>
  <c r="W23" i="4"/>
  <c r="Q24" i="4"/>
  <c r="R24" i="4"/>
  <c r="S24" i="4"/>
  <c r="T24" i="4"/>
  <c r="U24" i="4"/>
  <c r="V24" i="4"/>
  <c r="W24" i="4"/>
  <c r="Q25" i="4"/>
  <c r="R25" i="4"/>
  <c r="S25" i="4"/>
  <c r="T25" i="4"/>
  <c r="U25" i="4"/>
  <c r="V25" i="4"/>
  <c r="W25" i="4"/>
  <c r="Q26" i="4"/>
  <c r="R26" i="4"/>
  <c r="S26" i="4"/>
  <c r="T26" i="4"/>
  <c r="U26" i="4"/>
  <c r="V26" i="4"/>
  <c r="W26" i="4"/>
  <c r="Q27" i="4"/>
  <c r="R27" i="4"/>
  <c r="S27" i="4"/>
  <c r="T27" i="4"/>
  <c r="U27" i="4"/>
  <c r="V27" i="4"/>
  <c r="W27" i="4"/>
  <c r="Q28" i="4"/>
  <c r="R28" i="4"/>
  <c r="S28" i="4"/>
  <c r="T28" i="4"/>
  <c r="U28" i="4"/>
  <c r="V28" i="4"/>
  <c r="W28" i="4"/>
  <c r="Q29" i="4"/>
  <c r="R29" i="4"/>
  <c r="S29" i="4"/>
  <c r="T29" i="4"/>
  <c r="U29" i="4"/>
  <c r="V29" i="4"/>
  <c r="W29" i="4"/>
  <c r="Q30" i="4"/>
  <c r="R30" i="4"/>
  <c r="S30" i="4"/>
  <c r="T30" i="4"/>
  <c r="U30" i="4"/>
  <c r="V30" i="4"/>
  <c r="W30" i="4"/>
  <c r="Q31" i="4"/>
  <c r="R31" i="4"/>
  <c r="S31" i="4"/>
  <c r="T31" i="4"/>
  <c r="U31" i="4"/>
  <c r="V31" i="4"/>
  <c r="W31" i="4"/>
  <c r="Q32" i="4"/>
  <c r="R32" i="4"/>
  <c r="S32" i="4"/>
  <c r="T32" i="4"/>
  <c r="U32" i="4"/>
  <c r="V32" i="4"/>
  <c r="W32" i="4"/>
  <c r="Q33" i="4"/>
  <c r="R33" i="4"/>
  <c r="S33" i="4"/>
  <c r="T33" i="4"/>
  <c r="U33" i="4"/>
  <c r="V33" i="4"/>
  <c r="W33" i="4"/>
  <c r="Q34" i="4"/>
  <c r="R34" i="4"/>
  <c r="S34" i="4"/>
  <c r="T34" i="4"/>
  <c r="U34" i="4"/>
  <c r="V34" i="4"/>
  <c r="W34" i="4"/>
  <c r="Q35" i="4"/>
  <c r="R35" i="4"/>
  <c r="S35" i="4"/>
  <c r="T35" i="4"/>
  <c r="U35" i="4"/>
  <c r="V35" i="4"/>
  <c r="W35" i="4"/>
  <c r="Q36" i="4"/>
  <c r="R36" i="4"/>
  <c r="S36" i="4"/>
  <c r="T36" i="4"/>
  <c r="U36" i="4"/>
  <c r="V36" i="4"/>
  <c r="W36" i="4"/>
  <c r="Q37" i="4"/>
  <c r="R37" i="4"/>
  <c r="S37" i="4"/>
  <c r="T37" i="4"/>
  <c r="U37" i="4"/>
  <c r="V37" i="4"/>
  <c r="W37" i="4"/>
  <c r="Q38" i="4"/>
  <c r="R38" i="4"/>
  <c r="S38" i="4"/>
  <c r="T38" i="4"/>
  <c r="U38" i="4"/>
  <c r="V38" i="4"/>
  <c r="W38" i="4"/>
  <c r="Q39" i="4"/>
  <c r="R39" i="4"/>
  <c r="S39" i="4"/>
  <c r="T39" i="4"/>
  <c r="U39" i="4"/>
  <c r="V39" i="4"/>
  <c r="W39" i="4"/>
  <c r="Q40" i="4"/>
  <c r="R40" i="4"/>
  <c r="S40" i="4"/>
  <c r="T40" i="4"/>
  <c r="U40" i="4"/>
  <c r="V40" i="4"/>
  <c r="W40" i="4"/>
  <c r="Q41" i="4"/>
  <c r="R41" i="4"/>
  <c r="S41" i="4"/>
  <c r="T41" i="4"/>
  <c r="U41" i="4"/>
  <c r="V41" i="4"/>
  <c r="W41" i="4"/>
  <c r="Q42" i="4"/>
  <c r="R42" i="4"/>
  <c r="S42" i="4"/>
  <c r="T42" i="4"/>
  <c r="U42" i="4"/>
  <c r="V42" i="4"/>
  <c r="W42" i="4"/>
  <c r="Q43" i="4"/>
  <c r="R43" i="4"/>
  <c r="S43" i="4"/>
  <c r="T43" i="4"/>
  <c r="U43" i="4"/>
  <c r="V43" i="4"/>
  <c r="W43" i="4"/>
  <c r="Q44" i="4"/>
  <c r="R44" i="4"/>
  <c r="S44" i="4"/>
  <c r="T44" i="4"/>
  <c r="U44" i="4"/>
  <c r="V44" i="4"/>
  <c r="W44" i="4"/>
  <c r="Q45" i="4"/>
  <c r="R45" i="4"/>
  <c r="S45" i="4"/>
  <c r="T45" i="4"/>
  <c r="U45" i="4"/>
  <c r="V45" i="4"/>
  <c r="W45" i="4"/>
  <c r="Q46" i="4"/>
  <c r="R46" i="4"/>
  <c r="S46" i="4"/>
  <c r="T46" i="4"/>
  <c r="U46" i="4"/>
  <c r="V46" i="4"/>
  <c r="W46" i="4"/>
  <c r="Q47" i="4"/>
  <c r="R47" i="4"/>
  <c r="S47" i="4"/>
  <c r="T47" i="4"/>
  <c r="U47" i="4"/>
  <c r="V47" i="4"/>
  <c r="W47" i="4"/>
  <c r="Q48" i="4"/>
  <c r="R48" i="4"/>
  <c r="S48" i="4"/>
  <c r="T48" i="4"/>
  <c r="U48" i="4"/>
  <c r="V48" i="4"/>
  <c r="W48" i="4"/>
  <c r="Q49" i="4"/>
  <c r="R49" i="4"/>
  <c r="S49" i="4"/>
  <c r="T49" i="4"/>
  <c r="U49" i="4"/>
  <c r="V49" i="4"/>
  <c r="W49" i="4"/>
  <c r="Q50" i="4"/>
  <c r="R50" i="4"/>
  <c r="S50" i="4"/>
  <c r="T50" i="4"/>
  <c r="U50" i="4"/>
  <c r="V50" i="4"/>
  <c r="W50" i="4"/>
  <c r="Q51" i="4"/>
  <c r="R51" i="4"/>
  <c r="S51" i="4"/>
  <c r="T51" i="4"/>
  <c r="U51" i="4"/>
  <c r="V51" i="4"/>
  <c r="W51" i="4"/>
  <c r="Q52" i="4"/>
  <c r="R52" i="4"/>
  <c r="S52" i="4"/>
  <c r="T52" i="4"/>
  <c r="U52" i="4"/>
  <c r="V52" i="4"/>
  <c r="W52" i="4"/>
  <c r="Q53" i="4"/>
  <c r="R53" i="4"/>
  <c r="S53" i="4"/>
  <c r="T53" i="4"/>
  <c r="U53" i="4"/>
  <c r="V53" i="4"/>
  <c r="W53" i="4"/>
  <c r="Q54" i="4"/>
  <c r="R54" i="4"/>
  <c r="S54" i="4"/>
  <c r="T54" i="4"/>
  <c r="U54" i="4"/>
  <c r="V54" i="4"/>
  <c r="W54" i="4"/>
  <c r="Q55" i="4"/>
  <c r="R55" i="4"/>
  <c r="S55" i="4"/>
  <c r="T55" i="4"/>
  <c r="U55" i="4"/>
  <c r="V55" i="4"/>
  <c r="W55" i="4"/>
  <c r="Q56" i="4"/>
  <c r="R56" i="4"/>
  <c r="S56" i="4"/>
  <c r="T56" i="4"/>
  <c r="U56" i="4"/>
  <c r="V56" i="4"/>
  <c r="W56" i="4"/>
  <c r="Q57" i="4"/>
  <c r="R57" i="4"/>
  <c r="S57" i="4"/>
  <c r="T57" i="4"/>
  <c r="U57" i="4"/>
  <c r="V57" i="4"/>
  <c r="W57" i="4"/>
  <c r="Q58" i="4"/>
  <c r="R58" i="4"/>
  <c r="S58" i="4"/>
  <c r="T58" i="4"/>
  <c r="U58" i="4"/>
  <c r="V58" i="4"/>
  <c r="W58" i="4"/>
  <c r="Q59" i="4"/>
  <c r="R59" i="4"/>
  <c r="S59" i="4"/>
  <c r="T59" i="4"/>
  <c r="U59" i="4"/>
  <c r="V59" i="4"/>
  <c r="W59" i="4"/>
  <c r="Q60" i="4"/>
  <c r="R60" i="4"/>
  <c r="S60" i="4"/>
  <c r="T60" i="4"/>
  <c r="U60" i="4"/>
  <c r="V60" i="4"/>
  <c r="W60" i="4"/>
  <c r="Q61" i="4"/>
  <c r="R61" i="4"/>
  <c r="S61" i="4"/>
  <c r="T61" i="4"/>
  <c r="U61" i="4"/>
  <c r="V61" i="4"/>
  <c r="W61" i="4"/>
  <c r="Q62" i="4"/>
  <c r="R62" i="4"/>
  <c r="S62" i="4"/>
  <c r="T62" i="4"/>
  <c r="U62" i="4"/>
  <c r="V62" i="4"/>
  <c r="W62" i="4"/>
  <c r="Q63" i="4"/>
  <c r="R63" i="4"/>
  <c r="S63" i="4"/>
  <c r="T63" i="4"/>
  <c r="U63" i="4"/>
  <c r="V63" i="4"/>
  <c r="W63" i="4"/>
  <c r="Q64" i="4"/>
  <c r="R64" i="4"/>
  <c r="S64" i="4"/>
  <c r="T64" i="4"/>
  <c r="U64" i="4"/>
  <c r="V64" i="4"/>
  <c r="W64" i="4"/>
  <c r="S15" i="4"/>
  <c r="T15" i="4"/>
  <c r="U15" i="4"/>
  <c r="V15" i="4"/>
  <c r="W15" i="4"/>
  <c r="R15" i="4"/>
  <c r="H16" i="4"/>
  <c r="I16" i="4"/>
  <c r="J16" i="4"/>
  <c r="K16" i="4"/>
  <c r="L16" i="4"/>
  <c r="M16" i="4"/>
  <c r="N16" i="4"/>
  <c r="H17" i="4"/>
  <c r="I17" i="4"/>
  <c r="J17" i="4"/>
  <c r="K17" i="4"/>
  <c r="L17" i="4"/>
  <c r="M17" i="4"/>
  <c r="N17" i="4"/>
  <c r="H18" i="4"/>
  <c r="I18" i="4"/>
  <c r="J18" i="4"/>
  <c r="K18" i="4"/>
  <c r="L18" i="4"/>
  <c r="M18" i="4"/>
  <c r="N18" i="4"/>
  <c r="H19" i="4"/>
  <c r="I19" i="4"/>
  <c r="J19" i="4"/>
  <c r="K19" i="4"/>
  <c r="L19" i="4"/>
  <c r="M19" i="4"/>
  <c r="N19" i="4"/>
  <c r="H20" i="4"/>
  <c r="I20" i="4"/>
  <c r="J20" i="4"/>
  <c r="K20" i="4"/>
  <c r="L20" i="4"/>
  <c r="M20" i="4"/>
  <c r="N20" i="4"/>
  <c r="H21" i="4"/>
  <c r="I21" i="4"/>
  <c r="J21" i="4"/>
  <c r="K21" i="4"/>
  <c r="L21" i="4"/>
  <c r="M21" i="4"/>
  <c r="N21" i="4"/>
  <c r="H22" i="4"/>
  <c r="I22" i="4"/>
  <c r="J22" i="4"/>
  <c r="K22" i="4"/>
  <c r="L22" i="4"/>
  <c r="M22" i="4"/>
  <c r="N22" i="4"/>
  <c r="H23" i="4"/>
  <c r="I23" i="4"/>
  <c r="J23" i="4"/>
  <c r="K23" i="4"/>
  <c r="L23" i="4"/>
  <c r="M23" i="4"/>
  <c r="N23" i="4"/>
  <c r="H24" i="4"/>
  <c r="I24" i="4"/>
  <c r="J24" i="4"/>
  <c r="K24" i="4"/>
  <c r="L24" i="4"/>
  <c r="M24" i="4"/>
  <c r="N24" i="4"/>
  <c r="H25" i="4"/>
  <c r="I25" i="4"/>
  <c r="J25" i="4"/>
  <c r="K25" i="4"/>
  <c r="L25" i="4"/>
  <c r="M25" i="4"/>
  <c r="N25" i="4"/>
  <c r="H26" i="4"/>
  <c r="I26" i="4"/>
  <c r="J26" i="4"/>
  <c r="K26" i="4"/>
  <c r="L26" i="4"/>
  <c r="M26" i="4"/>
  <c r="N26" i="4"/>
  <c r="H27" i="4"/>
  <c r="I27" i="4"/>
  <c r="J27" i="4"/>
  <c r="K27" i="4"/>
  <c r="L27" i="4"/>
  <c r="M27" i="4"/>
  <c r="N27" i="4"/>
  <c r="H28" i="4"/>
  <c r="I28" i="4"/>
  <c r="J28" i="4"/>
  <c r="K28" i="4"/>
  <c r="L28" i="4"/>
  <c r="M28" i="4"/>
  <c r="N28" i="4"/>
  <c r="H29" i="4"/>
  <c r="I29" i="4"/>
  <c r="J29" i="4"/>
  <c r="K29" i="4"/>
  <c r="L29" i="4"/>
  <c r="M29" i="4"/>
  <c r="N29" i="4"/>
  <c r="H30" i="4"/>
  <c r="I30" i="4"/>
  <c r="J30" i="4"/>
  <c r="K30" i="4"/>
  <c r="L30" i="4"/>
  <c r="M30" i="4"/>
  <c r="N30" i="4"/>
  <c r="H31" i="4"/>
  <c r="I31" i="4"/>
  <c r="J31" i="4"/>
  <c r="K31" i="4"/>
  <c r="L31" i="4"/>
  <c r="M31" i="4"/>
  <c r="N31" i="4"/>
  <c r="H32" i="4"/>
  <c r="I32" i="4"/>
  <c r="J32" i="4"/>
  <c r="K32" i="4"/>
  <c r="L32" i="4"/>
  <c r="M32" i="4"/>
  <c r="N32" i="4"/>
  <c r="H33" i="4"/>
  <c r="I33" i="4"/>
  <c r="J33" i="4"/>
  <c r="K33" i="4"/>
  <c r="L33" i="4"/>
  <c r="M33" i="4"/>
  <c r="N33" i="4"/>
  <c r="H34" i="4"/>
  <c r="I34" i="4"/>
  <c r="J34" i="4"/>
  <c r="K34" i="4"/>
  <c r="L34" i="4"/>
  <c r="M34" i="4"/>
  <c r="N34" i="4"/>
  <c r="H35" i="4"/>
  <c r="I35" i="4"/>
  <c r="J35" i="4"/>
  <c r="K35" i="4"/>
  <c r="L35" i="4"/>
  <c r="M35" i="4"/>
  <c r="N35" i="4"/>
  <c r="H36" i="4"/>
  <c r="I36" i="4"/>
  <c r="J36" i="4"/>
  <c r="K36" i="4"/>
  <c r="L36" i="4"/>
  <c r="M36" i="4"/>
  <c r="N36" i="4"/>
  <c r="H37" i="4"/>
  <c r="I37" i="4"/>
  <c r="J37" i="4"/>
  <c r="K37" i="4"/>
  <c r="L37" i="4"/>
  <c r="M37" i="4"/>
  <c r="N37" i="4"/>
  <c r="H38" i="4"/>
  <c r="I38" i="4"/>
  <c r="J38" i="4"/>
  <c r="K38" i="4"/>
  <c r="L38" i="4"/>
  <c r="M38" i="4"/>
  <c r="N38" i="4"/>
  <c r="H39" i="4"/>
  <c r="I39" i="4"/>
  <c r="J39" i="4"/>
  <c r="K39" i="4"/>
  <c r="L39" i="4"/>
  <c r="M39" i="4"/>
  <c r="N39" i="4"/>
  <c r="H40" i="4"/>
  <c r="I40" i="4"/>
  <c r="J40" i="4"/>
  <c r="K40" i="4"/>
  <c r="L40" i="4"/>
  <c r="M40" i="4"/>
  <c r="N40" i="4"/>
  <c r="H41" i="4"/>
  <c r="I41" i="4"/>
  <c r="J41" i="4"/>
  <c r="K41" i="4"/>
  <c r="L41" i="4"/>
  <c r="M41" i="4"/>
  <c r="N41" i="4"/>
  <c r="H42" i="4"/>
  <c r="I42" i="4"/>
  <c r="J42" i="4"/>
  <c r="K42" i="4"/>
  <c r="L42" i="4"/>
  <c r="M42" i="4"/>
  <c r="N42" i="4"/>
  <c r="H43" i="4"/>
  <c r="I43" i="4"/>
  <c r="J43" i="4"/>
  <c r="K43" i="4"/>
  <c r="L43" i="4"/>
  <c r="M43" i="4"/>
  <c r="N43" i="4"/>
  <c r="H44" i="4"/>
  <c r="I44" i="4"/>
  <c r="J44" i="4"/>
  <c r="K44" i="4"/>
  <c r="L44" i="4"/>
  <c r="M44" i="4"/>
  <c r="N44" i="4"/>
  <c r="H45" i="4"/>
  <c r="I45" i="4"/>
  <c r="J45" i="4"/>
  <c r="K45" i="4"/>
  <c r="L45" i="4"/>
  <c r="M45" i="4"/>
  <c r="N45" i="4"/>
  <c r="H46" i="4"/>
  <c r="I46" i="4"/>
  <c r="J46" i="4"/>
  <c r="K46" i="4"/>
  <c r="L46" i="4"/>
  <c r="M46" i="4"/>
  <c r="N46" i="4"/>
  <c r="H47" i="4"/>
  <c r="I47" i="4"/>
  <c r="J47" i="4"/>
  <c r="K47" i="4"/>
  <c r="L47" i="4"/>
  <c r="M47" i="4"/>
  <c r="N47" i="4"/>
  <c r="H48" i="4"/>
  <c r="I48" i="4"/>
  <c r="J48" i="4"/>
  <c r="K48" i="4"/>
  <c r="L48" i="4"/>
  <c r="M48" i="4"/>
  <c r="N48" i="4"/>
  <c r="H49" i="4"/>
  <c r="I49" i="4"/>
  <c r="J49" i="4"/>
  <c r="K49" i="4"/>
  <c r="L49" i="4"/>
  <c r="M49" i="4"/>
  <c r="N49" i="4"/>
  <c r="H50" i="4"/>
  <c r="I50" i="4"/>
  <c r="J50" i="4"/>
  <c r="K50" i="4"/>
  <c r="L50" i="4"/>
  <c r="M50" i="4"/>
  <c r="N50" i="4"/>
  <c r="H51" i="4"/>
  <c r="I51" i="4"/>
  <c r="J51" i="4"/>
  <c r="K51" i="4"/>
  <c r="L51" i="4"/>
  <c r="M51" i="4"/>
  <c r="N51" i="4"/>
  <c r="H52" i="4"/>
  <c r="I52" i="4"/>
  <c r="J52" i="4"/>
  <c r="K52" i="4"/>
  <c r="L52" i="4"/>
  <c r="M52" i="4"/>
  <c r="N52" i="4"/>
  <c r="H53" i="4"/>
  <c r="I53" i="4"/>
  <c r="J53" i="4"/>
  <c r="K53" i="4"/>
  <c r="L53" i="4"/>
  <c r="M53" i="4"/>
  <c r="N53" i="4"/>
  <c r="H54" i="4"/>
  <c r="I54" i="4"/>
  <c r="J54" i="4"/>
  <c r="K54" i="4"/>
  <c r="L54" i="4"/>
  <c r="M54" i="4"/>
  <c r="N54" i="4"/>
  <c r="H55" i="4"/>
  <c r="I55" i="4"/>
  <c r="J55" i="4"/>
  <c r="K55" i="4"/>
  <c r="L55" i="4"/>
  <c r="M55" i="4"/>
  <c r="N55" i="4"/>
  <c r="H56" i="4"/>
  <c r="I56" i="4"/>
  <c r="J56" i="4"/>
  <c r="K56" i="4"/>
  <c r="L56" i="4"/>
  <c r="M56" i="4"/>
  <c r="N56" i="4"/>
  <c r="H57" i="4"/>
  <c r="I57" i="4"/>
  <c r="J57" i="4"/>
  <c r="K57" i="4"/>
  <c r="L57" i="4"/>
  <c r="M57" i="4"/>
  <c r="N57" i="4"/>
  <c r="H58" i="4"/>
  <c r="I58" i="4"/>
  <c r="J58" i="4"/>
  <c r="K58" i="4"/>
  <c r="L58" i="4"/>
  <c r="M58" i="4"/>
  <c r="N58" i="4"/>
  <c r="H59" i="4"/>
  <c r="I59" i="4"/>
  <c r="J59" i="4"/>
  <c r="K59" i="4"/>
  <c r="L59" i="4"/>
  <c r="M59" i="4"/>
  <c r="N59" i="4"/>
  <c r="H60" i="4"/>
  <c r="I60" i="4"/>
  <c r="J60" i="4"/>
  <c r="K60" i="4"/>
  <c r="L60" i="4"/>
  <c r="M60" i="4"/>
  <c r="N60" i="4"/>
  <c r="H61" i="4"/>
  <c r="I61" i="4"/>
  <c r="J61" i="4"/>
  <c r="K61" i="4"/>
  <c r="L61" i="4"/>
  <c r="M61" i="4"/>
  <c r="N61" i="4"/>
  <c r="H62" i="4"/>
  <c r="I62" i="4"/>
  <c r="J62" i="4"/>
  <c r="K62" i="4"/>
  <c r="L62" i="4"/>
  <c r="M62" i="4"/>
  <c r="N62" i="4"/>
  <c r="H63" i="4"/>
  <c r="I63" i="4"/>
  <c r="J63" i="4"/>
  <c r="K63" i="4"/>
  <c r="L63" i="4"/>
  <c r="M63" i="4"/>
  <c r="N63" i="4"/>
  <c r="H64" i="4"/>
  <c r="I64" i="4"/>
  <c r="J64" i="4"/>
  <c r="K64" i="4"/>
  <c r="L64" i="4"/>
  <c r="M64" i="4"/>
  <c r="N64" i="4"/>
  <c r="J15" i="4"/>
  <c r="K15" i="4"/>
  <c r="L15" i="4"/>
  <c r="M15" i="4"/>
  <c r="N15" i="4"/>
  <c r="I15" i="4"/>
  <c r="H15" i="4"/>
  <c r="D17" i="4"/>
  <c r="E17" i="4"/>
  <c r="F17" i="4"/>
  <c r="G17" i="4"/>
  <c r="D18" i="4"/>
  <c r="E18" i="4"/>
  <c r="F18" i="4"/>
  <c r="G18" i="4"/>
  <c r="D19" i="4"/>
  <c r="E19" i="4"/>
  <c r="F19" i="4"/>
  <c r="G19" i="4"/>
  <c r="D20" i="4"/>
  <c r="E20" i="4"/>
  <c r="F20" i="4"/>
  <c r="G20" i="4"/>
  <c r="D21" i="4"/>
  <c r="E21" i="4"/>
  <c r="F21" i="4"/>
  <c r="G21" i="4"/>
  <c r="D22" i="4"/>
  <c r="E22" i="4"/>
  <c r="F22" i="4"/>
  <c r="G22" i="4"/>
  <c r="D23" i="4"/>
  <c r="E23" i="4"/>
  <c r="F23" i="4"/>
  <c r="G23" i="4"/>
  <c r="D24" i="4"/>
  <c r="E24" i="4"/>
  <c r="F24" i="4"/>
  <c r="G24" i="4"/>
  <c r="D25" i="4"/>
  <c r="E25" i="4"/>
  <c r="F25" i="4"/>
  <c r="G25" i="4"/>
  <c r="D26" i="4"/>
  <c r="E26" i="4"/>
  <c r="F26" i="4"/>
  <c r="G26" i="4"/>
  <c r="D27" i="4"/>
  <c r="E27" i="4"/>
  <c r="F27" i="4"/>
  <c r="G27" i="4"/>
  <c r="D28" i="4"/>
  <c r="E28" i="4"/>
  <c r="F28" i="4"/>
  <c r="G28" i="4"/>
  <c r="D29" i="4"/>
  <c r="E29" i="4"/>
  <c r="F29" i="4"/>
  <c r="G29" i="4"/>
  <c r="D30" i="4"/>
  <c r="E30" i="4"/>
  <c r="F30" i="4"/>
  <c r="G30" i="4"/>
  <c r="D31" i="4"/>
  <c r="E31" i="4"/>
  <c r="F31" i="4"/>
  <c r="G31" i="4"/>
  <c r="D32" i="4"/>
  <c r="E32" i="4"/>
  <c r="F32" i="4"/>
  <c r="G32" i="4"/>
  <c r="D33" i="4"/>
  <c r="E33" i="4"/>
  <c r="F33" i="4"/>
  <c r="G33" i="4"/>
  <c r="D34" i="4"/>
  <c r="E34" i="4"/>
  <c r="F34" i="4"/>
  <c r="G34" i="4"/>
  <c r="D35" i="4"/>
  <c r="E35" i="4"/>
  <c r="F35" i="4"/>
  <c r="G35" i="4"/>
  <c r="D36" i="4"/>
  <c r="E36" i="4"/>
  <c r="F36" i="4"/>
  <c r="G36" i="4"/>
  <c r="D37" i="4"/>
  <c r="E37" i="4"/>
  <c r="F37" i="4"/>
  <c r="G37" i="4"/>
  <c r="D38" i="4"/>
  <c r="E38" i="4"/>
  <c r="F38" i="4"/>
  <c r="G38" i="4"/>
  <c r="D39" i="4"/>
  <c r="E39" i="4"/>
  <c r="F39" i="4"/>
  <c r="G39" i="4"/>
  <c r="D40" i="4"/>
  <c r="E40" i="4"/>
  <c r="F40" i="4"/>
  <c r="G40" i="4"/>
  <c r="D41" i="4"/>
  <c r="E41" i="4"/>
  <c r="F41" i="4"/>
  <c r="G41" i="4"/>
  <c r="D42" i="4"/>
  <c r="E42" i="4"/>
  <c r="F42" i="4"/>
  <c r="G42" i="4"/>
  <c r="D43" i="4"/>
  <c r="E43" i="4"/>
  <c r="F43" i="4"/>
  <c r="G43" i="4"/>
  <c r="D44" i="4"/>
  <c r="E44" i="4"/>
  <c r="F44" i="4"/>
  <c r="G44" i="4"/>
  <c r="D45" i="4"/>
  <c r="E45" i="4"/>
  <c r="F45" i="4"/>
  <c r="G45" i="4"/>
  <c r="D46" i="4"/>
  <c r="E46" i="4"/>
  <c r="F46" i="4"/>
  <c r="G46" i="4"/>
  <c r="D47" i="4"/>
  <c r="E47" i="4"/>
  <c r="F47" i="4"/>
  <c r="G47" i="4"/>
  <c r="D48" i="4"/>
  <c r="E48" i="4"/>
  <c r="F48" i="4"/>
  <c r="G48" i="4"/>
  <c r="D49" i="4"/>
  <c r="E49" i="4"/>
  <c r="F49" i="4"/>
  <c r="G49" i="4"/>
  <c r="D50" i="4"/>
  <c r="E50" i="4"/>
  <c r="F50" i="4"/>
  <c r="G50" i="4"/>
  <c r="D51" i="4"/>
  <c r="E51" i="4"/>
  <c r="F51" i="4"/>
  <c r="G51" i="4"/>
  <c r="D52" i="4"/>
  <c r="E52" i="4"/>
  <c r="F52" i="4"/>
  <c r="G52" i="4"/>
  <c r="D53" i="4"/>
  <c r="E53" i="4"/>
  <c r="F53" i="4"/>
  <c r="G53" i="4"/>
  <c r="D54" i="4"/>
  <c r="E54" i="4"/>
  <c r="F54" i="4"/>
  <c r="G54" i="4"/>
  <c r="D55" i="4"/>
  <c r="E55" i="4"/>
  <c r="F55" i="4"/>
  <c r="G55" i="4"/>
  <c r="D56" i="4"/>
  <c r="E56" i="4"/>
  <c r="F56" i="4"/>
  <c r="G56" i="4"/>
  <c r="D57" i="4"/>
  <c r="E57" i="4"/>
  <c r="F57" i="4"/>
  <c r="G57" i="4"/>
  <c r="D58" i="4"/>
  <c r="E58" i="4"/>
  <c r="F58" i="4"/>
  <c r="G58" i="4"/>
  <c r="D59" i="4"/>
  <c r="E59" i="4"/>
  <c r="F59" i="4"/>
  <c r="G59" i="4"/>
  <c r="D60" i="4"/>
  <c r="E60" i="4"/>
  <c r="F60" i="4"/>
  <c r="G60" i="4"/>
  <c r="D61" i="4"/>
  <c r="E61" i="4"/>
  <c r="F61" i="4"/>
  <c r="G61" i="4"/>
  <c r="D62" i="4"/>
  <c r="E62" i="4"/>
  <c r="F62" i="4"/>
  <c r="G62" i="4"/>
  <c r="D63" i="4"/>
  <c r="E63" i="4"/>
  <c r="F63" i="4"/>
  <c r="G63" i="4"/>
  <c r="D64" i="4"/>
  <c r="E64" i="4"/>
  <c r="F64" i="4"/>
  <c r="G64" i="4"/>
  <c r="D16" i="4"/>
  <c r="E16" i="4"/>
  <c r="F16" i="4"/>
  <c r="G16" i="4"/>
  <c r="E15" i="4"/>
  <c r="F15" i="4"/>
  <c r="G15" i="4"/>
  <c r="D15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22" i="4"/>
  <c r="C23" i="4"/>
  <c r="B22" i="4"/>
  <c r="A15" i="4"/>
  <c r="BH24" i="5"/>
  <c r="BG24" i="5"/>
  <c r="BF24" i="5"/>
  <c r="BE24" i="5"/>
  <c r="BD24" i="5"/>
  <c r="BC24" i="5"/>
  <c r="BB24" i="5"/>
  <c r="BI23" i="5"/>
  <c r="BI22" i="5"/>
  <c r="DC118" i="4"/>
  <c r="DC119" i="4"/>
  <c r="DC120" i="4"/>
  <c r="DC121" i="4"/>
  <c r="DC123" i="4"/>
  <c r="DC125" i="4"/>
  <c r="AA100" i="4"/>
  <c r="AA98" i="4"/>
  <c r="AB101" i="4"/>
  <c r="AD88" i="4"/>
  <c r="AE88" i="4"/>
  <c r="AH88" i="4"/>
  <c r="AI88" i="4"/>
  <c r="AL88" i="4"/>
  <c r="AM88" i="4"/>
  <c r="AB87" i="4"/>
  <c r="AP88" i="4"/>
  <c r="AQ88" i="4"/>
  <c r="AT88" i="4"/>
  <c r="AU88" i="4"/>
  <c r="AU103" i="4" s="1"/>
  <c r="AU129" i="4" s="1"/>
  <c r="AB85" i="4"/>
  <c r="AX88" i="4"/>
  <c r="AY88" i="4"/>
  <c r="AA86" i="4"/>
  <c r="BC88" i="4"/>
  <c r="BD88" i="4"/>
  <c r="Z87" i="4"/>
  <c r="AC87" i="4" s="1"/>
  <c r="BJ87" i="4" s="1"/>
  <c r="BF88" i="4"/>
  <c r="BG88" i="4"/>
  <c r="AB86" i="4"/>
  <c r="BH88" i="4"/>
  <c r="BB88" i="4"/>
  <c r="AV88" i="4"/>
  <c r="Z74" i="4"/>
  <c r="AB17" i="4"/>
  <c r="AA20" i="4"/>
  <c r="AB21" i="4"/>
  <c r="Z27" i="4"/>
  <c r="AA28" i="4"/>
  <c r="AB33" i="4"/>
  <c r="AA36" i="4"/>
  <c r="AB37" i="4"/>
  <c r="Z39" i="4"/>
  <c r="AA40" i="4"/>
  <c r="AB41" i="4"/>
  <c r="AB45" i="4"/>
  <c r="AA48" i="4"/>
  <c r="Z51" i="4"/>
  <c r="AB53" i="4"/>
  <c r="AA56" i="4"/>
  <c r="AB57" i="4"/>
  <c r="Z63" i="4"/>
  <c r="Z22" i="4"/>
  <c r="Z26" i="4"/>
  <c r="Z34" i="4"/>
  <c r="AB36" i="4"/>
  <c r="Z38" i="4"/>
  <c r="AA39" i="4"/>
  <c r="Z46" i="4"/>
  <c r="AA47" i="4"/>
  <c r="AB48" i="4"/>
  <c r="AA55" i="4"/>
  <c r="AB56" i="4"/>
  <c r="AA63" i="4"/>
  <c r="AB64" i="4"/>
  <c r="AB28" i="4"/>
  <c r="AB44" i="4"/>
  <c r="DC65" i="4"/>
  <c r="AA15" i="4"/>
  <c r="AB16" i="4"/>
  <c r="AB20" i="4"/>
  <c r="AD69" i="4"/>
  <c r="BJ145" i="4"/>
  <c r="DK133" i="4"/>
  <c r="DJ133" i="4"/>
  <c r="DI133" i="4"/>
  <c r="DH133" i="4"/>
  <c r="DG133" i="4"/>
  <c r="DF133" i="4"/>
  <c r="DE133" i="4"/>
  <c r="DD133" i="4"/>
  <c r="DC133" i="4"/>
  <c r="DK132" i="4"/>
  <c r="DJ132" i="4"/>
  <c r="DI132" i="4"/>
  <c r="DH132" i="4"/>
  <c r="DG132" i="4"/>
  <c r="DF132" i="4"/>
  <c r="DE132" i="4"/>
  <c r="DD132" i="4"/>
  <c r="DC132" i="4"/>
  <c r="DK131" i="4"/>
  <c r="DJ131" i="4"/>
  <c r="DI131" i="4"/>
  <c r="DH131" i="4"/>
  <c r="DG131" i="4"/>
  <c r="DF131" i="4"/>
  <c r="DE131" i="4"/>
  <c r="DD131" i="4"/>
  <c r="DC131" i="4"/>
  <c r="BZ131" i="4" s="1"/>
  <c r="B129" i="4"/>
  <c r="CX101" i="4"/>
  <c r="CW101" i="4"/>
  <c r="CV101" i="4"/>
  <c r="CU101" i="4"/>
  <c r="CT101" i="4"/>
  <c r="CS101" i="4"/>
  <c r="CR101" i="4"/>
  <c r="CQ101" i="4"/>
  <c r="CO101" i="4"/>
  <c r="CN101" i="4"/>
  <c r="CM101" i="4"/>
  <c r="CL101" i="4"/>
  <c r="CK101" i="4"/>
  <c r="CJ101" i="4"/>
  <c r="CI101" i="4"/>
  <c r="CH101" i="4"/>
  <c r="CF101" i="4"/>
  <c r="BS101" i="4"/>
  <c r="BI101" i="4" s="1"/>
  <c r="BR101" i="4"/>
  <c r="BE101" i="4" s="1"/>
  <c r="BQ101" i="4"/>
  <c r="BA101" i="4" s="1"/>
  <c r="BP101" i="4"/>
  <c r="AW101" i="4" s="1"/>
  <c r="BO101" i="4"/>
  <c r="AS101" i="4" s="1"/>
  <c r="BN101" i="4"/>
  <c r="AO101" i="4" s="1"/>
  <c r="BM101" i="4"/>
  <c r="AK101" i="4" s="1"/>
  <c r="BL101" i="4"/>
  <c r="AG101" i="4" s="1"/>
  <c r="AA101" i="4"/>
  <c r="Y101" i="4"/>
  <c r="CX100" i="4"/>
  <c r="CW100" i="4"/>
  <c r="CV100" i="4"/>
  <c r="CU100" i="4"/>
  <c r="CT100" i="4"/>
  <c r="CS100" i="4"/>
  <c r="CR100" i="4"/>
  <c r="CQ100" i="4"/>
  <c r="CO100" i="4"/>
  <c r="CN100" i="4"/>
  <c r="CM100" i="4"/>
  <c r="CL100" i="4"/>
  <c r="CK100" i="4"/>
  <c r="CJ100" i="4"/>
  <c r="CI100" i="4"/>
  <c r="CH100" i="4"/>
  <c r="CF100" i="4"/>
  <c r="BS100" i="4"/>
  <c r="BI100" i="4" s="1"/>
  <c r="BR100" i="4"/>
  <c r="BE100" i="4" s="1"/>
  <c r="BQ100" i="4"/>
  <c r="BA100" i="4" s="1"/>
  <c r="BP100" i="4"/>
  <c r="AW100" i="4" s="1"/>
  <c r="BO100" i="4"/>
  <c r="AS100" i="4" s="1"/>
  <c r="BN100" i="4"/>
  <c r="AO100" i="4" s="1"/>
  <c r="BM100" i="4"/>
  <c r="AK100" i="4" s="1"/>
  <c r="BL100" i="4"/>
  <c r="Z100" i="4"/>
  <c r="AC100" i="4" s="1"/>
  <c r="BJ100" i="4" s="1"/>
  <c r="Y100" i="4"/>
  <c r="CX99" i="4"/>
  <c r="CW99" i="4"/>
  <c r="CV99" i="4"/>
  <c r="CU99" i="4"/>
  <c r="CT99" i="4"/>
  <c r="CS99" i="4"/>
  <c r="CR99" i="4"/>
  <c r="CQ99" i="4"/>
  <c r="CO99" i="4"/>
  <c r="CN99" i="4"/>
  <c r="CM99" i="4"/>
  <c r="CL99" i="4"/>
  <c r="CK99" i="4"/>
  <c r="CJ99" i="4"/>
  <c r="CI99" i="4"/>
  <c r="CH99" i="4"/>
  <c r="CF99" i="4"/>
  <c r="BS99" i="4"/>
  <c r="BI99" i="4" s="1"/>
  <c r="BR99" i="4"/>
  <c r="BE99" i="4" s="1"/>
  <c r="BQ99" i="4"/>
  <c r="BA99" i="4" s="1"/>
  <c r="BP99" i="4"/>
  <c r="AW99" i="4" s="1"/>
  <c r="BO99" i="4"/>
  <c r="AS99" i="4" s="1"/>
  <c r="BN99" i="4"/>
  <c r="AO99" i="4" s="1"/>
  <c r="BM99" i="4"/>
  <c r="AK99" i="4" s="1"/>
  <c r="BL99" i="4"/>
  <c r="AG99" i="4" s="1"/>
  <c r="Y99" i="4"/>
  <c r="CX98" i="4"/>
  <c r="CW98" i="4"/>
  <c r="CV98" i="4"/>
  <c r="CU98" i="4"/>
  <c r="CT98" i="4"/>
  <c r="CS98" i="4"/>
  <c r="CR98" i="4"/>
  <c r="CQ98" i="4"/>
  <c r="CO98" i="4"/>
  <c r="CN98" i="4"/>
  <c r="CM98" i="4"/>
  <c r="CL98" i="4"/>
  <c r="CK98" i="4"/>
  <c r="CJ98" i="4"/>
  <c r="CI98" i="4"/>
  <c r="CH98" i="4"/>
  <c r="CF98" i="4"/>
  <c r="BS98" i="4"/>
  <c r="BI98" i="4" s="1"/>
  <c r="BR98" i="4"/>
  <c r="BE98" i="4" s="1"/>
  <c r="BQ98" i="4"/>
  <c r="BA98" i="4" s="1"/>
  <c r="BP98" i="4"/>
  <c r="AW98" i="4" s="1"/>
  <c r="BO98" i="4"/>
  <c r="BN98" i="4"/>
  <c r="AO98" i="4" s="1"/>
  <c r="BM98" i="4"/>
  <c r="AK98" i="4" s="1"/>
  <c r="BL98" i="4"/>
  <c r="AG98" i="4" s="1"/>
  <c r="AB98" i="4"/>
  <c r="Y98" i="4"/>
  <c r="CX97" i="4"/>
  <c r="CW97" i="4"/>
  <c r="CV97" i="4"/>
  <c r="CU97" i="4"/>
  <c r="CT97" i="4"/>
  <c r="CS97" i="4"/>
  <c r="CR97" i="4"/>
  <c r="CQ97" i="4"/>
  <c r="CO97" i="4"/>
  <c r="CN97" i="4"/>
  <c r="CM97" i="4"/>
  <c r="CL97" i="4"/>
  <c r="CK97" i="4"/>
  <c r="CJ97" i="4"/>
  <c r="CI97" i="4"/>
  <c r="CH97" i="4"/>
  <c r="CF97" i="4"/>
  <c r="BR97" i="4"/>
  <c r="BE97" i="4" s="1"/>
  <c r="BQ97" i="4"/>
  <c r="BP97" i="4"/>
  <c r="AW97" i="4" s="1"/>
  <c r="BO97" i="4"/>
  <c r="AS97" i="4" s="1"/>
  <c r="BM97" i="4"/>
  <c r="Z97" i="4"/>
  <c r="AC97" i="4" s="1"/>
  <c r="BJ97" i="4" s="1"/>
  <c r="Y97" i="4"/>
  <c r="CF88" i="4"/>
  <c r="CX87" i="4"/>
  <c r="CW87" i="4"/>
  <c r="CV87" i="4"/>
  <c r="CU87" i="4"/>
  <c r="CT87" i="4"/>
  <c r="CS87" i="4"/>
  <c r="CR87" i="4"/>
  <c r="CQ87" i="4"/>
  <c r="CF87" i="4"/>
  <c r="BS87" i="4"/>
  <c r="BI87" i="4" s="1"/>
  <c r="BR87" i="4"/>
  <c r="BE87" i="4" s="1"/>
  <c r="BQ87" i="4"/>
  <c r="BA87" i="4" s="1"/>
  <c r="BP87" i="4"/>
  <c r="AW87" i="4" s="1"/>
  <c r="BO87" i="4"/>
  <c r="BN87" i="4"/>
  <c r="BM87" i="4"/>
  <c r="BL87" i="4"/>
  <c r="AA87" i="4"/>
  <c r="CX86" i="4"/>
  <c r="CW86" i="4"/>
  <c r="CV86" i="4"/>
  <c r="CU86" i="4"/>
  <c r="CT86" i="4"/>
  <c r="CS86" i="4"/>
  <c r="CR86" i="4"/>
  <c r="CQ86" i="4"/>
  <c r="CF86" i="4"/>
  <c r="BS86" i="4"/>
  <c r="BI86" i="4" s="1"/>
  <c r="BR86" i="4"/>
  <c r="BE86" i="4" s="1"/>
  <c r="BQ86" i="4"/>
  <c r="BA86" i="4" s="1"/>
  <c r="BP86" i="4"/>
  <c r="AW86" i="4" s="1"/>
  <c r="BO86" i="4"/>
  <c r="BN86" i="4"/>
  <c r="BM86" i="4"/>
  <c r="BL86" i="4"/>
  <c r="Z86" i="4"/>
  <c r="AC86" i="4" s="1"/>
  <c r="BJ86" i="4" s="1"/>
  <c r="CX85" i="4"/>
  <c r="CW85" i="4"/>
  <c r="CV85" i="4"/>
  <c r="CU85" i="4"/>
  <c r="CT85" i="4"/>
  <c r="CS85" i="4"/>
  <c r="CR85" i="4"/>
  <c r="CQ85" i="4"/>
  <c r="CF85" i="4"/>
  <c r="BS85" i="4"/>
  <c r="BI85" i="4" s="1"/>
  <c r="BR85" i="4"/>
  <c r="BE85" i="4" s="1"/>
  <c r="BQ85" i="4"/>
  <c r="BA85" i="4" s="1"/>
  <c r="BP85" i="4"/>
  <c r="AW85" i="4" s="1"/>
  <c r="BO85" i="4"/>
  <c r="BN85" i="4"/>
  <c r="BM85" i="4"/>
  <c r="BL85" i="4"/>
  <c r="CX84" i="4"/>
  <c r="CW84" i="4"/>
  <c r="CV84" i="4"/>
  <c r="CU84" i="4"/>
  <c r="CT84" i="4"/>
  <c r="CS84" i="4"/>
  <c r="CR84" i="4"/>
  <c r="CQ84" i="4"/>
  <c r="CF84" i="4"/>
  <c r="BR84" i="4"/>
  <c r="BE84" i="4" s="1"/>
  <c r="BP84" i="4"/>
  <c r="AW84" i="4" s="1"/>
  <c r="BO84" i="4"/>
  <c r="BN84" i="4"/>
  <c r="BM84" i="4"/>
  <c r="BL84" i="4"/>
  <c r="AB84" i="4"/>
  <c r="CX83" i="4"/>
  <c r="CW83" i="4"/>
  <c r="CV83" i="4"/>
  <c r="CU83" i="4"/>
  <c r="CT83" i="4"/>
  <c r="CS83" i="4"/>
  <c r="CR83" i="4"/>
  <c r="CQ83" i="4"/>
  <c r="CF83" i="4"/>
  <c r="AA83" i="4"/>
  <c r="Z83" i="4"/>
  <c r="DT79" i="4"/>
  <c r="DS79" i="4"/>
  <c r="DR79" i="4"/>
  <c r="DQ79" i="4"/>
  <c r="DP79" i="4"/>
  <c r="DO79" i="4"/>
  <c r="DN79" i="4"/>
  <c r="DM79" i="4"/>
  <c r="DK79" i="4"/>
  <c r="DJ79" i="4"/>
  <c r="BE79" i="4" s="1"/>
  <c r="DI79" i="4"/>
  <c r="DH79" i="4"/>
  <c r="DG79" i="4"/>
  <c r="DF79" i="4"/>
  <c r="DE79" i="4"/>
  <c r="DD79" i="4"/>
  <c r="DC79" i="4"/>
  <c r="BS79" i="4"/>
  <c r="BR79" i="4"/>
  <c r="BQ79" i="4"/>
  <c r="BP79" i="4"/>
  <c r="BO79" i="4"/>
  <c r="BN79" i="4"/>
  <c r="BM79" i="4"/>
  <c r="BL79" i="4"/>
  <c r="BK79" i="4"/>
  <c r="Z79" i="4"/>
  <c r="DT78" i="4"/>
  <c r="DS78" i="4"/>
  <c r="DR78" i="4"/>
  <c r="DQ78" i="4"/>
  <c r="DP78" i="4"/>
  <c r="DO78" i="4"/>
  <c r="DN78" i="4"/>
  <c r="DM78" i="4"/>
  <c r="DK78" i="4"/>
  <c r="BI78" i="4" s="1"/>
  <c r="DJ78" i="4"/>
  <c r="DI78" i="4"/>
  <c r="DH78" i="4"/>
  <c r="DG78" i="4"/>
  <c r="DF78" i="4"/>
  <c r="DE78" i="4"/>
  <c r="DD78" i="4"/>
  <c r="BS78" i="4"/>
  <c r="BR78" i="4"/>
  <c r="BQ78" i="4"/>
  <c r="BP78" i="4"/>
  <c r="BO78" i="4"/>
  <c r="BN78" i="4"/>
  <c r="BM78" i="4"/>
  <c r="BL78" i="4"/>
  <c r="BK78" i="4"/>
  <c r="DT77" i="4"/>
  <c r="DS77" i="4"/>
  <c r="DR77" i="4"/>
  <c r="DQ77" i="4"/>
  <c r="DP77" i="4"/>
  <c r="DO77" i="4"/>
  <c r="DN77" i="4"/>
  <c r="DM77" i="4"/>
  <c r="DK77" i="4"/>
  <c r="DJ77" i="4"/>
  <c r="DI77" i="4"/>
  <c r="DH77" i="4"/>
  <c r="DG77" i="4"/>
  <c r="DF77" i="4"/>
  <c r="DE77" i="4"/>
  <c r="DD77" i="4"/>
  <c r="BS77" i="4"/>
  <c r="BR77" i="4"/>
  <c r="BQ77" i="4"/>
  <c r="BP77" i="4"/>
  <c r="BO77" i="4"/>
  <c r="BN77" i="4"/>
  <c r="BM77" i="4"/>
  <c r="BL77" i="4"/>
  <c r="BK77" i="4"/>
  <c r="AB77" i="4"/>
  <c r="DT76" i="4"/>
  <c r="DS76" i="4"/>
  <c r="DR76" i="4"/>
  <c r="DQ76" i="4"/>
  <c r="DP76" i="4"/>
  <c r="DO76" i="4"/>
  <c r="DN76" i="4"/>
  <c r="DM76" i="4"/>
  <c r="DK76" i="4"/>
  <c r="DJ76" i="4"/>
  <c r="DI76" i="4"/>
  <c r="DH76" i="4"/>
  <c r="DG76" i="4"/>
  <c r="DF76" i="4"/>
  <c r="DE76" i="4"/>
  <c r="DD76" i="4"/>
  <c r="BS76" i="4"/>
  <c r="BR76" i="4"/>
  <c r="BQ76" i="4"/>
  <c r="BP76" i="4"/>
  <c r="BO76" i="4"/>
  <c r="BN76" i="4"/>
  <c r="BM76" i="4"/>
  <c r="BL76" i="4"/>
  <c r="BK76" i="4"/>
  <c r="AA76" i="4"/>
  <c r="DT75" i="4"/>
  <c r="DS75" i="4"/>
  <c r="DR75" i="4"/>
  <c r="DQ75" i="4"/>
  <c r="DP75" i="4"/>
  <c r="DO75" i="4"/>
  <c r="DN75" i="4"/>
  <c r="DM75" i="4"/>
  <c r="DK75" i="4"/>
  <c r="DJ75" i="4"/>
  <c r="DI75" i="4"/>
  <c r="DH75" i="4"/>
  <c r="DG75" i="4"/>
  <c r="DF75" i="4"/>
  <c r="DE75" i="4"/>
  <c r="DD75" i="4"/>
  <c r="DC75" i="4"/>
  <c r="BS75" i="4"/>
  <c r="BR75" i="4"/>
  <c r="BQ75" i="4"/>
  <c r="BP75" i="4"/>
  <c r="BO75" i="4"/>
  <c r="BN75" i="4"/>
  <c r="BM75" i="4"/>
  <c r="BL75" i="4"/>
  <c r="BK75" i="4"/>
  <c r="Z75" i="4"/>
  <c r="DT74" i="4"/>
  <c r="DS74" i="4"/>
  <c r="DR74" i="4"/>
  <c r="DQ74" i="4"/>
  <c r="DP74" i="4"/>
  <c r="DO74" i="4"/>
  <c r="DN74" i="4"/>
  <c r="DM74" i="4"/>
  <c r="DK74" i="4"/>
  <c r="DJ74" i="4"/>
  <c r="DI74" i="4"/>
  <c r="DH74" i="4"/>
  <c r="DG74" i="4"/>
  <c r="DF74" i="4"/>
  <c r="DE74" i="4"/>
  <c r="DD74" i="4"/>
  <c r="BS74" i="4"/>
  <c r="BR74" i="4"/>
  <c r="BQ74" i="4"/>
  <c r="BP74" i="4"/>
  <c r="BO74" i="4"/>
  <c r="BN74" i="4"/>
  <c r="BM74" i="4"/>
  <c r="BL74" i="4"/>
  <c r="BK74" i="4"/>
  <c r="DT73" i="4"/>
  <c r="DS73" i="4"/>
  <c r="DR73" i="4"/>
  <c r="DQ73" i="4"/>
  <c r="DP73" i="4"/>
  <c r="DO73" i="4"/>
  <c r="DN73" i="4"/>
  <c r="DM73" i="4"/>
  <c r="DK73" i="4"/>
  <c r="DJ73" i="4"/>
  <c r="DI73" i="4"/>
  <c r="DH73" i="4"/>
  <c r="DG73" i="4"/>
  <c r="DF73" i="4"/>
  <c r="DE73" i="4"/>
  <c r="DD73" i="4"/>
  <c r="BS73" i="4"/>
  <c r="BR73" i="4"/>
  <c r="BQ73" i="4"/>
  <c r="BP73" i="4"/>
  <c r="BO73" i="4"/>
  <c r="BN73" i="4"/>
  <c r="BM73" i="4"/>
  <c r="BL73" i="4"/>
  <c r="BK73" i="4"/>
  <c r="AB73" i="4"/>
  <c r="DT72" i="4"/>
  <c r="DS72" i="4"/>
  <c r="DR72" i="4"/>
  <c r="DQ72" i="4"/>
  <c r="DP72" i="4"/>
  <c r="DO72" i="4"/>
  <c r="DN72" i="4"/>
  <c r="DM72" i="4"/>
  <c r="DK72" i="4"/>
  <c r="DJ72" i="4"/>
  <c r="DI72" i="4"/>
  <c r="DH72" i="4"/>
  <c r="DG72" i="4"/>
  <c r="DF72" i="4"/>
  <c r="DE72" i="4"/>
  <c r="DD72" i="4"/>
  <c r="BS72" i="4"/>
  <c r="BR72" i="4"/>
  <c r="BQ72" i="4"/>
  <c r="BP72" i="4"/>
  <c r="BO72" i="4"/>
  <c r="BN72" i="4"/>
  <c r="BM72" i="4"/>
  <c r="BL72" i="4"/>
  <c r="BK72" i="4"/>
  <c r="AA72" i="4"/>
  <c r="CX125" i="4"/>
  <c r="CW125" i="4"/>
  <c r="CV125" i="4"/>
  <c r="CU125" i="4"/>
  <c r="CT125" i="4"/>
  <c r="CS125" i="4"/>
  <c r="CR125" i="4"/>
  <c r="CQ125" i="4"/>
  <c r="CO125" i="4"/>
  <c r="CN125" i="4"/>
  <c r="CM125" i="4"/>
  <c r="CL125" i="4"/>
  <c r="CK125" i="4"/>
  <c r="CJ125" i="4"/>
  <c r="CI125" i="4"/>
  <c r="CH125" i="4"/>
  <c r="BK125" i="4"/>
  <c r="Y125" i="4"/>
  <c r="CX124" i="4"/>
  <c r="CW124" i="4"/>
  <c r="CV124" i="4"/>
  <c r="CU124" i="4"/>
  <c r="CT124" i="4"/>
  <c r="CS124" i="4"/>
  <c r="CR124" i="4"/>
  <c r="CQ124" i="4"/>
  <c r="CO124" i="4"/>
  <c r="CN124" i="4"/>
  <c r="CM124" i="4"/>
  <c r="CL124" i="4"/>
  <c r="CK124" i="4"/>
  <c r="CJ124" i="4"/>
  <c r="CI124" i="4"/>
  <c r="CH124" i="4"/>
  <c r="BK124" i="4"/>
  <c r="Y124" i="4"/>
  <c r="CX123" i="4"/>
  <c r="CW123" i="4"/>
  <c r="CV123" i="4"/>
  <c r="CU123" i="4"/>
  <c r="CT123" i="4"/>
  <c r="CS123" i="4"/>
  <c r="CR123" i="4"/>
  <c r="CQ123" i="4"/>
  <c r="CO123" i="4"/>
  <c r="CN123" i="4"/>
  <c r="CM123" i="4"/>
  <c r="CL123" i="4"/>
  <c r="CK123" i="4"/>
  <c r="CJ123" i="4"/>
  <c r="CI123" i="4"/>
  <c r="CH123" i="4"/>
  <c r="BK123" i="4"/>
  <c r="Y123" i="4"/>
  <c r="CX122" i="4"/>
  <c r="CW122" i="4"/>
  <c r="CV122" i="4"/>
  <c r="CU122" i="4"/>
  <c r="CT122" i="4"/>
  <c r="CS122" i="4"/>
  <c r="CR122" i="4"/>
  <c r="CQ122" i="4"/>
  <c r="CO122" i="4"/>
  <c r="CN122" i="4"/>
  <c r="CM122" i="4"/>
  <c r="CL122" i="4"/>
  <c r="CK122" i="4"/>
  <c r="CJ122" i="4"/>
  <c r="CI122" i="4"/>
  <c r="CH122" i="4"/>
  <c r="BK122" i="4"/>
  <c r="Y122" i="4"/>
  <c r="CX121" i="4"/>
  <c r="CW121" i="4"/>
  <c r="CV121" i="4"/>
  <c r="CU121" i="4"/>
  <c r="CT121" i="4"/>
  <c r="CS121" i="4"/>
  <c r="CR121" i="4"/>
  <c r="CQ121" i="4"/>
  <c r="CO121" i="4"/>
  <c r="CN121" i="4"/>
  <c r="CM121" i="4"/>
  <c r="CL121" i="4"/>
  <c r="CK121" i="4"/>
  <c r="CJ121" i="4"/>
  <c r="CI121" i="4"/>
  <c r="CH121" i="4"/>
  <c r="BK121" i="4"/>
  <c r="Y121" i="4"/>
  <c r="CX120" i="4"/>
  <c r="CW120" i="4"/>
  <c r="CV120" i="4"/>
  <c r="CU120" i="4"/>
  <c r="CT120" i="4"/>
  <c r="CS120" i="4"/>
  <c r="CR120" i="4"/>
  <c r="CQ120" i="4"/>
  <c r="CO120" i="4"/>
  <c r="CN120" i="4"/>
  <c r="CM120" i="4"/>
  <c r="CL120" i="4"/>
  <c r="CK120" i="4"/>
  <c r="CJ120" i="4"/>
  <c r="CI120" i="4"/>
  <c r="CH120" i="4"/>
  <c r="BK120" i="4"/>
  <c r="Y120" i="4"/>
  <c r="CX119" i="4"/>
  <c r="CW119" i="4"/>
  <c r="CV119" i="4"/>
  <c r="CU119" i="4"/>
  <c r="CT119" i="4"/>
  <c r="CS119" i="4"/>
  <c r="CR119" i="4"/>
  <c r="CQ119" i="4"/>
  <c r="CO119" i="4"/>
  <c r="CN119" i="4"/>
  <c r="CM119" i="4"/>
  <c r="CL119" i="4"/>
  <c r="CK119" i="4"/>
  <c r="CJ119" i="4"/>
  <c r="CI119" i="4"/>
  <c r="CH119" i="4"/>
  <c r="BK119" i="4"/>
  <c r="Y119" i="4"/>
  <c r="CX118" i="4"/>
  <c r="CW118" i="4"/>
  <c r="CV118" i="4"/>
  <c r="CU118" i="4"/>
  <c r="CT118" i="4"/>
  <c r="CS118" i="4"/>
  <c r="CR118" i="4"/>
  <c r="CQ118" i="4"/>
  <c r="CO118" i="4"/>
  <c r="CN118" i="4"/>
  <c r="CM118" i="4"/>
  <c r="CL118" i="4"/>
  <c r="CK118" i="4"/>
  <c r="CJ118" i="4"/>
  <c r="CI118" i="4"/>
  <c r="CH118" i="4"/>
  <c r="BK118" i="4"/>
  <c r="Y118" i="4"/>
  <c r="CX117" i="4"/>
  <c r="CW117" i="4"/>
  <c r="CV117" i="4"/>
  <c r="CU117" i="4"/>
  <c r="CT117" i="4"/>
  <c r="CS117" i="4"/>
  <c r="CR117" i="4"/>
  <c r="CQ117" i="4"/>
  <c r="CO117" i="4"/>
  <c r="CN117" i="4"/>
  <c r="CM117" i="4"/>
  <c r="CL117" i="4"/>
  <c r="CK117" i="4"/>
  <c r="CJ117" i="4"/>
  <c r="CI117" i="4"/>
  <c r="CH117" i="4"/>
  <c r="BK117" i="4"/>
  <c r="Y117" i="4"/>
  <c r="CX116" i="4"/>
  <c r="CW116" i="4"/>
  <c r="CV116" i="4"/>
  <c r="CU116" i="4"/>
  <c r="CT116" i="4"/>
  <c r="CS116" i="4"/>
  <c r="CR116" i="4"/>
  <c r="CQ116" i="4"/>
  <c r="CO116" i="4"/>
  <c r="CN116" i="4"/>
  <c r="CM116" i="4"/>
  <c r="CL116" i="4"/>
  <c r="CK116" i="4"/>
  <c r="CJ116" i="4"/>
  <c r="CI116" i="4"/>
  <c r="CH116" i="4"/>
  <c r="BK116" i="4"/>
  <c r="Y116" i="4"/>
  <c r="CX115" i="4"/>
  <c r="CW115" i="4"/>
  <c r="CV115" i="4"/>
  <c r="CU115" i="4"/>
  <c r="CT115" i="4"/>
  <c r="CS115" i="4"/>
  <c r="CR115" i="4"/>
  <c r="CQ115" i="4"/>
  <c r="CO115" i="4"/>
  <c r="CN115" i="4"/>
  <c r="CM115" i="4"/>
  <c r="CL115" i="4"/>
  <c r="CK115" i="4"/>
  <c r="CJ115" i="4"/>
  <c r="CI115" i="4"/>
  <c r="CH115" i="4"/>
  <c r="BK115" i="4"/>
  <c r="Y115" i="4"/>
  <c r="BR115" i="4" s="1"/>
  <c r="BT115" i="4" s="1"/>
  <c r="CX114" i="4"/>
  <c r="CW114" i="4"/>
  <c r="CV114" i="4"/>
  <c r="CU114" i="4"/>
  <c r="CT114" i="4"/>
  <c r="CS114" i="4"/>
  <c r="CR114" i="4"/>
  <c r="CQ114" i="4"/>
  <c r="CO114" i="4"/>
  <c r="CN114" i="4"/>
  <c r="CM114" i="4"/>
  <c r="CL114" i="4"/>
  <c r="CK114" i="4"/>
  <c r="CJ114" i="4"/>
  <c r="CI114" i="4"/>
  <c r="CH114" i="4"/>
  <c r="BK114" i="4"/>
  <c r="Y114" i="4"/>
  <c r="BR114" i="4" s="1"/>
  <c r="BT114" i="4" s="1"/>
  <c r="CX113" i="4"/>
  <c r="CW113" i="4"/>
  <c r="CV113" i="4"/>
  <c r="CU113" i="4"/>
  <c r="CT113" i="4"/>
  <c r="CS113" i="4"/>
  <c r="CR113" i="4"/>
  <c r="CQ113" i="4"/>
  <c r="CO113" i="4"/>
  <c r="CN113" i="4"/>
  <c r="CM113" i="4"/>
  <c r="CL113" i="4"/>
  <c r="CK113" i="4"/>
  <c r="CJ113" i="4"/>
  <c r="CI113" i="4"/>
  <c r="CH113" i="4"/>
  <c r="BK113" i="4"/>
  <c r="Y113" i="4"/>
  <c r="BQ113" i="4" s="1"/>
  <c r="BT113" i="4" s="1"/>
  <c r="CX112" i="4"/>
  <c r="CW112" i="4"/>
  <c r="CV112" i="4"/>
  <c r="CU112" i="4"/>
  <c r="CT112" i="4"/>
  <c r="CS112" i="4"/>
  <c r="CR112" i="4"/>
  <c r="CQ112" i="4"/>
  <c r="CO112" i="4"/>
  <c r="CN112" i="4"/>
  <c r="CM112" i="4"/>
  <c r="CL112" i="4"/>
  <c r="CK112" i="4"/>
  <c r="CJ112" i="4"/>
  <c r="CI112" i="4"/>
  <c r="CH112" i="4"/>
  <c r="BK112" i="4"/>
  <c r="Y112" i="4"/>
  <c r="BQ112" i="4" s="1"/>
  <c r="BT112" i="4" s="1"/>
  <c r="CX111" i="4"/>
  <c r="CW111" i="4"/>
  <c r="CV111" i="4"/>
  <c r="CU111" i="4"/>
  <c r="CT111" i="4"/>
  <c r="CS111" i="4"/>
  <c r="CR111" i="4"/>
  <c r="CQ111" i="4"/>
  <c r="CO111" i="4"/>
  <c r="CN111" i="4"/>
  <c r="CM111" i="4"/>
  <c r="CL111" i="4"/>
  <c r="CK111" i="4"/>
  <c r="CJ111" i="4"/>
  <c r="CI111" i="4"/>
  <c r="CH111" i="4"/>
  <c r="BK111" i="4"/>
  <c r="Y111" i="4"/>
  <c r="BP111" i="4" s="1"/>
  <c r="BT111" i="4" s="1"/>
  <c r="CX110" i="4"/>
  <c r="CW110" i="4"/>
  <c r="CV110" i="4"/>
  <c r="CU110" i="4"/>
  <c r="CT110" i="4"/>
  <c r="CS110" i="4"/>
  <c r="CR110" i="4"/>
  <c r="CQ110" i="4"/>
  <c r="CO110" i="4"/>
  <c r="CN110" i="4"/>
  <c r="CM110" i="4"/>
  <c r="CL110" i="4"/>
  <c r="CK110" i="4"/>
  <c r="CJ110" i="4"/>
  <c r="CI110" i="4"/>
  <c r="CH110" i="4"/>
  <c r="BK110" i="4"/>
  <c r="Y110" i="4"/>
  <c r="CX109" i="4"/>
  <c r="CW109" i="4"/>
  <c r="CV109" i="4"/>
  <c r="CU109" i="4"/>
  <c r="CT109" i="4"/>
  <c r="CS109" i="4"/>
  <c r="CR109" i="4"/>
  <c r="CQ109" i="4"/>
  <c r="CO109" i="4"/>
  <c r="CN109" i="4"/>
  <c r="CM109" i="4"/>
  <c r="CL109" i="4"/>
  <c r="CK109" i="4"/>
  <c r="CJ109" i="4"/>
  <c r="CI109" i="4"/>
  <c r="CH109" i="4"/>
  <c r="BK109" i="4"/>
  <c r="Y109" i="4"/>
  <c r="BN109" i="4" s="1"/>
  <c r="CX108" i="4"/>
  <c r="CW108" i="4"/>
  <c r="CV108" i="4"/>
  <c r="CU108" i="4"/>
  <c r="CT108" i="4"/>
  <c r="CS108" i="4"/>
  <c r="CR108" i="4"/>
  <c r="CQ108" i="4"/>
  <c r="CO108" i="4"/>
  <c r="CN108" i="4"/>
  <c r="CM108" i="4"/>
  <c r="CL108" i="4"/>
  <c r="CK108" i="4"/>
  <c r="CJ108" i="4"/>
  <c r="CI108" i="4"/>
  <c r="CH108" i="4"/>
  <c r="BK108" i="4"/>
  <c r="Y108" i="4"/>
  <c r="CX107" i="4"/>
  <c r="CW107" i="4"/>
  <c r="CV107" i="4"/>
  <c r="CU107" i="4"/>
  <c r="CT107" i="4"/>
  <c r="CS107" i="4"/>
  <c r="CR107" i="4"/>
  <c r="CQ107" i="4"/>
  <c r="CO107" i="4"/>
  <c r="CN107" i="4"/>
  <c r="CM107" i="4"/>
  <c r="CL107" i="4"/>
  <c r="CK107" i="4"/>
  <c r="CJ107" i="4"/>
  <c r="CI107" i="4"/>
  <c r="CH107" i="4"/>
  <c r="BK107" i="4"/>
  <c r="Y107" i="4"/>
  <c r="BM107" i="4" s="1"/>
  <c r="CX106" i="4"/>
  <c r="CW106" i="4"/>
  <c r="CV106" i="4"/>
  <c r="CU106" i="4"/>
  <c r="CT106" i="4"/>
  <c r="CS106" i="4"/>
  <c r="CR106" i="4"/>
  <c r="CQ106" i="4"/>
  <c r="CO106" i="4"/>
  <c r="CN106" i="4"/>
  <c r="CM106" i="4"/>
  <c r="CL106" i="4"/>
  <c r="CK106" i="4"/>
  <c r="CJ106" i="4"/>
  <c r="CI106" i="4"/>
  <c r="CH106" i="4"/>
  <c r="BK106" i="4"/>
  <c r="Y106" i="4"/>
  <c r="BN106" i="4" s="1"/>
  <c r="DC68" i="4"/>
  <c r="CF68" i="4"/>
  <c r="BK68" i="4"/>
  <c r="BJ68" i="4"/>
  <c r="DC67" i="4"/>
  <c r="CF67" i="4"/>
  <c r="BK67" i="4"/>
  <c r="BJ67" i="4"/>
  <c r="CF66" i="4"/>
  <c r="BK66" i="4"/>
  <c r="BJ66" i="4"/>
  <c r="CF65" i="4"/>
  <c r="BK65" i="4"/>
  <c r="BJ65" i="4"/>
  <c r="BK64" i="4"/>
  <c r="AA64" i="4"/>
  <c r="BK63" i="4"/>
  <c r="BK62" i="4"/>
  <c r="BK61" i="4"/>
  <c r="AB61" i="4"/>
  <c r="BK60" i="4"/>
  <c r="AB60" i="4"/>
  <c r="AA60" i="4"/>
  <c r="BK59" i="4"/>
  <c r="AA59" i="4"/>
  <c r="Z59" i="4"/>
  <c r="BK58" i="4"/>
  <c r="Z58" i="4"/>
  <c r="BK57" i="4"/>
  <c r="BK56" i="4"/>
  <c r="BK55" i="4"/>
  <c r="Z55" i="4"/>
  <c r="BK54" i="4"/>
  <c r="BK53" i="4"/>
  <c r="BK52" i="4"/>
  <c r="AA52" i="4"/>
  <c r="BK51" i="4"/>
  <c r="BK50" i="4"/>
  <c r="BK49" i="4"/>
  <c r="AB49" i="4"/>
  <c r="BK48" i="4"/>
  <c r="BK47" i="4"/>
  <c r="BK46" i="4"/>
  <c r="BK45" i="4"/>
  <c r="BK44" i="4"/>
  <c r="BK43" i="4"/>
  <c r="BK42" i="4"/>
  <c r="BK41" i="4"/>
  <c r="BK40" i="4"/>
  <c r="BK39" i="4"/>
  <c r="BK38" i="4"/>
  <c r="BK37" i="4"/>
  <c r="BK36" i="4"/>
  <c r="BK35" i="4"/>
  <c r="Z35" i="4"/>
  <c r="BK34" i="4"/>
  <c r="BK33" i="4"/>
  <c r="BK32" i="4"/>
  <c r="AA32" i="4"/>
  <c r="BK31" i="4"/>
  <c r="AA31" i="4"/>
  <c r="Z31" i="4"/>
  <c r="BK30" i="4"/>
  <c r="BK29" i="4"/>
  <c r="BK28" i="4"/>
  <c r="BK27" i="4"/>
  <c r="BK26" i="4"/>
  <c r="BK25" i="4"/>
  <c r="BK24" i="4"/>
  <c r="AB24" i="4"/>
  <c r="BK23" i="4"/>
  <c r="BK22" i="4"/>
  <c r="BK21" i="4"/>
  <c r="BK20" i="4"/>
  <c r="BK19" i="4"/>
  <c r="BK18" i="4"/>
  <c r="BK17" i="4"/>
  <c r="BK16" i="4"/>
  <c r="A4" i="4"/>
  <c r="BA79" i="4" l="1"/>
  <c r="BI77" i="4"/>
  <c r="BE74" i="4"/>
  <c r="BE75" i="4"/>
  <c r="BE76" i="4"/>
  <c r="BA78" i="4"/>
  <c r="BE78" i="4"/>
  <c r="BI74" i="4"/>
  <c r="BI75" i="4"/>
  <c r="BA76" i="4"/>
  <c r="BI76" i="4"/>
  <c r="BA77" i="4"/>
  <c r="BE77" i="4"/>
  <c r="AP103" i="4"/>
  <c r="AM103" i="4"/>
  <c r="A90" i="3"/>
  <c r="A96" i="3" s="1"/>
  <c r="A82" i="4"/>
  <c r="A85" i="3"/>
  <c r="A85" i="4" s="1"/>
  <c r="A86" i="3"/>
  <c r="A86" i="4" s="1"/>
  <c r="A87" i="3"/>
  <c r="A87" i="4" s="1"/>
  <c r="A84" i="3"/>
  <c r="A84" i="4" s="1"/>
  <c r="A83" i="3"/>
  <c r="A83" i="4" s="1"/>
  <c r="AE103" i="4"/>
  <c r="BC103" i="4"/>
  <c r="BC129" i="4" s="1"/>
  <c r="AT103" i="4"/>
  <c r="AT129" i="4" s="1"/>
  <c r="BG103" i="4"/>
  <c r="BG129" i="4" s="1"/>
  <c r="BH103" i="4"/>
  <c r="BH129" i="4" s="1"/>
  <c r="AY103" i="4"/>
  <c r="AY129" i="4" s="1"/>
  <c r="AV103" i="4"/>
  <c r="AV129" i="4" s="1"/>
  <c r="AI103" i="4"/>
  <c r="AH103" i="4"/>
  <c r="BB103" i="4"/>
  <c r="BB129" i="4" s="1"/>
  <c r="BF103" i="4"/>
  <c r="BF129" i="4" s="1"/>
  <c r="BD103" i="4"/>
  <c r="BD129" i="4" s="1"/>
  <c r="AX103" i="4"/>
  <c r="AX129" i="4" s="1"/>
  <c r="AQ103" i="4"/>
  <c r="AL103" i="4"/>
  <c r="AD103" i="4"/>
  <c r="BE73" i="4"/>
  <c r="CC132" i="4"/>
  <c r="Y69" i="4"/>
  <c r="X69" i="4"/>
  <c r="BN107" i="4"/>
  <c r="BL107" i="4"/>
  <c r="BO109" i="4"/>
  <c r="BM109" i="4"/>
  <c r="BO108" i="4"/>
  <c r="BM108" i="4"/>
  <c r="BP110" i="4"/>
  <c r="BN110" i="4"/>
  <c r="Y126" i="4"/>
  <c r="BY132" i="4"/>
  <c r="CD132" i="4"/>
  <c r="BZ132" i="4"/>
  <c r="CA132" i="4"/>
  <c r="BW132" i="4"/>
  <c r="CP120" i="4"/>
  <c r="CY120" i="4"/>
  <c r="BR117" i="4"/>
  <c r="BS117" i="4"/>
  <c r="BR116" i="4"/>
  <c r="BS116" i="4"/>
  <c r="BI73" i="4"/>
  <c r="CP123" i="4"/>
  <c r="CY123" i="4"/>
  <c r="BP125" i="4"/>
  <c r="BS125" i="4"/>
  <c r="BO125" i="4"/>
  <c r="BR125" i="4"/>
  <c r="BN125" i="4"/>
  <c r="BQ125" i="4"/>
  <c r="BL125" i="4"/>
  <c r="BS121" i="4"/>
  <c r="BO121" i="4"/>
  <c r="BR121" i="4"/>
  <c r="BN121" i="4"/>
  <c r="BQ121" i="4"/>
  <c r="BL121" i="4"/>
  <c r="BP121" i="4"/>
  <c r="CD118" i="4"/>
  <c r="BP118" i="4"/>
  <c r="BS118" i="4"/>
  <c r="BO118" i="4"/>
  <c r="BR118" i="4"/>
  <c r="BN118" i="4"/>
  <c r="BQ118" i="4"/>
  <c r="BL118" i="4"/>
  <c r="BN123" i="4"/>
  <c r="BQ123" i="4"/>
  <c r="BL123" i="4"/>
  <c r="BP123" i="4"/>
  <c r="BS123" i="4"/>
  <c r="BO123" i="4"/>
  <c r="BR123" i="4"/>
  <c r="BN119" i="4"/>
  <c r="BQ119" i="4"/>
  <c r="BL119" i="4"/>
  <c r="BP119" i="4"/>
  <c r="BS119" i="4"/>
  <c r="BO119" i="4"/>
  <c r="BR119" i="4"/>
  <c r="BS120" i="4"/>
  <c r="BR120" i="4"/>
  <c r="BN120" i="4"/>
  <c r="BQ120" i="4"/>
  <c r="BL120" i="4"/>
  <c r="BP120" i="4"/>
  <c r="BO120" i="4"/>
  <c r="CM30" i="4"/>
  <c r="BJ121" i="4"/>
  <c r="BI79" i="4"/>
  <c r="BJ125" i="4"/>
  <c r="CI46" i="4"/>
  <c r="CS44" i="4"/>
  <c r="BJ119" i="4"/>
  <c r="BJ118" i="4"/>
  <c r="BY118" i="4"/>
  <c r="CL40" i="4"/>
  <c r="CH26" i="4"/>
  <c r="CO23" i="4"/>
  <c r="CS20" i="4"/>
  <c r="CW17" i="4"/>
  <c r="BJ120" i="4"/>
  <c r="CM15" i="4"/>
  <c r="CI16" i="4"/>
  <c r="CO64" i="4"/>
  <c r="CI60" i="4"/>
  <c r="CK57" i="4"/>
  <c r="CJ56" i="4"/>
  <c r="CO55" i="4"/>
  <c r="CH50" i="4"/>
  <c r="CM48" i="4"/>
  <c r="CM47" i="4"/>
  <c r="CM40" i="4"/>
  <c r="CM39" i="4"/>
  <c r="CO38" i="4"/>
  <c r="CO37" i="4"/>
  <c r="CJ33" i="4"/>
  <c r="CM32" i="4"/>
  <c r="CO30" i="4"/>
  <c r="CN29" i="4"/>
  <c r="CL28" i="4"/>
  <c r="CO27" i="4"/>
  <c r="CI26" i="4"/>
  <c r="CN25" i="4"/>
  <c r="CO24" i="4"/>
  <c r="CI22" i="4"/>
  <c r="CH21" i="4"/>
  <c r="CN20" i="4"/>
  <c r="CO19" i="4"/>
  <c r="CI18" i="4"/>
  <c r="CO17" i="4"/>
  <c r="CR64" i="4"/>
  <c r="CV60" i="4"/>
  <c r="CR58" i="4"/>
  <c r="CT53" i="4"/>
  <c r="CV51" i="4"/>
  <c r="CR46" i="4"/>
  <c r="CS42" i="4"/>
  <c r="CV41" i="4"/>
  <c r="CV37" i="4"/>
  <c r="CT34" i="4"/>
  <c r="CX28" i="4"/>
  <c r="CS24" i="4"/>
  <c r="CQ22" i="4"/>
  <c r="CQ18" i="4"/>
  <c r="CS16" i="4"/>
  <c r="BP153" i="4"/>
  <c r="CI41" i="4"/>
  <c r="CH24" i="4"/>
  <c r="CM21" i="4"/>
  <c r="CJ18" i="4"/>
  <c r="CH17" i="4"/>
  <c r="CS36" i="4"/>
  <c r="CW32" i="4"/>
  <c r="CX56" i="4"/>
  <c r="CT47" i="4"/>
  <c r="CQ39" i="4"/>
  <c r="CQ29" i="4"/>
  <c r="CS23" i="4"/>
  <c r="CM16" i="4"/>
  <c r="CT59" i="4"/>
  <c r="CS52" i="4"/>
  <c r="CT43" i="4"/>
  <c r="CW35" i="4"/>
  <c r="CT27" i="4"/>
  <c r="CM25" i="4"/>
  <c r="CV31" i="4"/>
  <c r="CW19" i="4"/>
  <c r="CN18" i="4"/>
  <c r="CJ39" i="4"/>
  <c r="DC124" i="4"/>
  <c r="BJ124" i="4"/>
  <c r="CL17" i="4"/>
  <c r="CL19" i="4"/>
  <c r="CI38" i="4"/>
  <c r="CK64" i="4"/>
  <c r="CL59" i="4"/>
  <c r="CL58" i="4"/>
  <c r="CN57" i="4"/>
  <c r="CI56" i="4"/>
  <c r="CJ55" i="4"/>
  <c r="CL51" i="4"/>
  <c r="CL49" i="4"/>
  <c r="CL48" i="4"/>
  <c r="CJ47" i="4"/>
  <c r="CO46" i="4"/>
  <c r="CO45" i="4"/>
  <c r="CH42" i="4"/>
  <c r="CN41" i="4"/>
  <c r="CI34" i="4"/>
  <c r="CH33" i="4"/>
  <c r="CN32" i="4"/>
  <c r="CL26" i="4"/>
  <c r="CK23" i="4"/>
  <c r="CJ22" i="4"/>
  <c r="CM20" i="4"/>
  <c r="CH19" i="4"/>
  <c r="CO18" i="4"/>
  <c r="CM17" i="4"/>
  <c r="CS54" i="4"/>
  <c r="CS50" i="4"/>
  <c r="CT30" i="4"/>
  <c r="CV25" i="4"/>
  <c r="CQ21" i="4"/>
  <c r="CU55" i="4"/>
  <c r="CW48" i="4"/>
  <c r="CT40" i="4"/>
  <c r="CI17" i="4"/>
  <c r="CI19" i="4"/>
  <c r="CO21" i="4"/>
  <c r="CJ20" i="4"/>
  <c r="DC122" i="4"/>
  <c r="BJ122" i="4"/>
  <c r="CA118" i="4"/>
  <c r="CC118" i="4"/>
  <c r="BW118" i="4"/>
  <c r="CT63" i="4"/>
  <c r="CS62" i="4"/>
  <c r="CT61" i="4"/>
  <c r="CU59" i="4"/>
  <c r="CT58" i="4"/>
  <c r="CQ57" i="4"/>
  <c r="CV55" i="4"/>
  <c r="CU54" i="4"/>
  <c r="CU53" i="4"/>
  <c r="CW50" i="4"/>
  <c r="CS49" i="4"/>
  <c r="CX47" i="4"/>
  <c r="CV46" i="4"/>
  <c r="CX45" i="4"/>
  <c r="CU43" i="4"/>
  <c r="CU42" i="4"/>
  <c r="CU41" i="4"/>
  <c r="CV39" i="4"/>
  <c r="CX38" i="4"/>
  <c r="CU37" i="4"/>
  <c r="CV35" i="4"/>
  <c r="CR34" i="4"/>
  <c r="CU33" i="4"/>
  <c r="CU31" i="4"/>
  <c r="CR30" i="4"/>
  <c r="CV29" i="4"/>
  <c r="CS27" i="4"/>
  <c r="CU26" i="4"/>
  <c r="CR25" i="4"/>
  <c r="CX23" i="4"/>
  <c r="CW22" i="4"/>
  <c r="CV21" i="4"/>
  <c r="CT19" i="4"/>
  <c r="CV18" i="4"/>
  <c r="CT17" i="4"/>
  <c r="CL16" i="4"/>
  <c r="BL153" i="4"/>
  <c r="CT88" i="4"/>
  <c r="CX88" i="4"/>
  <c r="CQ88" i="4"/>
  <c r="DP80" i="4"/>
  <c r="DT80" i="4"/>
  <c r="BS153" i="4"/>
  <c r="BM153" i="4"/>
  <c r="BQ153" i="4"/>
  <c r="BN153" i="4"/>
  <c r="BR153" i="4"/>
  <c r="BO153" i="4"/>
  <c r="CU64" i="4"/>
  <c r="CQ64" i="4"/>
  <c r="CT64" i="4"/>
  <c r="CX64" i="4"/>
  <c r="CS64" i="4"/>
  <c r="CU60" i="4"/>
  <c r="CQ60" i="4"/>
  <c r="CT60" i="4"/>
  <c r="CX60" i="4"/>
  <c r="CS60" i="4"/>
  <c r="CW56" i="4"/>
  <c r="CS56" i="4"/>
  <c r="CV56" i="4"/>
  <c r="CQ56" i="4"/>
  <c r="CU56" i="4"/>
  <c r="CX52" i="4"/>
  <c r="CT52" i="4"/>
  <c r="CW52" i="4"/>
  <c r="CR52" i="4"/>
  <c r="CV52" i="4"/>
  <c r="CQ52" i="4"/>
  <c r="CU48" i="4"/>
  <c r="CQ48" i="4"/>
  <c r="CT48" i="4"/>
  <c r="CX48" i="4"/>
  <c r="CS48" i="4"/>
  <c r="CX44" i="4"/>
  <c r="CT44" i="4"/>
  <c r="CW44" i="4"/>
  <c r="CR44" i="4"/>
  <c r="CV44" i="4"/>
  <c r="CQ44" i="4"/>
  <c r="CW40" i="4"/>
  <c r="CS40" i="4"/>
  <c r="CV40" i="4"/>
  <c r="CQ40" i="4"/>
  <c r="CU40" i="4"/>
  <c r="CV36" i="4"/>
  <c r="CR36" i="4"/>
  <c r="CU36" i="4"/>
  <c r="CT36" i="4"/>
  <c r="CV32" i="4"/>
  <c r="CR32" i="4"/>
  <c r="CU32" i="4"/>
  <c r="CT32" i="4"/>
  <c r="CV28" i="4"/>
  <c r="CR28" i="4"/>
  <c r="CU28" i="4"/>
  <c r="CT28" i="4"/>
  <c r="CX24" i="4"/>
  <c r="CT24" i="4"/>
  <c r="CW24" i="4"/>
  <c r="CR24" i="4"/>
  <c r="CV24" i="4"/>
  <c r="CQ24" i="4"/>
  <c r="CU20" i="4"/>
  <c r="CQ20" i="4"/>
  <c r="CX20" i="4"/>
  <c r="CT20" i="4"/>
  <c r="CU16" i="4"/>
  <c r="CQ16" i="4"/>
  <c r="CX16" i="4"/>
  <c r="CT16" i="4"/>
  <c r="CV16" i="4"/>
  <c r="CX17" i="4"/>
  <c r="CR18" i="4"/>
  <c r="CX19" i="4"/>
  <c r="CV20" i="4"/>
  <c r="CR21" i="4"/>
  <c r="CR22" i="4"/>
  <c r="CT23" i="4"/>
  <c r="CU24" i="4"/>
  <c r="CW25" i="4"/>
  <c r="CX27" i="4"/>
  <c r="CQ28" i="4"/>
  <c r="CU29" i="4"/>
  <c r="CX30" i="4"/>
  <c r="CX32" i="4"/>
  <c r="CX34" i="4"/>
  <c r="CQ35" i="4"/>
  <c r="CW36" i="4"/>
  <c r="CR38" i="4"/>
  <c r="CU39" i="4"/>
  <c r="CX40" i="4"/>
  <c r="CU44" i="4"/>
  <c r="CS45" i="4"/>
  <c r="CU52" i="4"/>
  <c r="CW60" i="4"/>
  <c r="CV64" i="4"/>
  <c r="CW63" i="4"/>
  <c r="CQ63" i="4"/>
  <c r="CV62" i="4"/>
  <c r="CQ62" i="4"/>
  <c r="CV61" i="4"/>
  <c r="CR61" i="4"/>
  <c r="CX61" i="4"/>
  <c r="CS61" i="4"/>
  <c r="CW61" i="4"/>
  <c r="CQ61" i="4"/>
  <c r="CW59" i="4"/>
  <c r="CQ59" i="4"/>
  <c r="CU58" i="4"/>
  <c r="CW57" i="4"/>
  <c r="CS57" i="4"/>
  <c r="CT57" i="4"/>
  <c r="CX57" i="4"/>
  <c r="CR57" i="4"/>
  <c r="CX55" i="4"/>
  <c r="CR55" i="4"/>
  <c r="CV54" i="4"/>
  <c r="CQ54" i="4"/>
  <c r="CV53" i="4"/>
  <c r="CR53" i="4"/>
  <c r="CX53" i="4"/>
  <c r="CS53" i="4"/>
  <c r="CW53" i="4"/>
  <c r="CQ53" i="4"/>
  <c r="CX51" i="4"/>
  <c r="CR51" i="4"/>
  <c r="CT50" i="4"/>
  <c r="CU49" i="4"/>
  <c r="CQ49" i="4"/>
  <c r="CW49" i="4"/>
  <c r="CR49" i="4"/>
  <c r="CV49" i="4"/>
  <c r="CV47" i="4"/>
  <c r="CX46" i="4"/>
  <c r="CS46" i="4"/>
  <c r="CW43" i="4"/>
  <c r="CV42" i="4"/>
  <c r="CX39" i="4"/>
  <c r="CU38" i="4"/>
  <c r="CS35" i="4"/>
  <c r="CU34" i="4"/>
  <c r="CX31" i="4"/>
  <c r="CU30" i="4"/>
  <c r="CV27" i="4"/>
  <c r="CV26" i="4"/>
  <c r="CV23" i="4"/>
  <c r="CX22" i="4"/>
  <c r="CX21" i="4"/>
  <c r="CU19" i="4"/>
  <c r="CW18" i="4"/>
  <c r="CV17" i="4"/>
  <c r="CW16" i="4"/>
  <c r="CS17" i="4"/>
  <c r="CU18" i="4"/>
  <c r="CS19" i="4"/>
  <c r="CW20" i="4"/>
  <c r="CU21" i="4"/>
  <c r="CV22" i="4"/>
  <c r="CQ25" i="4"/>
  <c r="CS26" i="4"/>
  <c r="CS28" i="4"/>
  <c r="CQ31" i="4"/>
  <c r="CQ32" i="4"/>
  <c r="CT33" i="4"/>
  <c r="CR35" i="4"/>
  <c r="CX36" i="4"/>
  <c r="CQ37" i="4"/>
  <c r="CT38" i="4"/>
  <c r="CQ41" i="4"/>
  <c r="CT45" i="4"/>
  <c r="CW46" i="4"/>
  <c r="CR48" i="4"/>
  <c r="CT49" i="4"/>
  <c r="CX50" i="4"/>
  <c r="CQ51" i="4"/>
  <c r="CR56" i="4"/>
  <c r="CU57" i="4"/>
  <c r="CX58" i="4"/>
  <c r="CU61" i="4"/>
  <c r="CU62" i="4"/>
  <c r="CU63" i="4"/>
  <c r="CW64" i="4"/>
  <c r="CV19" i="4"/>
  <c r="CX18" i="4"/>
  <c r="CR16" i="4"/>
  <c r="CR20" i="4"/>
  <c r="CW28" i="4"/>
  <c r="CS32" i="4"/>
  <c r="CQ36" i="4"/>
  <c r="CR40" i="4"/>
  <c r="CS47" i="4"/>
  <c r="CV48" i="4"/>
  <c r="CX49" i="4"/>
  <c r="CQ50" i="4"/>
  <c r="CU51" i="4"/>
  <c r="CQ55" i="4"/>
  <c r="CT56" i="4"/>
  <c r="CV57" i="4"/>
  <c r="CR60" i="4"/>
  <c r="CU45" i="4"/>
  <c r="CQ45" i="4"/>
  <c r="CW41" i="4"/>
  <c r="CS41" i="4"/>
  <c r="CW37" i="4"/>
  <c r="CS37" i="4"/>
  <c r="CV33" i="4"/>
  <c r="CR33" i="4"/>
  <c r="CW29" i="4"/>
  <c r="CS29" i="4"/>
  <c r="CX25" i="4"/>
  <c r="CT25" i="4"/>
  <c r="CQ17" i="4"/>
  <c r="CU17" i="4"/>
  <c r="CS18" i="4"/>
  <c r="CQ19" i="4"/>
  <c r="CS21" i="4"/>
  <c r="CW21" i="4"/>
  <c r="CS22" i="4"/>
  <c r="CS25" i="4"/>
  <c r="CQ26" i="4"/>
  <c r="CR29" i="4"/>
  <c r="CX29" i="4"/>
  <c r="CR31" i="4"/>
  <c r="CQ33" i="4"/>
  <c r="CW33" i="4"/>
  <c r="CR37" i="4"/>
  <c r="CX37" i="4"/>
  <c r="CR39" i="4"/>
  <c r="CR41" i="4"/>
  <c r="CX41" i="4"/>
  <c r="CQ42" i="4"/>
  <c r="CQ43" i="4"/>
  <c r="CV45" i="4"/>
  <c r="CV63" i="4"/>
  <c r="CR63" i="4"/>
  <c r="CX62" i="4"/>
  <c r="CT62" i="4"/>
  <c r="CV59" i="4"/>
  <c r="CR59" i="4"/>
  <c r="CW58" i="4"/>
  <c r="CS58" i="4"/>
  <c r="CW55" i="4"/>
  <c r="CS55" i="4"/>
  <c r="CX54" i="4"/>
  <c r="CT54" i="4"/>
  <c r="CW51" i="4"/>
  <c r="CS51" i="4"/>
  <c r="CV50" i="4"/>
  <c r="CR50" i="4"/>
  <c r="CU47" i="4"/>
  <c r="CQ47" i="4"/>
  <c r="CU46" i="4"/>
  <c r="CQ46" i="4"/>
  <c r="CV43" i="4"/>
  <c r="CR43" i="4"/>
  <c r="CX42" i="4"/>
  <c r="CT42" i="4"/>
  <c r="CW39" i="4"/>
  <c r="CS39" i="4"/>
  <c r="CW38" i="4"/>
  <c r="CS38" i="4"/>
  <c r="CX35" i="4"/>
  <c r="CT35" i="4"/>
  <c r="CW34" i="4"/>
  <c r="CS34" i="4"/>
  <c r="CW31" i="4"/>
  <c r="CS31" i="4"/>
  <c r="CW30" i="4"/>
  <c r="CS30" i="4"/>
  <c r="CU27" i="4"/>
  <c r="CQ27" i="4"/>
  <c r="CX26" i="4"/>
  <c r="CT26" i="4"/>
  <c r="CU23" i="4"/>
  <c r="CQ23" i="4"/>
  <c r="CU22" i="4"/>
  <c r="CR17" i="4"/>
  <c r="CT18" i="4"/>
  <c r="CR19" i="4"/>
  <c r="CT21" i="4"/>
  <c r="CT22" i="4"/>
  <c r="CR23" i="4"/>
  <c r="CW23" i="4"/>
  <c r="CU25" i="4"/>
  <c r="CR26" i="4"/>
  <c r="CW26" i="4"/>
  <c r="CR27" i="4"/>
  <c r="CW27" i="4"/>
  <c r="CT29" i="4"/>
  <c r="CQ30" i="4"/>
  <c r="CV30" i="4"/>
  <c r="CT31" i="4"/>
  <c r="CS33" i="4"/>
  <c r="CX33" i="4"/>
  <c r="CQ34" i="4"/>
  <c r="CV34" i="4"/>
  <c r="CU35" i="4"/>
  <c r="CT37" i="4"/>
  <c r="CQ38" i="4"/>
  <c r="CV38" i="4"/>
  <c r="CT39" i="4"/>
  <c r="CT41" i="4"/>
  <c r="CR42" i="4"/>
  <c r="CW42" i="4"/>
  <c r="CS43" i="4"/>
  <c r="CX43" i="4"/>
  <c r="CR45" i="4"/>
  <c r="CW45" i="4"/>
  <c r="CT46" i="4"/>
  <c r="CR47" i="4"/>
  <c r="CW47" i="4"/>
  <c r="CU50" i="4"/>
  <c r="CT51" i="4"/>
  <c r="CR54" i="4"/>
  <c r="CW54" i="4"/>
  <c r="CT55" i="4"/>
  <c r="CQ58" i="4"/>
  <c r="CV58" i="4"/>
  <c r="CS59" i="4"/>
  <c r="CX59" i="4"/>
  <c r="CR62" i="4"/>
  <c r="CW62" i="4"/>
  <c r="CS63" i="4"/>
  <c r="CX63" i="4"/>
  <c r="CU15" i="4"/>
  <c r="CW15" i="4"/>
  <c r="CX15" i="4"/>
  <c r="CM64" i="4"/>
  <c r="CJ64" i="4"/>
  <c r="CM63" i="4"/>
  <c r="CH63" i="4"/>
  <c r="CL63" i="4"/>
  <c r="CJ63" i="4"/>
  <c r="CN62" i="4"/>
  <c r="CL62" i="4"/>
  <c r="CK62" i="4"/>
  <c r="CH61" i="4"/>
  <c r="CM61" i="4"/>
  <c r="CO60" i="4"/>
  <c r="CH60" i="4"/>
  <c r="CM60" i="4"/>
  <c r="CI59" i="4"/>
  <c r="CO59" i="4"/>
  <c r="CI58" i="4"/>
  <c r="CO58" i="4"/>
  <c r="CH58" i="4"/>
  <c r="CJ57" i="4"/>
  <c r="CO57" i="4"/>
  <c r="CH57" i="4"/>
  <c r="CN56" i="4"/>
  <c r="CH56" i="4"/>
  <c r="CM56" i="4"/>
  <c r="CN55" i="4"/>
  <c r="CK55" i="4"/>
  <c r="CM54" i="4"/>
  <c r="CK54" i="4"/>
  <c r="CI53" i="4"/>
  <c r="CO53" i="4"/>
  <c r="CM52" i="4"/>
  <c r="CK52" i="4"/>
  <c r="CJ51" i="4"/>
  <c r="CH51" i="4"/>
  <c r="CN50" i="4"/>
  <c r="CL50" i="4"/>
  <c r="CJ49" i="4"/>
  <c r="CH49" i="4"/>
  <c r="CI48" i="4"/>
  <c r="CO48" i="4"/>
  <c r="CH48" i="4"/>
  <c r="CO47" i="4"/>
  <c r="CI47" i="4"/>
  <c r="CN47" i="4"/>
  <c r="CM46" i="4"/>
  <c r="CL46" i="4"/>
  <c r="CM45" i="4"/>
  <c r="CJ45" i="4"/>
  <c r="CI44" i="4"/>
  <c r="CO44" i="4"/>
  <c r="CH44" i="4"/>
  <c r="CO43" i="4"/>
  <c r="CI43" i="4"/>
  <c r="CN43" i="4"/>
  <c r="CM42" i="4"/>
  <c r="CL42" i="4"/>
  <c r="CM41" i="4"/>
  <c r="CJ41" i="4"/>
  <c r="CI40" i="4"/>
  <c r="CO40" i="4"/>
  <c r="CH40" i="4"/>
  <c r="CM38" i="4"/>
  <c r="CL38" i="4"/>
  <c r="CM37" i="4"/>
  <c r="CJ37" i="4"/>
  <c r="CI36" i="4"/>
  <c r="CO36" i="4"/>
  <c r="CH36" i="4"/>
  <c r="CO35" i="4"/>
  <c r="CI35" i="4"/>
  <c r="CN35" i="4"/>
  <c r="CN34" i="4"/>
  <c r="CH34" i="4"/>
  <c r="CM34" i="4"/>
  <c r="CN33" i="4"/>
  <c r="CK33" i="4"/>
  <c r="CJ32" i="4"/>
  <c r="CI32" i="4"/>
  <c r="CK31" i="4"/>
  <c r="CI31" i="4"/>
  <c r="CL30" i="4"/>
  <c r="CI30" i="4"/>
  <c r="CJ29" i="4"/>
  <c r="CO29" i="4"/>
  <c r="CI29" i="4"/>
  <c r="CO28" i="4"/>
  <c r="CH28" i="4"/>
  <c r="CM28" i="4"/>
  <c r="CN27" i="4"/>
  <c r="CM27" i="4"/>
  <c r="CK25" i="4"/>
  <c r="CO25" i="4"/>
  <c r="CI25" i="4"/>
  <c r="CK24" i="4"/>
  <c r="CM24" i="4"/>
  <c r="CL23" i="4"/>
  <c r="CN23" i="4"/>
  <c r="CL22" i="4"/>
  <c r="CH22" i="4"/>
  <c r="CK22" i="4"/>
  <c r="CN21" i="4"/>
  <c r="CJ21" i="4"/>
  <c r="CK21" i="4"/>
  <c r="CL20" i="4"/>
  <c r="CH20" i="4"/>
  <c r="CK20" i="4"/>
  <c r="CN19" i="4"/>
  <c r="CJ19" i="4"/>
  <c r="CK19" i="4"/>
  <c r="CL18" i="4"/>
  <c r="CH18" i="4"/>
  <c r="CK18" i="4"/>
  <c r="CM18" i="4"/>
  <c r="CM19" i="4"/>
  <c r="CI20" i="4"/>
  <c r="CO20" i="4"/>
  <c r="CI21" i="4"/>
  <c r="CM22" i="4"/>
  <c r="CH23" i="4"/>
  <c r="CI24" i="4"/>
  <c r="CM26" i="4"/>
  <c r="CI27" i="4"/>
  <c r="CL31" i="4"/>
  <c r="CO33" i="4"/>
  <c r="CJ34" i="4"/>
  <c r="CJ35" i="4"/>
  <c r="CL36" i="4"/>
  <c r="CI37" i="4"/>
  <c r="CO41" i="4"/>
  <c r="CI42" i="4"/>
  <c r="CJ43" i="4"/>
  <c r="CL44" i="4"/>
  <c r="CI45" i="4"/>
  <c r="CM49" i="4"/>
  <c r="CK50" i="4"/>
  <c r="CM51" i="4"/>
  <c r="CJ52" i="4"/>
  <c r="CK53" i="4"/>
  <c r="CJ54" i="4"/>
  <c r="CM58" i="4"/>
  <c r="CL60" i="4"/>
  <c r="CJ61" i="4"/>
  <c r="CH62" i="4"/>
  <c r="CO39" i="4"/>
  <c r="CI39" i="4"/>
  <c r="CN39" i="4"/>
  <c r="CL21" i="4"/>
  <c r="CN22" i="4"/>
  <c r="CJ23" i="4"/>
  <c r="CL24" i="4"/>
  <c r="CJ25" i="4"/>
  <c r="CO26" i="4"/>
  <c r="CJ27" i="4"/>
  <c r="CI28" i="4"/>
  <c r="CM29" i="4"/>
  <c r="CH30" i="4"/>
  <c r="CO31" i="4"/>
  <c r="CH32" i="4"/>
  <c r="CM35" i="4"/>
  <c r="CM36" i="4"/>
  <c r="CN37" i="4"/>
  <c r="CH38" i="4"/>
  <c r="CO42" i="4"/>
  <c r="CM43" i="4"/>
  <c r="CM44" i="4"/>
  <c r="CN45" i="4"/>
  <c r="CH46" i="4"/>
  <c r="CO52" i="4"/>
  <c r="CL53" i="4"/>
  <c r="CO54" i="4"/>
  <c r="CH55" i="4"/>
  <c r="CK59" i="4"/>
  <c r="CL61" i="4"/>
  <c r="CN17" i="4"/>
  <c r="CJ17" i="4"/>
  <c r="CK17" i="4"/>
  <c r="CN64" i="4"/>
  <c r="CN63" i="4"/>
  <c r="CO62" i="4"/>
  <c r="CN61" i="4"/>
  <c r="CK60" i="4"/>
  <c r="CM59" i="4"/>
  <c r="CK58" i="4"/>
  <c r="CL57" i="4"/>
  <c r="CL56" i="4"/>
  <c r="CL55" i="4"/>
  <c r="CN54" i="4"/>
  <c r="CM53" i="4"/>
  <c r="CN52" i="4"/>
  <c r="CN51" i="4"/>
  <c r="CO50" i="4"/>
  <c r="CN49" i="4"/>
  <c r="CK48" i="4"/>
  <c r="CK47" i="4"/>
  <c r="CK46" i="4"/>
  <c r="CK45" i="4"/>
  <c r="CK44" i="4"/>
  <c r="CK43" i="4"/>
  <c r="CK42" i="4"/>
  <c r="CK41" i="4"/>
  <c r="CK40" i="4"/>
  <c r="CK39" i="4"/>
  <c r="CK38" i="4"/>
  <c r="CK37" i="4"/>
  <c r="CK36" i="4"/>
  <c r="CK35" i="4"/>
  <c r="CL34" i="4"/>
  <c r="CL33" i="4"/>
  <c r="CL32" i="4"/>
  <c r="CM31" i="4"/>
  <c r="CK30" i="4"/>
  <c r="CK29" i="4"/>
  <c r="CK28" i="4"/>
  <c r="CK27" i="4"/>
  <c r="CK26" i="4"/>
  <c r="CH31" i="4"/>
  <c r="CI49" i="4"/>
  <c r="CJ50" i="4"/>
  <c r="CI51" i="4"/>
  <c r="CI52" i="4"/>
  <c r="CH53" i="4"/>
  <c r="CI54" i="4"/>
  <c r="CH59" i="4"/>
  <c r="CI61" i="4"/>
  <c r="CJ62" i="4"/>
  <c r="CI63" i="4"/>
  <c r="CI64" i="4"/>
  <c r="CL64" i="4"/>
  <c r="CH64" i="4"/>
  <c r="CO63" i="4"/>
  <c r="CK63" i="4"/>
  <c r="CM62" i="4"/>
  <c r="CI62" i="4"/>
  <c r="CO61" i="4"/>
  <c r="CK61" i="4"/>
  <c r="CN60" i="4"/>
  <c r="CJ60" i="4"/>
  <c r="CN59" i="4"/>
  <c r="CJ59" i="4"/>
  <c r="CN58" i="4"/>
  <c r="CJ58" i="4"/>
  <c r="CM57" i="4"/>
  <c r="CI57" i="4"/>
  <c r="CO56" i="4"/>
  <c r="CK56" i="4"/>
  <c r="CM55" i="4"/>
  <c r="CI55" i="4"/>
  <c r="CL54" i="4"/>
  <c r="CH54" i="4"/>
  <c r="CN53" i="4"/>
  <c r="CJ53" i="4"/>
  <c r="CL52" i="4"/>
  <c r="CH52" i="4"/>
  <c r="CO51" i="4"/>
  <c r="CK51" i="4"/>
  <c r="CM50" i="4"/>
  <c r="CI50" i="4"/>
  <c r="CO49" i="4"/>
  <c r="CK49" i="4"/>
  <c r="CN48" i="4"/>
  <c r="CJ48" i="4"/>
  <c r="CL47" i="4"/>
  <c r="CH47" i="4"/>
  <c r="CN46" i="4"/>
  <c r="CJ46" i="4"/>
  <c r="CL45" i="4"/>
  <c r="CH45" i="4"/>
  <c r="CN44" i="4"/>
  <c r="CJ44" i="4"/>
  <c r="CL43" i="4"/>
  <c r="CH43" i="4"/>
  <c r="CN42" i="4"/>
  <c r="CJ42" i="4"/>
  <c r="CL41" i="4"/>
  <c r="CH41" i="4"/>
  <c r="CN40" i="4"/>
  <c r="CJ40" i="4"/>
  <c r="CL39" i="4"/>
  <c r="CH39" i="4"/>
  <c r="CN38" i="4"/>
  <c r="CJ38" i="4"/>
  <c r="CL37" i="4"/>
  <c r="CH37" i="4"/>
  <c r="CN36" i="4"/>
  <c r="CJ36" i="4"/>
  <c r="CL35" i="4"/>
  <c r="CH35" i="4"/>
  <c r="CO34" i="4"/>
  <c r="CK34" i="4"/>
  <c r="CM33" i="4"/>
  <c r="CI33" i="4"/>
  <c r="CO32" i="4"/>
  <c r="CK32" i="4"/>
  <c r="CN31" i="4"/>
  <c r="CJ31" i="4"/>
  <c r="CN30" i="4"/>
  <c r="CJ30" i="4"/>
  <c r="CL29" i="4"/>
  <c r="CH29" i="4"/>
  <c r="CN28" i="4"/>
  <c r="CJ28" i="4"/>
  <c r="CL27" i="4"/>
  <c r="CH27" i="4"/>
  <c r="CN26" i="4"/>
  <c r="CJ26" i="4"/>
  <c r="CL25" i="4"/>
  <c r="CH25" i="4"/>
  <c r="CN24" i="4"/>
  <c r="CJ24" i="4"/>
  <c r="CM23" i="4"/>
  <c r="CI23" i="4"/>
  <c r="CO22" i="4"/>
  <c r="CJ16" i="4"/>
  <c r="CK16" i="4"/>
  <c r="CO16" i="4"/>
  <c r="CN16" i="4"/>
  <c r="CH16" i="4"/>
  <c r="CN15" i="4"/>
  <c r="CO15" i="4"/>
  <c r="CL15" i="4"/>
  <c r="CR15" i="4"/>
  <c r="CV15" i="4"/>
  <c r="CI15" i="4"/>
  <c r="BK15" i="4"/>
  <c r="CJ15" i="4"/>
  <c r="CS15" i="4"/>
  <c r="CK15" i="4"/>
  <c r="CT15" i="4"/>
  <c r="CH15" i="4"/>
  <c r="CQ15" i="4"/>
  <c r="BI24" i="5"/>
  <c r="CB119" i="4"/>
  <c r="CB120" i="4"/>
  <c r="CA123" i="4"/>
  <c r="BZ123" i="4"/>
  <c r="BJ123" i="4"/>
  <c r="DC114" i="4"/>
  <c r="BY114" i="4" s="1"/>
  <c r="DC110" i="4"/>
  <c r="BY110" i="4" s="1"/>
  <c r="DC116" i="4"/>
  <c r="DC113" i="4"/>
  <c r="CC113" i="4" s="1"/>
  <c r="DC112" i="4"/>
  <c r="BZ112" i="4" s="1"/>
  <c r="DC109" i="4"/>
  <c r="CC109" i="4" s="1"/>
  <c r="DC108" i="4"/>
  <c r="BY108" i="4" s="1"/>
  <c r="DC115" i="4"/>
  <c r="CA115" i="4" s="1"/>
  <c r="DC117" i="4"/>
  <c r="BY117" i="4" s="1"/>
  <c r="DC106" i="4"/>
  <c r="BX106" i="4" s="1"/>
  <c r="DC111" i="4"/>
  <c r="CC111" i="4" s="1"/>
  <c r="Z99" i="4"/>
  <c r="AC99" i="4" s="1"/>
  <c r="BJ99" i="4" s="1"/>
  <c r="AB100" i="4"/>
  <c r="Z101" i="4"/>
  <c r="AC101" i="4" s="1"/>
  <c r="BJ101" i="4" s="1"/>
  <c r="AB99" i="4"/>
  <c r="AA97" i="4"/>
  <c r="AB97" i="4"/>
  <c r="Z98" i="4"/>
  <c r="AC98" i="4" s="1"/>
  <c r="BJ98" i="4" s="1"/>
  <c r="AA99" i="4"/>
  <c r="AF88" i="4"/>
  <c r="AF103" i="4" s="1"/>
  <c r="AJ88" i="4"/>
  <c r="AJ103" i="4" s="1"/>
  <c r="AN88" i="4"/>
  <c r="AN103" i="4" s="1"/>
  <c r="AR88" i="4"/>
  <c r="AR103" i="4" s="1"/>
  <c r="AZ88" i="4"/>
  <c r="AZ103" i="4" s="1"/>
  <c r="AZ129" i="4" s="1"/>
  <c r="Z85" i="4"/>
  <c r="AC85" i="4" s="1"/>
  <c r="BJ85" i="4" s="1"/>
  <c r="AA84" i="4"/>
  <c r="Z84" i="4"/>
  <c r="AC84" i="4" s="1"/>
  <c r="BJ84" i="4" s="1"/>
  <c r="AA85" i="4"/>
  <c r="AB83" i="4"/>
  <c r="AB88" i="4" s="1"/>
  <c r="AA79" i="4"/>
  <c r="AB76" i="4"/>
  <c r="DC74" i="4"/>
  <c r="Z77" i="4"/>
  <c r="DC78" i="4"/>
  <c r="AA75" i="4"/>
  <c r="DC76" i="4"/>
  <c r="AB79" i="4"/>
  <c r="AA78" i="4"/>
  <c r="DC77" i="4"/>
  <c r="AB75" i="4"/>
  <c r="AA74" i="4"/>
  <c r="DC73" i="4"/>
  <c r="AB78" i="4"/>
  <c r="AA77" i="4"/>
  <c r="Z76" i="4"/>
  <c r="AB74" i="4"/>
  <c r="AA73" i="4"/>
  <c r="Z78" i="4"/>
  <c r="Z73" i="4"/>
  <c r="DC72" i="4"/>
  <c r="AB72" i="4"/>
  <c r="Z72" i="4"/>
  <c r="DC107" i="4"/>
  <c r="BW107" i="4" s="1"/>
  <c r="Z47" i="4"/>
  <c r="AA44" i="4"/>
  <c r="Z43" i="4"/>
  <c r="AB29" i="4"/>
  <c r="AB25" i="4"/>
  <c r="AA24" i="4"/>
  <c r="Z19" i="4"/>
  <c r="Z44" i="4"/>
  <c r="AB52" i="4"/>
  <c r="AA51" i="4"/>
  <c r="Z50" i="4"/>
  <c r="Z42" i="4"/>
  <c r="AB40" i="4"/>
  <c r="AB32" i="4"/>
  <c r="Z30" i="4"/>
  <c r="Z18" i="4"/>
  <c r="DC23" i="4"/>
  <c r="CA23" i="4" s="1"/>
  <c r="AA19" i="4"/>
  <c r="Z48" i="4"/>
  <c r="AC48" i="4" s="1"/>
  <c r="BJ48" i="4" s="1"/>
  <c r="AB34" i="4"/>
  <c r="AA25" i="4"/>
  <c r="AB62" i="4"/>
  <c r="AA21" i="4"/>
  <c r="AB23" i="4"/>
  <c r="AA57" i="4"/>
  <c r="Z52" i="4"/>
  <c r="AA41" i="4"/>
  <c r="AB30" i="4"/>
  <c r="AA49" i="4"/>
  <c r="AA62" i="4"/>
  <c r="AA54" i="4"/>
  <c r="AB47" i="4"/>
  <c r="Z37" i="4"/>
  <c r="AA22" i="4"/>
  <c r="Z21" i="4"/>
  <c r="DC44" i="4"/>
  <c r="CD44" i="4" s="1"/>
  <c r="DC32" i="4"/>
  <c r="BZ32" i="4" s="1"/>
  <c r="DC29" i="4"/>
  <c r="CC29" i="4" s="1"/>
  <c r="AA16" i="4"/>
  <c r="Z23" i="4"/>
  <c r="AB19" i="4"/>
  <c r="DC53" i="4"/>
  <c r="BW53" i="4" s="1"/>
  <c r="AA46" i="4"/>
  <c r="AB43" i="4"/>
  <c r="AA42" i="4"/>
  <c r="Z33" i="4"/>
  <c r="Z25" i="4"/>
  <c r="DC48" i="4"/>
  <c r="BY48" i="4" s="1"/>
  <c r="AA17" i="4"/>
  <c r="AA61" i="4"/>
  <c r="AB58" i="4"/>
  <c r="DC57" i="4"/>
  <c r="BW57" i="4" s="1"/>
  <c r="Z56" i="4"/>
  <c r="AC56" i="4" s="1"/>
  <c r="BJ56" i="4" s="1"/>
  <c r="AB54" i="4"/>
  <c r="AA53" i="4"/>
  <c r="DC52" i="4"/>
  <c r="CC52" i="4" s="1"/>
  <c r="AB50" i="4"/>
  <c r="AB46" i="4"/>
  <c r="AA45" i="4"/>
  <c r="AB42" i="4"/>
  <c r="DC40" i="4"/>
  <c r="CC40" i="4" s="1"/>
  <c r="AB38" i="4"/>
  <c r="AA37" i="4"/>
  <c r="DC36" i="4"/>
  <c r="BW36" i="4" s="1"/>
  <c r="DC33" i="4"/>
  <c r="BY33" i="4" s="1"/>
  <c r="Z32" i="4"/>
  <c r="AA29" i="4"/>
  <c r="DC28" i="4"/>
  <c r="BZ28" i="4" s="1"/>
  <c r="AB26" i="4"/>
  <c r="DC25" i="4"/>
  <c r="BW25" i="4" s="1"/>
  <c r="DC24" i="4"/>
  <c r="CA24" i="4" s="1"/>
  <c r="Z17" i="4"/>
  <c r="AB18" i="4"/>
  <c r="AB63" i="4"/>
  <c r="AC63" i="4" s="1"/>
  <c r="BJ63" i="4" s="1"/>
  <c r="DC61" i="4"/>
  <c r="CA61" i="4" s="1"/>
  <c r="AB59" i="4"/>
  <c r="AC59" i="4" s="1"/>
  <c r="BJ59" i="4" s="1"/>
  <c r="AA50" i="4"/>
  <c r="DC46" i="4"/>
  <c r="CA46" i="4" s="1"/>
  <c r="DC45" i="4"/>
  <c r="CA45" i="4" s="1"/>
  <c r="DC42" i="4"/>
  <c r="BY42" i="4" s="1"/>
  <c r="DC41" i="4"/>
  <c r="CA41" i="4" s="1"/>
  <c r="AB39" i="4"/>
  <c r="AC39" i="4" s="1"/>
  <c r="BJ39" i="4" s="1"/>
  <c r="AA38" i="4"/>
  <c r="AB35" i="4"/>
  <c r="AA34" i="4"/>
  <c r="DC31" i="4"/>
  <c r="CD31" i="4" s="1"/>
  <c r="AA30" i="4"/>
  <c r="AB27" i="4"/>
  <c r="AA26" i="4"/>
  <c r="AB15" i="4"/>
  <c r="Z15" i="4"/>
  <c r="Z28" i="4"/>
  <c r="AC28" i="4" s="1"/>
  <c r="BJ28" i="4" s="1"/>
  <c r="Z40" i="4"/>
  <c r="DC30" i="4"/>
  <c r="CA30" i="4" s="1"/>
  <c r="AB31" i="4"/>
  <c r="AC31" i="4" s="1"/>
  <c r="BJ31" i="4" s="1"/>
  <c r="AA33" i="4"/>
  <c r="Z36" i="4"/>
  <c r="AC36" i="4" s="1"/>
  <c r="BJ36" i="4" s="1"/>
  <c r="DC56" i="4"/>
  <c r="BW56" i="4" s="1"/>
  <c r="Z24" i="4"/>
  <c r="Z41" i="4"/>
  <c r="DC63" i="4"/>
  <c r="CA63" i="4" s="1"/>
  <c r="DC51" i="4"/>
  <c r="BX51" i="4" s="1"/>
  <c r="AB51" i="4"/>
  <c r="DC49" i="4"/>
  <c r="BW49" i="4" s="1"/>
  <c r="Z49" i="4"/>
  <c r="DC26" i="4"/>
  <c r="CC26" i="4" s="1"/>
  <c r="Z53" i="4"/>
  <c r="DC59" i="4"/>
  <c r="CB59" i="4" s="1"/>
  <c r="DC66" i="4"/>
  <c r="DC62" i="4"/>
  <c r="CA62" i="4" s="1"/>
  <c r="DC54" i="4"/>
  <c r="CA54" i="4" s="1"/>
  <c r="DC43" i="4"/>
  <c r="BX43" i="4" s="1"/>
  <c r="DC39" i="4"/>
  <c r="BX39" i="4" s="1"/>
  <c r="DC38" i="4"/>
  <c r="BZ38" i="4" s="1"/>
  <c r="DC35" i="4"/>
  <c r="BW35" i="4" s="1"/>
  <c r="DC27" i="4"/>
  <c r="CA27" i="4" s="1"/>
  <c r="Z29" i="4"/>
  <c r="DC34" i="4"/>
  <c r="BZ34" i="4" s="1"/>
  <c r="DC50" i="4"/>
  <c r="CA50" i="4" s="1"/>
  <c r="Z57" i="4"/>
  <c r="AA58" i="4"/>
  <c r="DC58" i="4"/>
  <c r="BX58" i="4" s="1"/>
  <c r="AB55" i="4"/>
  <c r="AC55" i="4" s="1"/>
  <c r="BJ55" i="4" s="1"/>
  <c r="DC55" i="4"/>
  <c r="BX55" i="4" s="1"/>
  <c r="DC47" i="4"/>
  <c r="BX47" i="4" s="1"/>
  <c r="DC37" i="4"/>
  <c r="BX37" i="4" s="1"/>
  <c r="Z45" i="4"/>
  <c r="Z61" i="4"/>
  <c r="DC64" i="4"/>
  <c r="CA64" i="4" s="1"/>
  <c r="Z64" i="4"/>
  <c r="AC64" i="4" s="1"/>
  <c r="BJ64" i="4" s="1"/>
  <c r="DC60" i="4"/>
  <c r="CA60" i="4" s="1"/>
  <c r="Z60" i="4"/>
  <c r="AC60" i="4" s="1"/>
  <c r="BJ60" i="4" s="1"/>
  <c r="AA27" i="4"/>
  <c r="AA35" i="4"/>
  <c r="AA43" i="4"/>
  <c r="Z54" i="4"/>
  <c r="Z62" i="4"/>
  <c r="DC21" i="4"/>
  <c r="BY21" i="4" s="1"/>
  <c r="AA23" i="4"/>
  <c r="DC22" i="4"/>
  <c r="CC22" i="4" s="1"/>
  <c r="DC18" i="4"/>
  <c r="BX18" i="4" s="1"/>
  <c r="BX121" i="4"/>
  <c r="CA121" i="4"/>
  <c r="BW121" i="4"/>
  <c r="BA75" i="4"/>
  <c r="AW78" i="4"/>
  <c r="BZ119" i="4"/>
  <c r="BW120" i="4"/>
  <c r="CB123" i="4"/>
  <c r="BX123" i="4"/>
  <c r="CD123" i="4"/>
  <c r="BY123" i="4"/>
  <c r="CC123" i="4"/>
  <c r="BW123" i="4"/>
  <c r="AW76" i="4"/>
  <c r="BW131" i="4"/>
  <c r="DH80" i="4"/>
  <c r="BA73" i="4"/>
  <c r="CS88" i="4"/>
  <c r="CW88" i="4"/>
  <c r="CP114" i="4"/>
  <c r="CY114" i="4"/>
  <c r="CA119" i="4"/>
  <c r="BW119" i="4"/>
  <c r="CD119" i="4"/>
  <c r="BY119" i="4"/>
  <c r="CC119" i="4"/>
  <c r="BX119" i="4"/>
  <c r="CD120" i="4"/>
  <c r="CC120" i="4"/>
  <c r="BX120" i="4"/>
  <c r="CA120" i="4"/>
  <c r="BY120" i="4"/>
  <c r="CY86" i="4"/>
  <c r="CZ86" i="4" s="1"/>
  <c r="CD131" i="4"/>
  <c r="BX131" i="4"/>
  <c r="CB131" i="4"/>
  <c r="CA131" i="4"/>
  <c r="CY108" i="4"/>
  <c r="CP112" i="4"/>
  <c r="CY112" i="4"/>
  <c r="BT72" i="4"/>
  <c r="BT73" i="4"/>
  <c r="DU74" i="4"/>
  <c r="DL74" i="4" s="1"/>
  <c r="AW74" i="4"/>
  <c r="BT79" i="4"/>
  <c r="CU88" i="4"/>
  <c r="Y88" i="4"/>
  <c r="CP97" i="4"/>
  <c r="CP99" i="4"/>
  <c r="CP101" i="4"/>
  <c r="CY101" i="4"/>
  <c r="DL133" i="4"/>
  <c r="BS133" i="4" s="1"/>
  <c r="CP110" i="4"/>
  <c r="CP115" i="4"/>
  <c r="CY115" i="4"/>
  <c r="CP117" i="4"/>
  <c r="CY117" i="4"/>
  <c r="CY122" i="4"/>
  <c r="CP125" i="4"/>
  <c r="CY125" i="4"/>
  <c r="DD80" i="4"/>
  <c r="DU73" i="4"/>
  <c r="DL73" i="4" s="1"/>
  <c r="AW73" i="4"/>
  <c r="BA74" i="4"/>
  <c r="DU75" i="4"/>
  <c r="DL75" i="4" s="1"/>
  <c r="AW75" i="4"/>
  <c r="BT78" i="4"/>
  <c r="AW79" i="4"/>
  <c r="CY98" i="4"/>
  <c r="CN126" i="4"/>
  <c r="CP109" i="4"/>
  <c r="CP111" i="4"/>
  <c r="CY111" i="4"/>
  <c r="CP113" i="4"/>
  <c r="CY113" i="4"/>
  <c r="CP118" i="4"/>
  <c r="CY118" i="4"/>
  <c r="CO126" i="4"/>
  <c r="DO80" i="4"/>
  <c r="DS80" i="4"/>
  <c r="BT74" i="4"/>
  <c r="BT76" i="4"/>
  <c r="AW77" i="4"/>
  <c r="CP100" i="4"/>
  <c r="CY100" i="4"/>
  <c r="BY131" i="4"/>
  <c r="CC131" i="4"/>
  <c r="DC19" i="4"/>
  <c r="BZ19" i="4" s="1"/>
  <c r="DC20" i="4"/>
  <c r="CB20" i="4" s="1"/>
  <c r="DC16" i="4"/>
  <c r="CB16" i="4" s="1"/>
  <c r="DC17" i="4"/>
  <c r="CD17" i="4" s="1"/>
  <c r="Z16" i="4"/>
  <c r="Z20" i="4"/>
  <c r="AC20" i="4" s="1"/>
  <c r="BJ20" i="4" s="1"/>
  <c r="AB22" i="4"/>
  <c r="AA18" i="4"/>
  <c r="DC15" i="4"/>
  <c r="BZ15" i="4" s="1"/>
  <c r="CD125" i="4"/>
  <c r="BZ125" i="4"/>
  <c r="CC125" i="4"/>
  <c r="BY125" i="4"/>
  <c r="BX125" i="4"/>
  <c r="BW125" i="4"/>
  <c r="CB125" i="4"/>
  <c r="CA125" i="4"/>
  <c r="CQ126" i="4"/>
  <c r="CY106" i="4"/>
  <c r="CU126" i="4"/>
  <c r="BT75" i="4"/>
  <c r="DE80" i="4"/>
  <c r="AK97" i="4"/>
  <c r="BA97" i="4"/>
  <c r="CI126" i="4"/>
  <c r="CM126" i="4"/>
  <c r="CY109" i="4"/>
  <c r="CP119" i="4"/>
  <c r="AS80" i="4"/>
  <c r="DN80" i="4"/>
  <c r="CY97" i="4"/>
  <c r="CW126" i="4"/>
  <c r="CP124" i="4"/>
  <c r="DM80" i="4"/>
  <c r="DI80" i="4"/>
  <c r="DR80" i="4"/>
  <c r="BA72" i="4"/>
  <c r="CH126" i="4"/>
  <c r="CL126" i="4"/>
  <c r="CP106" i="4"/>
  <c r="CT126" i="4"/>
  <c r="CX126" i="4"/>
  <c r="CV126" i="4"/>
  <c r="CP108" i="4"/>
  <c r="DU78" i="4"/>
  <c r="DL78" i="4" s="1"/>
  <c r="CJ126" i="4"/>
  <c r="CR126" i="4"/>
  <c r="CY110" i="4"/>
  <c r="DF80" i="4"/>
  <c r="DJ80" i="4"/>
  <c r="BE72" i="4"/>
  <c r="CK126" i="4"/>
  <c r="CS126" i="4"/>
  <c r="CP107" i="4"/>
  <c r="CY107" i="4"/>
  <c r="CP116" i="4"/>
  <c r="CY119" i="4"/>
  <c r="AO80" i="4"/>
  <c r="BT77" i="4"/>
  <c r="BT86" i="4"/>
  <c r="AS98" i="4"/>
  <c r="CB118" i="4"/>
  <c r="BX118" i="4"/>
  <c r="CP121" i="4"/>
  <c r="CY121" i="4"/>
  <c r="CD121" i="4"/>
  <c r="BZ121" i="4"/>
  <c r="CC121" i="4"/>
  <c r="BY121" i="4"/>
  <c r="CY124" i="4"/>
  <c r="DG80" i="4"/>
  <c r="DK80" i="4"/>
  <c r="DU76" i="4"/>
  <c r="DL76" i="4" s="1"/>
  <c r="CY83" i="4"/>
  <c r="CY85" i="4"/>
  <c r="CZ85" i="4" s="1"/>
  <c r="CY87" i="4"/>
  <c r="CZ87" i="4" s="1"/>
  <c r="CY99" i="4"/>
  <c r="CB133" i="4"/>
  <c r="BX133" i="4"/>
  <c r="CA133" i="4"/>
  <c r="BW133" i="4"/>
  <c r="CC133" i="4"/>
  <c r="BZ133" i="4"/>
  <c r="CD133" i="4"/>
  <c r="BY133" i="4"/>
  <c r="CY116" i="4"/>
  <c r="BZ118" i="4"/>
  <c r="CB121" i="4"/>
  <c r="CP122" i="4"/>
  <c r="BI72" i="4"/>
  <c r="DU72" i="4"/>
  <c r="DQ80" i="4"/>
  <c r="BZ120" i="4"/>
  <c r="AW72" i="4"/>
  <c r="CR88" i="4"/>
  <c r="CV88" i="4"/>
  <c r="CY84" i="4"/>
  <c r="CZ84" i="4" s="1"/>
  <c r="CP98" i="4"/>
  <c r="DU77" i="4"/>
  <c r="DL77" i="4" s="1"/>
  <c r="DU79" i="4"/>
  <c r="DL79" i="4" s="1"/>
  <c r="BT85" i="4"/>
  <c r="BT87" i="4"/>
  <c r="DL132" i="4"/>
  <c r="BN132" i="4" s="1"/>
  <c r="AC83" i="4"/>
  <c r="BT98" i="4"/>
  <c r="BT99" i="4"/>
  <c r="BT100" i="4"/>
  <c r="BT101" i="4"/>
  <c r="DL131" i="4"/>
  <c r="CB132" i="4"/>
  <c r="AG100" i="4"/>
  <c r="BX132" i="4"/>
  <c r="A90" i="4" l="1"/>
  <c r="A99" i="3"/>
  <c r="A99" i="4" s="1"/>
  <c r="A100" i="3"/>
  <c r="A100" i="4" s="1"/>
  <c r="A98" i="3"/>
  <c r="A98" i="4" s="1"/>
  <c r="A97" i="3"/>
  <c r="A97" i="4" s="1"/>
  <c r="A96" i="4"/>
  <c r="A91" i="3"/>
  <c r="A91" i="4" s="1"/>
  <c r="A101" i="3"/>
  <c r="A101" i="4" s="1"/>
  <c r="AL136" i="4"/>
  <c r="AD136" i="4"/>
  <c r="BZ134" i="4"/>
  <c r="AH136" i="4"/>
  <c r="BF136" i="4"/>
  <c r="AT136" i="4"/>
  <c r="BB136" i="4"/>
  <c r="AX136" i="4"/>
  <c r="BE80" i="4"/>
  <c r="BQ142" i="4"/>
  <c r="AX137" i="4"/>
  <c r="BL142" i="4"/>
  <c r="AD137" i="4"/>
  <c r="BS142" i="4"/>
  <c r="BF137" i="4"/>
  <c r="BN142" i="4"/>
  <c r="AL137" i="4"/>
  <c r="BL145" i="4"/>
  <c r="AD138" i="4"/>
  <c r="BS145" i="4"/>
  <c r="BF138" i="4"/>
  <c r="BO142" i="4"/>
  <c r="AP137" i="4"/>
  <c r="BQ145" i="4"/>
  <c r="AX138" i="4"/>
  <c r="BM145" i="4"/>
  <c r="AH138" i="4"/>
  <c r="BM142" i="4"/>
  <c r="AH137" i="4"/>
  <c r="BR145" i="4"/>
  <c r="BB138" i="4"/>
  <c r="BO145" i="4"/>
  <c r="AP138" i="4"/>
  <c r="AD145" i="4"/>
  <c r="BN145" i="4"/>
  <c r="AL138" i="4"/>
  <c r="BP145" i="4"/>
  <c r="AT138" i="4"/>
  <c r="BR142" i="4"/>
  <c r="BB137" i="4"/>
  <c r="BP142" i="4"/>
  <c r="AT137" i="4"/>
  <c r="BS84" i="4"/>
  <c r="BI84" i="4" s="1"/>
  <c r="BQ84" i="4"/>
  <c r="CF132" i="4"/>
  <c r="BW48" i="4"/>
  <c r="Z69" i="4"/>
  <c r="CH69" i="4"/>
  <c r="BL140" i="4" s="1"/>
  <c r="AD140" i="4" s="1"/>
  <c r="CJ69" i="4"/>
  <c r="BN140" i="4" s="1"/>
  <c r="AL140" i="4" s="1"/>
  <c r="CI69" i="4"/>
  <c r="BM140" i="4" s="1"/>
  <c r="AH140" i="4" s="1"/>
  <c r="CV69" i="4"/>
  <c r="BQ137" i="4" s="1"/>
  <c r="AX141" i="4" s="1"/>
  <c r="CN69" i="4"/>
  <c r="BR140" i="4" s="1"/>
  <c r="BB140" i="4" s="1"/>
  <c r="CW69" i="4"/>
  <c r="BR137" i="4" s="1"/>
  <c r="BB141" i="4" s="1"/>
  <c r="AA69" i="4"/>
  <c r="AB69" i="4"/>
  <c r="CR69" i="4"/>
  <c r="BM137" i="4" s="1"/>
  <c r="AH141" i="4" s="1"/>
  <c r="BT108" i="4"/>
  <c r="CK69" i="4"/>
  <c r="BO140" i="4" s="1"/>
  <c r="AP140" i="4" s="1"/>
  <c r="CL69" i="4"/>
  <c r="BP140" i="4" s="1"/>
  <c r="AT140" i="4" s="1"/>
  <c r="CM69" i="4"/>
  <c r="BQ140" i="4" s="1"/>
  <c r="AX140" i="4" s="1"/>
  <c r="CT69" i="4"/>
  <c r="BO137" i="4" s="1"/>
  <c r="AP141" i="4" s="1"/>
  <c r="CU69" i="4"/>
  <c r="BP137" i="4" s="1"/>
  <c r="AT141" i="4" s="1"/>
  <c r="BT109" i="4"/>
  <c r="CD40" i="4"/>
  <c r="AC17" i="4"/>
  <c r="BJ17" i="4" s="1"/>
  <c r="AC47" i="4"/>
  <c r="BJ47" i="4" s="1"/>
  <c r="AC44" i="4"/>
  <c r="BJ44" i="4" s="1"/>
  <c r="CQ69" i="4"/>
  <c r="BL137" i="4" s="1"/>
  <c r="AD141" i="4" s="1"/>
  <c r="CS69" i="4"/>
  <c r="BN137" i="4" s="1"/>
  <c r="AL141" i="4" s="1"/>
  <c r="CO69" i="4"/>
  <c r="BS140" i="4" s="1"/>
  <c r="BF140" i="4" s="1"/>
  <c r="CX69" i="4"/>
  <c r="BS137" i="4" s="1"/>
  <c r="BF141" i="4" s="1"/>
  <c r="X88" i="4"/>
  <c r="BT110" i="4"/>
  <c r="BT107" i="4"/>
  <c r="BJ113" i="4"/>
  <c r="CD114" i="4"/>
  <c r="CF131" i="4"/>
  <c r="BX134" i="4"/>
  <c r="BM133" i="4"/>
  <c r="BN133" i="4"/>
  <c r="CE131" i="4"/>
  <c r="BY134" i="4"/>
  <c r="BQ133" i="4"/>
  <c r="BR133" i="4"/>
  <c r="BO133" i="4"/>
  <c r="BP133" i="4"/>
  <c r="BL133" i="4"/>
  <c r="BW134" i="4"/>
  <c r="BL154" i="4"/>
  <c r="BQ154" i="4"/>
  <c r="AX139" i="4" s="1"/>
  <c r="BP154" i="4"/>
  <c r="AT139" i="4" s="1"/>
  <c r="BS154" i="4"/>
  <c r="BF139" i="4" s="1"/>
  <c r="BN154" i="4"/>
  <c r="AL139" i="4" s="1"/>
  <c r="BM154" i="4"/>
  <c r="AH139" i="4" s="1"/>
  <c r="BO154" i="4"/>
  <c r="AP139" i="4" s="1"/>
  <c r="BR154" i="4"/>
  <c r="BB139" i="4" s="1"/>
  <c r="BP122" i="4"/>
  <c r="BS122" i="4"/>
  <c r="BO122" i="4"/>
  <c r="BR122" i="4"/>
  <c r="BN122" i="4"/>
  <c r="BQ122" i="4"/>
  <c r="BL122" i="4"/>
  <c r="BO124" i="4"/>
  <c r="BR124" i="4"/>
  <c r="BN124" i="4"/>
  <c r="BQ124" i="4"/>
  <c r="BL124" i="4"/>
  <c r="BP124" i="4"/>
  <c r="BS124" i="4"/>
  <c r="BW117" i="4"/>
  <c r="BI80" i="4"/>
  <c r="CB124" i="4"/>
  <c r="BX124" i="4"/>
  <c r="CA124" i="4"/>
  <c r="BZ124" i="4"/>
  <c r="CB61" i="4"/>
  <c r="CP18" i="4"/>
  <c r="CP48" i="4"/>
  <c r="BX122" i="4"/>
  <c r="CP61" i="4"/>
  <c r="CP50" i="4"/>
  <c r="CP60" i="4"/>
  <c r="CP39" i="4"/>
  <c r="CP55" i="4"/>
  <c r="CY42" i="4"/>
  <c r="CY29" i="4"/>
  <c r="CY18" i="4"/>
  <c r="CY48" i="4"/>
  <c r="BJ109" i="4"/>
  <c r="CP23" i="4"/>
  <c r="CP57" i="4"/>
  <c r="X79" i="4"/>
  <c r="AC79" i="4" s="1"/>
  <c r="BJ79" i="4" s="1"/>
  <c r="CP41" i="4"/>
  <c r="CY32" i="4"/>
  <c r="CY45" i="4"/>
  <c r="CY22" i="4"/>
  <c r="CY21" i="4"/>
  <c r="BY122" i="4"/>
  <c r="BJ117" i="4"/>
  <c r="CC124" i="4"/>
  <c r="CD124" i="4"/>
  <c r="CP25" i="4"/>
  <c r="CP27" i="4"/>
  <c r="CP29" i="4"/>
  <c r="CP33" i="4"/>
  <c r="CP35" i="4"/>
  <c r="CP37" i="4"/>
  <c r="CP43" i="4"/>
  <c r="CP45" i="4"/>
  <c r="CP47" i="4"/>
  <c r="CP49" i="4"/>
  <c r="CP53" i="4"/>
  <c r="CP64" i="4"/>
  <c r="CP26" i="4"/>
  <c r="CP30" i="4"/>
  <c r="CP34" i="4"/>
  <c r="CP42" i="4"/>
  <c r="CP17" i="4"/>
  <c r="CP62" i="4"/>
  <c r="CP22" i="4"/>
  <c r="CP28" i="4"/>
  <c r="CY54" i="4"/>
  <c r="CY38" i="4"/>
  <c r="CY34" i="4"/>
  <c r="CY55" i="4"/>
  <c r="CY60" i="4"/>
  <c r="CY61" i="4"/>
  <c r="CY51" i="4"/>
  <c r="CY44" i="4"/>
  <c r="CP32" i="4"/>
  <c r="CP40" i="4"/>
  <c r="CY57" i="4"/>
  <c r="CE120" i="4"/>
  <c r="CZ99" i="4"/>
  <c r="X76" i="4"/>
  <c r="AC76" i="4" s="1"/>
  <c r="BJ76" i="4" s="1"/>
  <c r="BW124" i="4"/>
  <c r="BY124" i="4"/>
  <c r="BJ110" i="4"/>
  <c r="CP16" i="4"/>
  <c r="CD122" i="4"/>
  <c r="BZ122" i="4"/>
  <c r="CB122" i="4"/>
  <c r="CC122" i="4"/>
  <c r="BJ112" i="4"/>
  <c r="CP24" i="4"/>
  <c r="CP19" i="4"/>
  <c r="CP20" i="4"/>
  <c r="CP31" i="4"/>
  <c r="CP36" i="4"/>
  <c r="CP52" i="4"/>
  <c r="CP58" i="4"/>
  <c r="BJ111" i="4"/>
  <c r="CP59" i="4"/>
  <c r="CP51" i="4"/>
  <c r="CP46" i="4"/>
  <c r="CP21" i="4"/>
  <c r="CP56" i="4"/>
  <c r="CY23" i="4"/>
  <c r="CY27" i="4"/>
  <c r="CY39" i="4"/>
  <c r="CY43" i="4"/>
  <c r="CY47" i="4"/>
  <c r="CY59" i="4"/>
  <c r="CY31" i="4"/>
  <c r="CY19" i="4"/>
  <c r="CY33" i="4"/>
  <c r="CY41" i="4"/>
  <c r="CY37" i="4"/>
  <c r="CY25" i="4"/>
  <c r="CY17" i="4"/>
  <c r="CY46" i="4"/>
  <c r="CY49" i="4"/>
  <c r="CY20" i="4"/>
  <c r="CY36" i="4"/>
  <c r="CY40" i="4"/>
  <c r="CY56" i="4"/>
  <c r="X73" i="4"/>
  <c r="AC73" i="4" s="1"/>
  <c r="BJ73" i="4" s="1"/>
  <c r="CD116" i="4"/>
  <c r="CA122" i="4"/>
  <c r="BW122" i="4"/>
  <c r="CB116" i="4"/>
  <c r="BJ114" i="4"/>
  <c r="BJ108" i="4"/>
  <c r="BJ116" i="4"/>
  <c r="BJ115" i="4"/>
  <c r="CP54" i="4"/>
  <c r="CP38" i="4"/>
  <c r="CY30" i="4"/>
  <c r="CY26" i="4"/>
  <c r="CY50" i="4"/>
  <c r="CY53" i="4"/>
  <c r="CY28" i="4"/>
  <c r="CY16" i="4"/>
  <c r="CY24" i="4"/>
  <c r="CY52" i="4"/>
  <c r="CY64" i="4"/>
  <c r="BJ107" i="4"/>
  <c r="CZ101" i="4"/>
  <c r="CZ98" i="4"/>
  <c r="AK80" i="4"/>
  <c r="X78" i="4"/>
  <c r="AC78" i="4" s="1"/>
  <c r="BJ78" i="4" s="1"/>
  <c r="BA80" i="4"/>
  <c r="CB112" i="4"/>
  <c r="BX110" i="4"/>
  <c r="BZ45" i="4"/>
  <c r="BW29" i="4"/>
  <c r="CD48" i="4"/>
  <c r="BY40" i="4"/>
  <c r="BY49" i="4"/>
  <c r="BX27" i="4"/>
  <c r="CA53" i="4"/>
  <c r="CC28" i="4"/>
  <c r="AC40" i="4"/>
  <c r="BJ40" i="4" s="1"/>
  <c r="CC45" i="4"/>
  <c r="CB23" i="4"/>
  <c r="BW45" i="4"/>
  <c r="BY23" i="4"/>
  <c r="BY61" i="4"/>
  <c r="CC57" i="4"/>
  <c r="BY53" i="4"/>
  <c r="CD23" i="4"/>
  <c r="BZ52" i="4"/>
  <c r="BX57" i="4"/>
  <c r="CD61" i="4"/>
  <c r="BZ57" i="4"/>
  <c r="BW23" i="4"/>
  <c r="BX52" i="4"/>
  <c r="BY63" i="4"/>
  <c r="CA52" i="4"/>
  <c r="CA48" i="4"/>
  <c r="CA57" i="4"/>
  <c r="CB36" i="4"/>
  <c r="AC32" i="4"/>
  <c r="BJ32" i="4" s="1"/>
  <c r="CY63" i="4"/>
  <c r="CY58" i="4"/>
  <c r="CY35" i="4"/>
  <c r="CY62" i="4"/>
  <c r="CP44" i="4"/>
  <c r="CP63" i="4"/>
  <c r="CY15" i="4"/>
  <c r="CP15" i="4"/>
  <c r="CB114" i="4"/>
  <c r="BX109" i="4"/>
  <c r="CA117" i="4"/>
  <c r="BX108" i="4"/>
  <c r="BY113" i="4"/>
  <c r="BZ114" i="4"/>
  <c r="BX114" i="4"/>
  <c r="CA109" i="4"/>
  <c r="CD112" i="4"/>
  <c r="CC115" i="4"/>
  <c r="BZ113" i="4"/>
  <c r="BX112" i="4"/>
  <c r="CA113" i="4"/>
  <c r="CA110" i="4"/>
  <c r="BX113" i="4"/>
  <c r="CC114" i="4"/>
  <c r="CA114" i="4"/>
  <c r="CB113" i="4"/>
  <c r="CD110" i="4"/>
  <c r="BW114" i="4"/>
  <c r="CB110" i="4"/>
  <c r="BW113" i="4"/>
  <c r="CC110" i="4"/>
  <c r="BZ110" i="4"/>
  <c r="CE123" i="4"/>
  <c r="BW109" i="4"/>
  <c r="CB117" i="4"/>
  <c r="CC108" i="4"/>
  <c r="CB109" i="4"/>
  <c r="CF123" i="4"/>
  <c r="CF118" i="4"/>
  <c r="CD107" i="4"/>
  <c r="BY112" i="4"/>
  <c r="CC117" i="4"/>
  <c r="BZ108" i="4"/>
  <c r="CA112" i="4"/>
  <c r="CD109" i="4"/>
  <c r="BY116" i="4"/>
  <c r="BX116" i="4"/>
  <c r="CF120" i="4"/>
  <c r="BW116" i="4"/>
  <c r="CA116" i="4"/>
  <c r="BW112" i="4"/>
  <c r="BZ109" i="4"/>
  <c r="BZ116" i="4"/>
  <c r="BW110" i="4"/>
  <c r="CC112" i="4"/>
  <c r="BW108" i="4"/>
  <c r="CD113" i="4"/>
  <c r="BY109" i="4"/>
  <c r="CA107" i="4"/>
  <c r="CC116" i="4"/>
  <c r="CD115" i="4"/>
  <c r="CA111" i="4"/>
  <c r="BX111" i="4"/>
  <c r="BY115" i="4"/>
  <c r="BZ111" i="4"/>
  <c r="CD111" i="4"/>
  <c r="BZ115" i="4"/>
  <c r="CB111" i="4"/>
  <c r="BZ117" i="4"/>
  <c r="CA108" i="4"/>
  <c r="CB108" i="4"/>
  <c r="BW115" i="4"/>
  <c r="BX117" i="4"/>
  <c r="CD117" i="4"/>
  <c r="BW111" i="4"/>
  <c r="CD108" i="4"/>
  <c r="BX115" i="4"/>
  <c r="CB115" i="4"/>
  <c r="BY106" i="4"/>
  <c r="CA106" i="4"/>
  <c r="BZ107" i="4"/>
  <c r="BX107" i="4"/>
  <c r="CD106" i="4"/>
  <c r="CC106" i="4"/>
  <c r="BZ106" i="4"/>
  <c r="CB106" i="4"/>
  <c r="BW106" i="4"/>
  <c r="BY111" i="4"/>
  <c r="CB107" i="4"/>
  <c r="AA88" i="4"/>
  <c r="Z88" i="4"/>
  <c r="AB80" i="4"/>
  <c r="AA80" i="4"/>
  <c r="Z80" i="4"/>
  <c r="BY107" i="4"/>
  <c r="CC107" i="4"/>
  <c r="AC24" i="4"/>
  <c r="BJ24" i="4" s="1"/>
  <c r="AC25" i="4"/>
  <c r="BJ25" i="4" s="1"/>
  <c r="BZ26" i="4"/>
  <c r="BW32" i="4"/>
  <c r="AC46" i="4"/>
  <c r="BJ46" i="4" s="1"/>
  <c r="BZ23" i="4"/>
  <c r="BW59" i="4"/>
  <c r="CA43" i="4"/>
  <c r="AC51" i="4"/>
  <c r="BJ51" i="4" s="1"/>
  <c r="CC44" i="4"/>
  <c r="AC43" i="4"/>
  <c r="BJ43" i="4" s="1"/>
  <c r="CD33" i="4"/>
  <c r="CC23" i="4"/>
  <c r="BX23" i="4"/>
  <c r="BW22" i="4"/>
  <c r="BX42" i="4"/>
  <c r="CA22" i="4"/>
  <c r="BX40" i="4"/>
  <c r="CA28" i="4"/>
  <c r="AC45" i="4"/>
  <c r="BJ45" i="4" s="1"/>
  <c r="AC42" i="4"/>
  <c r="BJ42" i="4" s="1"/>
  <c r="AC19" i="4"/>
  <c r="BJ19" i="4" s="1"/>
  <c r="AC52" i="4"/>
  <c r="BJ52" i="4" s="1"/>
  <c r="CC54" i="4"/>
  <c r="CC42" i="4"/>
  <c r="BX32" i="4"/>
  <c r="CB33" i="4"/>
  <c r="CA33" i="4"/>
  <c r="CA32" i="4"/>
  <c r="CC32" i="4"/>
  <c r="CB57" i="4"/>
  <c r="BX28" i="4"/>
  <c r="CC61" i="4"/>
  <c r="CD57" i="4"/>
  <c r="CD45" i="4"/>
  <c r="BX61" i="4"/>
  <c r="BX45" i="4"/>
  <c r="BY44" i="4"/>
  <c r="CD28" i="4"/>
  <c r="CB44" i="4"/>
  <c r="BW28" i="4"/>
  <c r="AC27" i="4"/>
  <c r="BJ27" i="4" s="1"/>
  <c r="CB52" i="4"/>
  <c r="CD32" i="4"/>
  <c r="BY32" i="4"/>
  <c r="BY36" i="4"/>
  <c r="BX33" i="4"/>
  <c r="CC48" i="4"/>
  <c r="CB32" i="4"/>
  <c r="CD52" i="4"/>
  <c r="BW44" i="4"/>
  <c r="CD36" i="4"/>
  <c r="AC37" i="4"/>
  <c r="BJ37" i="4" s="1"/>
  <c r="CA44" i="4"/>
  <c r="CB45" i="4"/>
  <c r="BZ33" i="4"/>
  <c r="BZ61" i="4"/>
  <c r="BY57" i="4"/>
  <c r="BY45" i="4"/>
  <c r="BZ42" i="4"/>
  <c r="BX48" i="4"/>
  <c r="BW61" i="4"/>
  <c r="BZ44" i="4"/>
  <c r="BY28" i="4"/>
  <c r="BX44" i="4"/>
  <c r="BZ40" i="4"/>
  <c r="BZ48" i="4"/>
  <c r="CC36" i="4"/>
  <c r="CB48" i="4"/>
  <c r="BY52" i="4"/>
  <c r="AC41" i="4"/>
  <c r="BJ41" i="4" s="1"/>
  <c r="BZ36" i="4"/>
  <c r="AC26" i="4"/>
  <c r="BJ26" i="4" s="1"/>
  <c r="AC34" i="4"/>
  <c r="BJ34" i="4" s="1"/>
  <c r="AC50" i="4"/>
  <c r="BJ50" i="4" s="1"/>
  <c r="AC38" i="4"/>
  <c r="BJ38" i="4" s="1"/>
  <c r="AC21" i="4"/>
  <c r="BJ21" i="4" s="1"/>
  <c r="AC30" i="4"/>
  <c r="BJ30" i="4" s="1"/>
  <c r="AC49" i="4"/>
  <c r="BJ49" i="4" s="1"/>
  <c r="AC57" i="4"/>
  <c r="BJ57" i="4" s="1"/>
  <c r="CD24" i="4"/>
  <c r="BX25" i="4"/>
  <c r="CB28" i="4"/>
  <c r="AC62" i="4"/>
  <c r="BJ62" i="4" s="1"/>
  <c r="BX53" i="4"/>
  <c r="CC31" i="4"/>
  <c r="AC23" i="4"/>
  <c r="BJ23" i="4" s="1"/>
  <c r="AC16" i="4"/>
  <c r="BJ16" i="4" s="1"/>
  <c r="AC58" i="4"/>
  <c r="BJ58" i="4" s="1"/>
  <c r="CC24" i="4"/>
  <c r="AC33" i="4"/>
  <c r="BJ33" i="4" s="1"/>
  <c r="BX24" i="4"/>
  <c r="CC53" i="4"/>
  <c r="CD49" i="4"/>
  <c r="BY37" i="4"/>
  <c r="CB29" i="4"/>
  <c r="CB27" i="4"/>
  <c r="CC46" i="4"/>
  <c r="CA49" i="4"/>
  <c r="BX36" i="4"/>
  <c r="BW52" i="4"/>
  <c r="BZ46" i="4"/>
  <c r="BZ41" i="4"/>
  <c r="CD60" i="4"/>
  <c r="BY31" i="4"/>
  <c r="CB24" i="4"/>
  <c r="CB53" i="4"/>
  <c r="CB31" i="4"/>
  <c r="BZ53" i="4"/>
  <c r="BZ29" i="4"/>
  <c r="CD46" i="4"/>
  <c r="CB46" i="4"/>
  <c r="BY64" i="4"/>
  <c r="CB30" i="4"/>
  <c r="AC29" i="4"/>
  <c r="BJ29" i="4" s="1"/>
  <c r="BZ31" i="4"/>
  <c r="BW24" i="4"/>
  <c r="CA36" i="4"/>
  <c r="BX31" i="4"/>
  <c r="BX46" i="4"/>
  <c r="BW31" i="4"/>
  <c r="CA31" i="4"/>
  <c r="BZ24" i="4"/>
  <c r="BX63" i="4"/>
  <c r="CD53" i="4"/>
  <c r="CA29" i="4"/>
  <c r="CD29" i="4"/>
  <c r="BW46" i="4"/>
  <c r="BY46" i="4"/>
  <c r="BW64" i="4"/>
  <c r="BY29" i="4"/>
  <c r="BX29" i="4"/>
  <c r="BY24" i="4"/>
  <c r="AC53" i="4"/>
  <c r="BJ53" i="4" s="1"/>
  <c r="BZ25" i="4"/>
  <c r="AC15" i="4"/>
  <c r="CD41" i="4"/>
  <c r="BW58" i="4"/>
  <c r="AC18" i="4"/>
  <c r="BJ18" i="4" s="1"/>
  <c r="BY25" i="4"/>
  <c r="AC54" i="4"/>
  <c r="BJ54" i="4" s="1"/>
  <c r="CB25" i="4"/>
  <c r="BY41" i="4"/>
  <c r="CA42" i="4"/>
  <c r="BZ62" i="4"/>
  <c r="BY22" i="4"/>
  <c r="CD42" i="4"/>
  <c r="CB42" i="4"/>
  <c r="BY56" i="4"/>
  <c r="BX41" i="4"/>
  <c r="CB40" i="4"/>
  <c r="BW33" i="4"/>
  <c r="CA25" i="4"/>
  <c r="CC25" i="4"/>
  <c r="BW41" i="4"/>
  <c r="CA40" i="4"/>
  <c r="BW40" i="4"/>
  <c r="CB41" i="4"/>
  <c r="CD25" i="4"/>
  <c r="CC41" i="4"/>
  <c r="BY30" i="4"/>
  <c r="CB38" i="4"/>
  <c r="BZ22" i="4"/>
  <c r="BW42" i="4"/>
  <c r="CB60" i="4"/>
  <c r="AC35" i="4"/>
  <c r="BJ35" i="4" s="1"/>
  <c r="AC61" i="4"/>
  <c r="BJ61" i="4" s="1"/>
  <c r="CC33" i="4"/>
  <c r="BX30" i="4"/>
  <c r="CC63" i="4"/>
  <c r="BZ30" i="4"/>
  <c r="CC30" i="4"/>
  <c r="CC56" i="4"/>
  <c r="CB37" i="4"/>
  <c r="BZ63" i="4"/>
  <c r="CD34" i="4"/>
  <c r="BW26" i="4"/>
  <c r="BX62" i="4"/>
  <c r="CA34" i="4"/>
  <c r="CB58" i="4"/>
  <c r="CB64" i="4"/>
  <c r="BW63" i="4"/>
  <c r="BW30" i="4"/>
  <c r="BX56" i="4"/>
  <c r="CD56" i="4"/>
  <c r="CA56" i="4"/>
  <c r="CB63" i="4"/>
  <c r="CD63" i="4"/>
  <c r="CD30" i="4"/>
  <c r="BX35" i="4"/>
  <c r="CA58" i="4"/>
  <c r="BX38" i="4"/>
  <c r="CC34" i="4"/>
  <c r="BY50" i="4"/>
  <c r="BY58" i="4"/>
  <c r="CD64" i="4"/>
  <c r="BZ56" i="4"/>
  <c r="CB56" i="4"/>
  <c r="CB35" i="4"/>
  <c r="BZ54" i="4"/>
  <c r="CC38" i="4"/>
  <c r="BY62" i="4"/>
  <c r="BW50" i="4"/>
  <c r="CB26" i="4"/>
  <c r="BY26" i="4"/>
  <c r="CD58" i="4"/>
  <c r="CC58" i="4"/>
  <c r="BX64" i="4"/>
  <c r="BZ35" i="4"/>
  <c r="CD37" i="4"/>
  <c r="CD50" i="4"/>
  <c r="BX54" i="4"/>
  <c r="CD62" i="4"/>
  <c r="CC62" i="4"/>
  <c r="CB50" i="4"/>
  <c r="BZ58" i="4"/>
  <c r="BZ64" i="4"/>
  <c r="BX60" i="4"/>
  <c r="CA37" i="4"/>
  <c r="BW37" i="4"/>
  <c r="CD35" i="4"/>
  <c r="BY35" i="4"/>
  <c r="BX59" i="4"/>
  <c r="CC49" i="4"/>
  <c r="CC37" i="4"/>
  <c r="CD54" i="4"/>
  <c r="CB54" i="4"/>
  <c r="BY27" i="4"/>
  <c r="BZ50" i="4"/>
  <c r="CC50" i="4"/>
  <c r="CC59" i="4"/>
  <c r="CA55" i="4"/>
  <c r="CC60" i="4"/>
  <c r="CC35" i="4"/>
  <c r="CD27" i="4"/>
  <c r="BY60" i="4"/>
  <c r="CA35" i="4"/>
  <c r="CB47" i="4"/>
  <c r="CD47" i="4"/>
  <c r="BY47" i="4"/>
  <c r="CA47" i="4"/>
  <c r="BW47" i="4"/>
  <c r="BZ47" i="4"/>
  <c r="CC47" i="4"/>
  <c r="CB34" i="4"/>
  <c r="BX34" i="4"/>
  <c r="BW34" i="4"/>
  <c r="CD38" i="4"/>
  <c r="CA38" i="4"/>
  <c r="CA26" i="4"/>
  <c r="BX26" i="4"/>
  <c r="CB49" i="4"/>
  <c r="BZ49" i="4"/>
  <c r="BZ37" i="4"/>
  <c r="BW54" i="4"/>
  <c r="BY54" i="4"/>
  <c r="BW38" i="4"/>
  <c r="BY38" i="4"/>
  <c r="CC27" i="4"/>
  <c r="BW62" i="4"/>
  <c r="CB62" i="4"/>
  <c r="BY34" i="4"/>
  <c r="BX50" i="4"/>
  <c r="CD26" i="4"/>
  <c r="CC64" i="4"/>
  <c r="BW60" i="4"/>
  <c r="BZ60" i="4"/>
  <c r="BX49" i="4"/>
  <c r="CB39" i="4"/>
  <c r="BZ39" i="4"/>
  <c r="CA39" i="4"/>
  <c r="CD39" i="4"/>
  <c r="CC39" i="4"/>
  <c r="BY39" i="4"/>
  <c r="BW39" i="4"/>
  <c r="CB51" i="4"/>
  <c r="CA51" i="4"/>
  <c r="BZ51" i="4"/>
  <c r="BW51" i="4"/>
  <c r="CC51" i="4"/>
  <c r="CD51" i="4"/>
  <c r="BY51" i="4"/>
  <c r="CB55" i="4"/>
  <c r="BZ55" i="4"/>
  <c r="BY55" i="4"/>
  <c r="BW55" i="4"/>
  <c r="CD55" i="4"/>
  <c r="CC55" i="4"/>
  <c r="BZ27" i="4"/>
  <c r="BW27" i="4"/>
  <c r="CB43" i="4"/>
  <c r="BY43" i="4"/>
  <c r="CD43" i="4"/>
  <c r="BZ43" i="4"/>
  <c r="CC43" i="4"/>
  <c r="BW43" i="4"/>
  <c r="CD59" i="4"/>
  <c r="CA59" i="4"/>
  <c r="BY59" i="4"/>
  <c r="BZ59" i="4"/>
  <c r="CD19" i="4"/>
  <c r="CA19" i="4"/>
  <c r="CB19" i="4"/>
  <c r="CD21" i="4"/>
  <c r="CB21" i="4"/>
  <c r="BY19" i="4"/>
  <c r="BZ21" i="4"/>
  <c r="CC20" i="4"/>
  <c r="BW21" i="4"/>
  <c r="CC19" i="4"/>
  <c r="BW19" i="4"/>
  <c r="CC21" i="4"/>
  <c r="CD20" i="4"/>
  <c r="BX20" i="4"/>
  <c r="BW20" i="4"/>
  <c r="BX19" i="4"/>
  <c r="BY18" i="4"/>
  <c r="CA21" i="4"/>
  <c r="BX21" i="4"/>
  <c r="CC18" i="4"/>
  <c r="CA18" i="4"/>
  <c r="CD22" i="4"/>
  <c r="BZ18" i="4"/>
  <c r="BX22" i="4"/>
  <c r="BW17" i="4"/>
  <c r="BW18" i="4"/>
  <c r="CB22" i="4"/>
  <c r="CB18" i="4"/>
  <c r="CD18" i="4"/>
  <c r="AW80" i="4"/>
  <c r="CE118" i="4"/>
  <c r="CE119" i="4"/>
  <c r="CF119" i="4"/>
  <c r="X75" i="4"/>
  <c r="AC75" i="4" s="1"/>
  <c r="BJ75" i="4" s="1"/>
  <c r="X77" i="4"/>
  <c r="AC77" i="4" s="1"/>
  <c r="BJ77" i="4" s="1"/>
  <c r="X74" i="4"/>
  <c r="AC74" i="4" s="1"/>
  <c r="BJ74" i="4" s="1"/>
  <c r="CF121" i="4"/>
  <c r="CD134" i="4"/>
  <c r="CC134" i="4"/>
  <c r="CA134" i="4"/>
  <c r="CZ100" i="4"/>
  <c r="CD16" i="4"/>
  <c r="AC22" i="4"/>
  <c r="BJ22" i="4" s="1"/>
  <c r="CA16" i="4"/>
  <c r="BW16" i="4"/>
  <c r="BX16" i="4"/>
  <c r="CC16" i="4"/>
  <c r="BZ16" i="4"/>
  <c r="BZ20" i="4"/>
  <c r="CA20" i="4"/>
  <c r="BY16" i="4"/>
  <c r="BY20" i="4"/>
  <c r="CA17" i="4"/>
  <c r="CC17" i="4"/>
  <c r="CB17" i="4"/>
  <c r="BX17" i="4"/>
  <c r="BY17" i="4"/>
  <c r="BZ17" i="4"/>
  <c r="BY15" i="4"/>
  <c r="CD15" i="4"/>
  <c r="CC15" i="4"/>
  <c r="CB15" i="4"/>
  <c r="CA15" i="4"/>
  <c r="BX15" i="4"/>
  <c r="BW15" i="4"/>
  <c r="BJ83" i="4"/>
  <c r="AC88" i="4"/>
  <c r="AG80" i="4"/>
  <c r="X72" i="4"/>
  <c r="CZ83" i="4"/>
  <c r="CY88" i="4"/>
  <c r="CE121" i="4"/>
  <c r="CP126" i="4"/>
  <c r="BJ106" i="4"/>
  <c r="CY126" i="4"/>
  <c r="CB134" i="4"/>
  <c r="CE132" i="4"/>
  <c r="BP131" i="4"/>
  <c r="BL131" i="4"/>
  <c r="BS131" i="4"/>
  <c r="BO131" i="4"/>
  <c r="BQ131" i="4"/>
  <c r="BN131" i="4"/>
  <c r="BM131" i="4"/>
  <c r="BR131" i="4"/>
  <c r="DC80" i="4"/>
  <c r="AC137" i="4" s="1"/>
  <c r="DL80" i="4"/>
  <c r="AC138" i="4" s="1"/>
  <c r="CZ97" i="4"/>
  <c r="BN97" i="4" s="1"/>
  <c r="AO97" i="4" s="1"/>
  <c r="DL72" i="4"/>
  <c r="DU80" i="4"/>
  <c r="BS132" i="4"/>
  <c r="BO132" i="4"/>
  <c r="BM132" i="4"/>
  <c r="BL132" i="4"/>
  <c r="BQ132" i="4"/>
  <c r="BP132" i="4"/>
  <c r="BR132" i="4"/>
  <c r="CF133" i="4"/>
  <c r="CE133" i="4"/>
  <c r="CF125" i="4"/>
  <c r="CE125" i="4"/>
  <c r="BC24" i="2"/>
  <c r="BD24" i="2"/>
  <c r="BE24" i="2"/>
  <c r="BF24" i="2"/>
  <c r="BG24" i="2"/>
  <c r="BH24" i="2"/>
  <c r="BB24" i="2"/>
  <c r="BI23" i="2"/>
  <c r="BI22" i="2"/>
  <c r="BR83" i="4" l="1"/>
  <c r="BE83" i="4" s="1"/>
  <c r="BE88" i="4" s="1"/>
  <c r="BS83" i="4"/>
  <c r="BI83" i="4" s="1"/>
  <c r="BI88" i="4" s="1"/>
  <c r="BP83" i="4"/>
  <c r="AW83" i="4" s="1"/>
  <c r="AW88" i="4" s="1"/>
  <c r="BQ83" i="4"/>
  <c r="BA83" i="4" s="1"/>
  <c r="BL83" i="4"/>
  <c r="BL88" i="4" s="1"/>
  <c r="BM83" i="4"/>
  <c r="BL97" i="4"/>
  <c r="AG97" i="4" s="1"/>
  <c r="BS97" i="4"/>
  <c r="BI97" i="4" s="1"/>
  <c r="AB103" i="4"/>
  <c r="BT84" i="4"/>
  <c r="AA103" i="4"/>
  <c r="AC140" i="4"/>
  <c r="AC141" i="4"/>
  <c r="BT142" i="4"/>
  <c r="BT145" i="4"/>
  <c r="Z103" i="4"/>
  <c r="AD139" i="4"/>
  <c r="AC139" i="4"/>
  <c r="BA84" i="4"/>
  <c r="BJ88" i="4"/>
  <c r="BT133" i="4"/>
  <c r="BX69" i="4"/>
  <c r="CD69" i="4"/>
  <c r="BZ69" i="4"/>
  <c r="BJ15" i="4"/>
  <c r="AC69" i="4"/>
  <c r="BJ69" i="4" s="1"/>
  <c r="CA69" i="4"/>
  <c r="BY69" i="4"/>
  <c r="CP69" i="4"/>
  <c r="CB69" i="4"/>
  <c r="BW69" i="4"/>
  <c r="CC69" i="4"/>
  <c r="CY69" i="4"/>
  <c r="BN134" i="4"/>
  <c r="CE134" i="4"/>
  <c r="BN126" i="4"/>
  <c r="BO83" i="4"/>
  <c r="AS88" i="4" s="1"/>
  <c r="BN83" i="4"/>
  <c r="CF122" i="4"/>
  <c r="CF124" i="4"/>
  <c r="CE124" i="4"/>
  <c r="CE122" i="4"/>
  <c r="CE110" i="4"/>
  <c r="CF57" i="4"/>
  <c r="CF36" i="4"/>
  <c r="CE57" i="4"/>
  <c r="CE44" i="4"/>
  <c r="CE45" i="4"/>
  <c r="CF23" i="4"/>
  <c r="CF114" i="4"/>
  <c r="CF109" i="4"/>
  <c r="CE114" i="4"/>
  <c r="CF117" i="4"/>
  <c r="CF110" i="4"/>
  <c r="CF112" i="4"/>
  <c r="CE116" i="4"/>
  <c r="CF113" i="4"/>
  <c r="CE112" i="4"/>
  <c r="BX126" i="4"/>
  <c r="CF108" i="4"/>
  <c r="CF116" i="4"/>
  <c r="CE117" i="4"/>
  <c r="CE113" i="4"/>
  <c r="CE111" i="4"/>
  <c r="CE108" i="4"/>
  <c r="CE109" i="4"/>
  <c r="CF111" i="4"/>
  <c r="BW126" i="4"/>
  <c r="CE115" i="4"/>
  <c r="CF115" i="4"/>
  <c r="CC126" i="4"/>
  <c r="CA126" i="4"/>
  <c r="CB126" i="4"/>
  <c r="BZ126" i="4"/>
  <c r="CD126" i="4"/>
  <c r="BY126" i="4"/>
  <c r="CE106" i="4"/>
  <c r="CF106" i="4"/>
  <c r="CF107" i="4"/>
  <c r="CE107" i="4"/>
  <c r="CF44" i="4"/>
  <c r="CF48" i="4"/>
  <c r="CE32" i="4"/>
  <c r="CF61" i="4"/>
  <c r="CE28" i="4"/>
  <c r="CE61" i="4"/>
  <c r="CE48" i="4"/>
  <c r="CF45" i="4"/>
  <c r="CE23" i="4"/>
  <c r="CF28" i="4"/>
  <c r="CE36" i="4"/>
  <c r="CF32" i="4"/>
  <c r="CE52" i="4"/>
  <c r="CE53" i="4"/>
  <c r="CF52" i="4"/>
  <c r="CF58" i="4"/>
  <c r="CF42" i="4"/>
  <c r="CF41" i="4"/>
  <c r="CF24" i="4"/>
  <c r="CF29" i="4"/>
  <c r="CF46" i="4"/>
  <c r="CF64" i="4"/>
  <c r="CE24" i="4"/>
  <c r="CF31" i="4"/>
  <c r="CF53" i="4"/>
  <c r="CF33" i="4"/>
  <c r="CE29" i="4"/>
  <c r="CE31" i="4"/>
  <c r="CE21" i="4"/>
  <c r="CF37" i="4"/>
  <c r="CE41" i="4"/>
  <c r="CE25" i="4"/>
  <c r="CE46" i="4"/>
  <c r="CE40" i="4"/>
  <c r="CE56" i="4"/>
  <c r="CE63" i="4"/>
  <c r="CF60" i="4"/>
  <c r="CE33" i="4"/>
  <c r="CE42" i="4"/>
  <c r="CF62" i="4"/>
  <c r="CE58" i="4"/>
  <c r="CF50" i="4"/>
  <c r="CF30" i="4"/>
  <c r="CE26" i="4"/>
  <c r="CF63" i="4"/>
  <c r="CF25" i="4"/>
  <c r="CE19" i="4"/>
  <c r="CF43" i="4"/>
  <c r="CE27" i="4"/>
  <c r="CE55" i="4"/>
  <c r="CE51" i="4"/>
  <c r="CF39" i="4"/>
  <c r="CF49" i="4"/>
  <c r="CE34" i="4"/>
  <c r="CF26" i="4"/>
  <c r="CF54" i="4"/>
  <c r="CF35" i="4"/>
  <c r="CF40" i="4"/>
  <c r="CE62" i="4"/>
  <c r="CF56" i="4"/>
  <c r="CE30" i="4"/>
  <c r="CE37" i="4"/>
  <c r="CE35" i="4"/>
  <c r="CE50" i="4"/>
  <c r="CE49" i="4"/>
  <c r="CE43" i="4"/>
  <c r="CF34" i="4"/>
  <c r="CF27" i="4"/>
  <c r="CF38" i="4"/>
  <c r="CE64" i="4"/>
  <c r="CE47" i="4"/>
  <c r="CF59" i="4"/>
  <c r="CE39" i="4"/>
  <c r="CF47" i="4"/>
  <c r="CF51" i="4"/>
  <c r="CE59" i="4"/>
  <c r="CE38" i="4"/>
  <c r="CE54" i="4"/>
  <c r="CF55" i="4"/>
  <c r="CE60" i="4"/>
  <c r="CF22" i="4"/>
  <c r="CF21" i="4"/>
  <c r="CF19" i="4"/>
  <c r="CE20" i="4"/>
  <c r="CE22" i="4"/>
  <c r="CE18" i="4"/>
  <c r="CF18" i="4"/>
  <c r="CF20" i="4"/>
  <c r="BS134" i="4"/>
  <c r="BT140" i="4"/>
  <c r="CF16" i="4"/>
  <c r="BQ134" i="4"/>
  <c r="CF17" i="4"/>
  <c r="CE16" i="4"/>
  <c r="CE17" i="4"/>
  <c r="CE15" i="4"/>
  <c r="CF15" i="4"/>
  <c r="BP134" i="4"/>
  <c r="BT137" i="4"/>
  <c r="BR134" i="4"/>
  <c r="BO134" i="4"/>
  <c r="Y80" i="4"/>
  <c r="Y103" i="4" s="1"/>
  <c r="Y129" i="4" s="1"/>
  <c r="BT131" i="4"/>
  <c r="BL134" i="4"/>
  <c r="BT132" i="4"/>
  <c r="BM134" i="4"/>
  <c r="BI24" i="2"/>
  <c r="BS88" i="4" l="1"/>
  <c r="BR88" i="4"/>
  <c r="BP88" i="4"/>
  <c r="BQ88" i="4"/>
  <c r="BA88" i="4"/>
  <c r="AG88" i="4"/>
  <c r="AK88" i="4"/>
  <c r="BM88" i="4"/>
  <c r="BT97" i="4"/>
  <c r="CE69" i="4"/>
  <c r="BJ126" i="4"/>
  <c r="BT134" i="4"/>
  <c r="BO88" i="4"/>
  <c r="BT83" i="4"/>
  <c r="BT88" i="4" s="1"/>
  <c r="AO88" i="4"/>
  <c r="BN88" i="4"/>
  <c r="BL24" i="4"/>
  <c r="BM24" i="4" s="1"/>
  <c r="BL20" i="4"/>
  <c r="BM20" i="4" s="1"/>
  <c r="BL44" i="4"/>
  <c r="BL57" i="4"/>
  <c r="CD129" i="4"/>
  <c r="BL23" i="4"/>
  <c r="BL36" i="4"/>
  <c r="BM36" i="4" s="1"/>
  <c r="BL45" i="4"/>
  <c r="BM45" i="4" s="1"/>
  <c r="BL61" i="4"/>
  <c r="BM61" i="4" s="1"/>
  <c r="BL32" i="4"/>
  <c r="BM32" i="4" s="1"/>
  <c r="BL15" i="4"/>
  <c r="BX129" i="4"/>
  <c r="CB129" i="4"/>
  <c r="BZ129" i="4"/>
  <c r="BW129" i="4"/>
  <c r="CC129" i="4"/>
  <c r="CA129" i="4"/>
  <c r="BY129" i="4"/>
  <c r="CE126" i="4"/>
  <c r="BL64" i="4"/>
  <c r="BL46" i="4"/>
  <c r="BL26" i="4"/>
  <c r="BM26" i="4" s="1"/>
  <c r="BL42" i="4"/>
  <c r="BL56" i="4"/>
  <c r="BM56" i="4" s="1"/>
  <c r="BL30" i="4"/>
  <c r="BM30" i="4" s="1"/>
  <c r="BL48" i="4"/>
  <c r="BM48" i="4" s="1"/>
  <c r="BL22" i="4"/>
  <c r="BL58" i="4"/>
  <c r="BM58" i="4" s="1"/>
  <c r="BL52" i="4"/>
  <c r="BM52" i="4" s="1"/>
  <c r="BL19" i="4"/>
  <c r="BL28" i="4"/>
  <c r="BL49" i="4"/>
  <c r="BL27" i="4"/>
  <c r="BL53" i="4"/>
  <c r="BL29" i="4"/>
  <c r="BM29" i="4" s="1"/>
  <c r="BL41" i="4"/>
  <c r="BL47" i="4"/>
  <c r="BM47" i="4" s="1"/>
  <c r="BL25" i="4"/>
  <c r="BL40" i="4"/>
  <c r="BM40" i="4" s="1"/>
  <c r="BL37" i="4"/>
  <c r="BL63" i="4"/>
  <c r="BL33" i="4"/>
  <c r="BL31" i="4"/>
  <c r="BL21" i="4"/>
  <c r="BM21" i="4" s="1"/>
  <c r="BL55" i="4"/>
  <c r="BM55" i="4" s="1"/>
  <c r="BL50" i="4"/>
  <c r="BL54" i="4"/>
  <c r="BL51" i="4"/>
  <c r="BM51" i="4" s="1"/>
  <c r="BL34" i="4"/>
  <c r="BM34" i="4" s="1"/>
  <c r="BL35" i="4"/>
  <c r="BL62" i="4"/>
  <c r="BL39" i="4"/>
  <c r="BL38" i="4"/>
  <c r="BL43" i="4"/>
  <c r="BM43" i="4" s="1"/>
  <c r="BL60" i="4"/>
  <c r="BL59" i="4"/>
  <c r="BL18" i="4"/>
  <c r="BM18" i="4" s="1"/>
  <c r="BL16" i="4"/>
  <c r="BL17" i="4"/>
  <c r="BM17" i="4" s="1"/>
  <c r="AC72" i="4"/>
  <c r="X80" i="4"/>
  <c r="X103" i="4" s="1"/>
  <c r="X129" i="4" s="1"/>
  <c r="DC66" i="3"/>
  <c r="DC65" i="3"/>
  <c r="DC64" i="3"/>
  <c r="CB64" i="3" s="1"/>
  <c r="DC63" i="3"/>
  <c r="CC63" i="3" s="1"/>
  <c r="DC62" i="3"/>
  <c r="CC62" i="3" s="1"/>
  <c r="DC61" i="3"/>
  <c r="CC61" i="3" s="1"/>
  <c r="DC60" i="3"/>
  <c r="BX60" i="3" s="1"/>
  <c r="DC59" i="3"/>
  <c r="CC59" i="3" s="1"/>
  <c r="DC58" i="3"/>
  <c r="BX58" i="3" s="1"/>
  <c r="DC57" i="3"/>
  <c r="CC57" i="3" s="1"/>
  <c r="DC56" i="3"/>
  <c r="CB56" i="3" s="1"/>
  <c r="DC55" i="3"/>
  <c r="CC55" i="3" s="1"/>
  <c r="DC54" i="3"/>
  <c r="CC54" i="3" s="1"/>
  <c r="DC53" i="3"/>
  <c r="CC53" i="3" s="1"/>
  <c r="DC52" i="3"/>
  <c r="BX52" i="3" s="1"/>
  <c r="DC51" i="3"/>
  <c r="CC51" i="3" s="1"/>
  <c r="DC50" i="3"/>
  <c r="BX50" i="3" s="1"/>
  <c r="DC49" i="3"/>
  <c r="CC49" i="3" s="1"/>
  <c r="DC48" i="3"/>
  <c r="CB48" i="3" s="1"/>
  <c r="DC47" i="3"/>
  <c r="CC47" i="3" s="1"/>
  <c r="DC46" i="3"/>
  <c r="CC46" i="3" s="1"/>
  <c r="DC45" i="3"/>
  <c r="CC45" i="3" s="1"/>
  <c r="DC44" i="3"/>
  <c r="BX44" i="3" s="1"/>
  <c r="DC43" i="3"/>
  <c r="CC43" i="3" s="1"/>
  <c r="DC42" i="3"/>
  <c r="BX42" i="3" s="1"/>
  <c r="DC41" i="3"/>
  <c r="CC41" i="3" s="1"/>
  <c r="DC40" i="3"/>
  <c r="CB40" i="3" s="1"/>
  <c r="DC39" i="3"/>
  <c r="CC39" i="3" s="1"/>
  <c r="DC38" i="3"/>
  <c r="CC38" i="3" s="1"/>
  <c r="DC37" i="3"/>
  <c r="CC37" i="3" s="1"/>
  <c r="DC36" i="3"/>
  <c r="BX36" i="3" s="1"/>
  <c r="DC35" i="3"/>
  <c r="CC35" i="3" s="1"/>
  <c r="DC34" i="3"/>
  <c r="BX34" i="3" s="1"/>
  <c r="DC33" i="3"/>
  <c r="CC33" i="3" s="1"/>
  <c r="DC32" i="3"/>
  <c r="CB32" i="3" s="1"/>
  <c r="DC31" i="3"/>
  <c r="CC31" i="3" s="1"/>
  <c r="DC30" i="3"/>
  <c r="CC30" i="3" s="1"/>
  <c r="DC29" i="3"/>
  <c r="CC29" i="3" s="1"/>
  <c r="DC28" i="3"/>
  <c r="BX28" i="3" s="1"/>
  <c r="DC27" i="3"/>
  <c r="CC27" i="3" s="1"/>
  <c r="DC26" i="3"/>
  <c r="DC25" i="3"/>
  <c r="CC25" i="3" s="1"/>
  <c r="DC24" i="3"/>
  <c r="DC23" i="3"/>
  <c r="DC22" i="3"/>
  <c r="DC21" i="3"/>
  <c r="DC20" i="3"/>
  <c r="DC19" i="3"/>
  <c r="DC18" i="3"/>
  <c r="DC17" i="3"/>
  <c r="DC16" i="3"/>
  <c r="DC15" i="3"/>
  <c r="AB64" i="3"/>
  <c r="AB63" i="3"/>
  <c r="AB62" i="3"/>
  <c r="AB61" i="3"/>
  <c r="AB60" i="3"/>
  <c r="AB59" i="3"/>
  <c r="AB58" i="3"/>
  <c r="AB57" i="3"/>
  <c r="AB56" i="3"/>
  <c r="AB55" i="3"/>
  <c r="AB54" i="3"/>
  <c r="AB53" i="3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A64" i="3"/>
  <c r="AA63" i="3"/>
  <c r="AA62" i="3"/>
  <c r="AA61" i="3"/>
  <c r="AA60" i="3"/>
  <c r="AA59" i="3"/>
  <c r="AA58" i="3"/>
  <c r="AA57" i="3"/>
  <c r="AA56" i="3"/>
  <c r="AA55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BH69" i="3"/>
  <c r="BH103" i="3" s="1"/>
  <c r="BH129" i="3" s="1"/>
  <c r="BG69" i="3"/>
  <c r="BG103" i="3" s="1"/>
  <c r="BG129" i="3" s="1"/>
  <c r="BD69" i="3"/>
  <c r="BD103" i="3" s="1"/>
  <c r="BD129" i="3" s="1"/>
  <c r="BC69" i="3"/>
  <c r="BC103" i="3" s="1"/>
  <c r="BC129" i="3" s="1"/>
  <c r="AZ69" i="3"/>
  <c r="AZ103" i="3" s="1"/>
  <c r="AZ129" i="3" s="1"/>
  <c r="AY69" i="3"/>
  <c r="AY103" i="3" s="1"/>
  <c r="AY129" i="3" s="1"/>
  <c r="AV69" i="3"/>
  <c r="AV103" i="3" s="1"/>
  <c r="AV129" i="3" s="1"/>
  <c r="AU69" i="3"/>
  <c r="AU103" i="3" s="1"/>
  <c r="AU129" i="3" s="1"/>
  <c r="AR69" i="3"/>
  <c r="AR103" i="3" s="1"/>
  <c r="AQ69" i="3"/>
  <c r="AQ103" i="3" s="1"/>
  <c r="AN69" i="3"/>
  <c r="AN103" i="3" s="1"/>
  <c r="AM69" i="3"/>
  <c r="AM103" i="3" s="1"/>
  <c r="AJ69" i="3"/>
  <c r="AJ103" i="3" s="1"/>
  <c r="AI69" i="3"/>
  <c r="AI103" i="3" s="1"/>
  <c r="AF69" i="3"/>
  <c r="AE69" i="3"/>
  <c r="BN56" i="4" l="1"/>
  <c r="BN45" i="4"/>
  <c r="BN55" i="4"/>
  <c r="BN48" i="4"/>
  <c r="BN58" i="4"/>
  <c r="BN20" i="4"/>
  <c r="AE103" i="3"/>
  <c r="AF103" i="3"/>
  <c r="BY56" i="3"/>
  <c r="BM15" i="4"/>
  <c r="BL69" i="4"/>
  <c r="BL103" i="4" s="1"/>
  <c r="CC50" i="3"/>
  <c r="BZ34" i="3"/>
  <c r="CA42" i="3"/>
  <c r="BZ58" i="3"/>
  <c r="BY50" i="3"/>
  <c r="CB42" i="3"/>
  <c r="BW34" i="3"/>
  <c r="CD34" i="3"/>
  <c r="CC42" i="3"/>
  <c r="CA50" i="3"/>
  <c r="BW58" i="3"/>
  <c r="CD58" i="3"/>
  <c r="CA34" i="3"/>
  <c r="BZ50" i="3"/>
  <c r="CC58" i="3"/>
  <c r="BY34" i="3"/>
  <c r="BW42" i="3"/>
  <c r="CD42" i="3"/>
  <c r="CB50" i="3"/>
  <c r="BY58" i="3"/>
  <c r="CC32" i="3"/>
  <c r="BY48" i="3"/>
  <c r="BY62" i="3"/>
  <c r="BY40" i="3"/>
  <c r="CC48" i="3"/>
  <c r="CC56" i="3"/>
  <c r="BY64" i="3"/>
  <c r="BY32" i="3"/>
  <c r="CC40" i="3"/>
  <c r="BW50" i="3"/>
  <c r="BZ57" i="3"/>
  <c r="CC64" i="3"/>
  <c r="BZ41" i="3"/>
  <c r="BY46" i="3"/>
  <c r="BX25" i="3"/>
  <c r="CB25" i="3"/>
  <c r="BY30" i="3"/>
  <c r="CB34" i="3"/>
  <c r="BY42" i="3"/>
  <c r="CD50" i="3"/>
  <c r="CA58" i="3"/>
  <c r="CC34" i="3"/>
  <c r="BZ42" i="3"/>
  <c r="BZ49" i="3"/>
  <c r="BY54" i="3"/>
  <c r="CB58" i="3"/>
  <c r="BZ33" i="3"/>
  <c r="BY38" i="3"/>
  <c r="BZ25" i="3"/>
  <c r="CD32" i="3"/>
  <c r="CD40" i="3"/>
  <c r="CD48" i="3"/>
  <c r="CD56" i="3"/>
  <c r="CD64" i="3"/>
  <c r="CD25" i="3"/>
  <c r="BX30" i="3"/>
  <c r="CD33" i="3"/>
  <c r="BX38" i="3"/>
  <c r="CD41" i="3"/>
  <c r="BX46" i="3"/>
  <c r="CD49" i="3"/>
  <c r="BX54" i="3"/>
  <c r="CD57" i="3"/>
  <c r="BX62" i="3"/>
  <c r="CA30" i="3"/>
  <c r="CA38" i="3"/>
  <c r="CA46" i="3"/>
  <c r="CA54" i="3"/>
  <c r="CA62" i="3"/>
  <c r="BX32" i="3"/>
  <c r="BX40" i="3"/>
  <c r="BX48" i="3"/>
  <c r="BX56" i="3"/>
  <c r="BX64" i="3"/>
  <c r="BZ30" i="3"/>
  <c r="BZ38" i="3"/>
  <c r="BZ46" i="3"/>
  <c r="BZ54" i="3"/>
  <c r="BZ62" i="3"/>
  <c r="CD54" i="3"/>
  <c r="CD62" i="3"/>
  <c r="BZ27" i="3"/>
  <c r="BZ51" i="3"/>
  <c r="CD30" i="3"/>
  <c r="CD46" i="3"/>
  <c r="BZ31" i="3"/>
  <c r="BZ35" i="3"/>
  <c r="BZ39" i="3"/>
  <c r="BZ43" i="3"/>
  <c r="BZ47" i="3"/>
  <c r="BZ55" i="3"/>
  <c r="BZ59" i="3"/>
  <c r="BZ63" i="3"/>
  <c r="BY28" i="3"/>
  <c r="CD31" i="3"/>
  <c r="BY36" i="3"/>
  <c r="CD39" i="3"/>
  <c r="BY44" i="3"/>
  <c r="CD47" i="3"/>
  <c r="BY52" i="3"/>
  <c r="CD55" i="3"/>
  <c r="BY60" i="3"/>
  <c r="CD63" i="3"/>
  <c r="CD38" i="3"/>
  <c r="BW30" i="3"/>
  <c r="BW38" i="3"/>
  <c r="BW46" i="3"/>
  <c r="BW54" i="3"/>
  <c r="BW62" i="3"/>
  <c r="BZ28" i="3"/>
  <c r="BZ36" i="3"/>
  <c r="BZ44" i="3"/>
  <c r="BZ52" i="3"/>
  <c r="BZ60" i="3"/>
  <c r="CA28" i="3"/>
  <c r="BW32" i="3"/>
  <c r="CA36" i="3"/>
  <c r="BW40" i="3"/>
  <c r="CA44" i="3"/>
  <c r="BW48" i="3"/>
  <c r="CA52" i="3"/>
  <c r="BW56" i="3"/>
  <c r="CA60" i="3"/>
  <c r="BW64" i="3"/>
  <c r="CB44" i="3"/>
  <c r="CC28" i="3"/>
  <c r="CC44" i="3"/>
  <c r="CC52" i="3"/>
  <c r="CD27" i="3"/>
  <c r="CD28" i="3"/>
  <c r="CB30" i="3"/>
  <c r="BZ32" i="3"/>
  <c r="CD35" i="3"/>
  <c r="CD36" i="3"/>
  <c r="CB38" i="3"/>
  <c r="BZ40" i="3"/>
  <c r="CD43" i="3"/>
  <c r="CD44" i="3"/>
  <c r="CB46" i="3"/>
  <c r="BZ48" i="3"/>
  <c r="CD51" i="3"/>
  <c r="CD52" i="3"/>
  <c r="CB54" i="3"/>
  <c r="BZ56" i="3"/>
  <c r="CD59" i="3"/>
  <c r="CD60" i="3"/>
  <c r="CB62" i="3"/>
  <c r="BZ64" i="3"/>
  <c r="CB28" i="3"/>
  <c r="CB52" i="3"/>
  <c r="CB60" i="3"/>
  <c r="CC36" i="3"/>
  <c r="CC60" i="3"/>
  <c r="BW28" i="3"/>
  <c r="BZ29" i="3"/>
  <c r="CA32" i="3"/>
  <c r="BW36" i="3"/>
  <c r="BZ37" i="3"/>
  <c r="CA40" i="3"/>
  <c r="BW44" i="3"/>
  <c r="BZ45" i="3"/>
  <c r="CA48" i="3"/>
  <c r="BW52" i="3"/>
  <c r="BZ53" i="3"/>
  <c r="CA56" i="3"/>
  <c r="BW60" i="3"/>
  <c r="BZ61" i="3"/>
  <c r="CA64" i="3"/>
  <c r="CB36" i="3"/>
  <c r="CD29" i="3"/>
  <c r="CD37" i="3"/>
  <c r="CD45" i="3"/>
  <c r="CD53" i="3"/>
  <c r="CD61" i="3"/>
  <c r="BM44" i="4"/>
  <c r="BM57" i="4"/>
  <c r="BN26" i="4"/>
  <c r="BM62" i="4"/>
  <c r="BN36" i="4"/>
  <c r="BN61" i="4"/>
  <c r="BM46" i="4"/>
  <c r="BM23" i="4"/>
  <c r="BN32" i="4"/>
  <c r="BM64" i="4"/>
  <c r="CE129" i="4"/>
  <c r="BO56" i="4"/>
  <c r="BM27" i="4"/>
  <c r="BM42" i="4"/>
  <c r="BM49" i="4"/>
  <c r="BM22" i="4"/>
  <c r="BM19" i="4"/>
  <c r="BM28" i="4"/>
  <c r="BN24" i="4"/>
  <c r="BM38" i="4"/>
  <c r="BM41" i="4"/>
  <c r="BM54" i="4"/>
  <c r="BM53" i="4"/>
  <c r="BM31" i="4"/>
  <c r="BM63" i="4"/>
  <c r="BM33" i="4"/>
  <c r="BM37" i="4"/>
  <c r="BM25" i="4"/>
  <c r="BM35" i="4"/>
  <c r="BN30" i="4"/>
  <c r="BM50" i="4"/>
  <c r="BN40" i="4"/>
  <c r="BN34" i="4"/>
  <c r="BM60" i="4"/>
  <c r="BM39" i="4"/>
  <c r="BN43" i="4"/>
  <c r="BM59" i="4"/>
  <c r="BN47" i="4"/>
  <c r="BN51" i="4"/>
  <c r="BN52" i="4"/>
  <c r="BM16" i="4"/>
  <c r="BN18" i="4"/>
  <c r="AC80" i="4"/>
  <c r="AC103" i="4" s="1"/>
  <c r="BJ72" i="4"/>
  <c r="BO58" i="4"/>
  <c r="BN29" i="4"/>
  <c r="BN21" i="4"/>
  <c r="BN17" i="4"/>
  <c r="BW25" i="3"/>
  <c r="CA25" i="3"/>
  <c r="BX27" i="3"/>
  <c r="BX29" i="3"/>
  <c r="BX31" i="3"/>
  <c r="BX33" i="3"/>
  <c r="BX35" i="3"/>
  <c r="BX37" i="3"/>
  <c r="BX39" i="3"/>
  <c r="BX41" i="3"/>
  <c r="BX43" i="3"/>
  <c r="BX45" i="3"/>
  <c r="BX47" i="3"/>
  <c r="BX49" i="3"/>
  <c r="BX51" i="3"/>
  <c r="BX53" i="3"/>
  <c r="BX55" i="3"/>
  <c r="BX57" i="3"/>
  <c r="BX59" i="3"/>
  <c r="BX61" i="3"/>
  <c r="BX63" i="3"/>
  <c r="BY25" i="3"/>
  <c r="CB27" i="3"/>
  <c r="CB29" i="3"/>
  <c r="CB31" i="3"/>
  <c r="CB33" i="3"/>
  <c r="CB35" i="3"/>
  <c r="CB37" i="3"/>
  <c r="CB39" i="3"/>
  <c r="CB41" i="3"/>
  <c r="CB43" i="3"/>
  <c r="CB45" i="3"/>
  <c r="CB47" i="3"/>
  <c r="CB49" i="3"/>
  <c r="CB51" i="3"/>
  <c r="CB53" i="3"/>
  <c r="CB55" i="3"/>
  <c r="CB57" i="3"/>
  <c r="CB59" i="3"/>
  <c r="CB61" i="3"/>
  <c r="CB63" i="3"/>
  <c r="BW27" i="3"/>
  <c r="CA27" i="3"/>
  <c r="BW29" i="3"/>
  <c r="CA29" i="3"/>
  <c r="BW31" i="3"/>
  <c r="CA31" i="3"/>
  <c r="BW33" i="3"/>
  <c r="CA33" i="3"/>
  <c r="BW35" i="3"/>
  <c r="CA35" i="3"/>
  <c r="BW37" i="3"/>
  <c r="CA37" i="3"/>
  <c r="BW39" i="3"/>
  <c r="CA39" i="3"/>
  <c r="BW41" i="3"/>
  <c r="CA41" i="3"/>
  <c r="BW43" i="3"/>
  <c r="CA43" i="3"/>
  <c r="BW45" i="3"/>
  <c r="CA45" i="3"/>
  <c r="BW47" i="3"/>
  <c r="CA47" i="3"/>
  <c r="BW49" i="3"/>
  <c r="CA49" i="3"/>
  <c r="BW51" i="3"/>
  <c r="CA51" i="3"/>
  <c r="BW53" i="3"/>
  <c r="CA53" i="3"/>
  <c r="BW55" i="3"/>
  <c r="CA55" i="3"/>
  <c r="BW57" i="3"/>
  <c r="CA57" i="3"/>
  <c r="BW59" i="3"/>
  <c r="CA59" i="3"/>
  <c r="BW61" i="3"/>
  <c r="CA61" i="3"/>
  <c r="BW63" i="3"/>
  <c r="CA63" i="3"/>
  <c r="BY27" i="3"/>
  <c r="BY29" i="3"/>
  <c r="BY31" i="3"/>
  <c r="BY33" i="3"/>
  <c r="BY35" i="3"/>
  <c r="BY37" i="3"/>
  <c r="BY39" i="3"/>
  <c r="BY41" i="3"/>
  <c r="BY43" i="3"/>
  <c r="BY45" i="3"/>
  <c r="BY47" i="3"/>
  <c r="BY49" i="3"/>
  <c r="BY51" i="3"/>
  <c r="BY53" i="3"/>
  <c r="BY55" i="3"/>
  <c r="BY57" i="3"/>
  <c r="BY59" i="3"/>
  <c r="BY61" i="3"/>
  <c r="BY63" i="3"/>
  <c r="AB69" i="3"/>
  <c r="AA69" i="3"/>
  <c r="BO20" i="4" l="1"/>
  <c r="BO45" i="4"/>
  <c r="BP45" i="4" s="1"/>
  <c r="AW45" i="4" s="1"/>
  <c r="BO55" i="4"/>
  <c r="BO36" i="4"/>
  <c r="BO47" i="4"/>
  <c r="BN62" i="4"/>
  <c r="BN22" i="4"/>
  <c r="BO30" i="4"/>
  <c r="BP30" i="4" s="1"/>
  <c r="AW30" i="4" s="1"/>
  <c r="BN64" i="4"/>
  <c r="BO43" i="4"/>
  <c r="BN35" i="4"/>
  <c r="BN42" i="4"/>
  <c r="BO32" i="4"/>
  <c r="BN16" i="4"/>
  <c r="BN15" i="4"/>
  <c r="BO26" i="4"/>
  <c r="BP26" i="4" s="1"/>
  <c r="AW26" i="4" s="1"/>
  <c r="BO34" i="4"/>
  <c r="BN54" i="4"/>
  <c r="BO48" i="4"/>
  <c r="BN44" i="4"/>
  <c r="AA103" i="3"/>
  <c r="AB103" i="3"/>
  <c r="BM69" i="4"/>
  <c r="BM103" i="4" s="1"/>
  <c r="BJ129" i="4"/>
  <c r="BN57" i="4"/>
  <c r="BN23" i="4"/>
  <c r="BN46" i="4"/>
  <c r="BO61" i="4"/>
  <c r="BN41" i="4"/>
  <c r="BN53" i="4"/>
  <c r="BN27" i="4"/>
  <c r="BP56" i="4"/>
  <c r="AW56" i="4" s="1"/>
  <c r="BN19" i="4"/>
  <c r="BN49" i="4"/>
  <c r="BN28" i="4"/>
  <c r="BN38" i="4"/>
  <c r="BN50" i="4"/>
  <c r="BO24" i="4"/>
  <c r="BN31" i="4"/>
  <c r="BN63" i="4"/>
  <c r="BN33" i="4"/>
  <c r="BN25" i="4"/>
  <c r="BO40" i="4"/>
  <c r="BN60" i="4"/>
  <c r="BN37" i="4"/>
  <c r="BN39" i="4"/>
  <c r="BN59" i="4"/>
  <c r="BO51" i="4"/>
  <c r="BO52" i="4"/>
  <c r="BO29" i="4"/>
  <c r="BO17" i="4"/>
  <c r="BO21" i="4"/>
  <c r="BP58" i="4"/>
  <c r="AW58" i="4" s="1"/>
  <c r="BO18" i="4"/>
  <c r="BF69" i="3"/>
  <c r="BF103" i="3" s="1"/>
  <c r="BF129" i="3" s="1"/>
  <c r="BB69" i="3"/>
  <c r="BB103" i="3" s="1"/>
  <c r="BB129" i="3" s="1"/>
  <c r="AX69" i="3"/>
  <c r="AX103" i="3" s="1"/>
  <c r="AX129" i="3" s="1"/>
  <c r="AT69" i="3"/>
  <c r="AT103" i="3" s="1"/>
  <c r="AT129" i="3" s="1"/>
  <c r="AP69" i="3"/>
  <c r="AP103" i="3" s="1"/>
  <c r="AL69" i="3"/>
  <c r="AL103" i="3" s="1"/>
  <c r="AL136" i="3" s="1"/>
  <c r="AH69" i="3"/>
  <c r="AH103" i="3" s="1"/>
  <c r="AH136" i="3" s="1"/>
  <c r="AD69" i="3"/>
  <c r="X69" i="3"/>
  <c r="X103" i="3" s="1"/>
  <c r="BP20" i="4" l="1"/>
  <c r="AW20" i="4" s="1"/>
  <c r="BO44" i="4"/>
  <c r="BP34" i="4"/>
  <c r="AW34" i="4" s="1"/>
  <c r="BO16" i="4"/>
  <c r="BP55" i="4"/>
  <c r="AW55" i="4" s="1"/>
  <c r="BP32" i="4"/>
  <c r="AW32" i="4" s="1"/>
  <c r="BP47" i="4"/>
  <c r="AW47" i="4" s="1"/>
  <c r="BO53" i="4"/>
  <c r="BP48" i="4"/>
  <c r="BO35" i="4"/>
  <c r="BO50" i="4"/>
  <c r="BO38" i="4"/>
  <c r="BO54" i="4"/>
  <c r="BO27" i="4"/>
  <c r="BP43" i="4"/>
  <c r="AW43" i="4" s="1"/>
  <c r="BO64" i="4"/>
  <c r="BO46" i="4"/>
  <c r="BO22" i="4"/>
  <c r="BO15" i="4"/>
  <c r="BO63" i="4"/>
  <c r="BO62" i="4"/>
  <c r="BO42" i="4"/>
  <c r="BP36" i="4"/>
  <c r="BQ56" i="4"/>
  <c r="BA56" i="4" s="1"/>
  <c r="BQ45" i="4"/>
  <c r="BA45" i="4" s="1"/>
  <c r="AD103" i="3"/>
  <c r="AD136" i="3" s="1"/>
  <c r="BN69" i="4"/>
  <c r="BN103" i="4" s="1"/>
  <c r="BN129" i="4" s="1"/>
  <c r="BO23" i="4"/>
  <c r="BO57" i="4"/>
  <c r="BP61" i="4"/>
  <c r="AW61" i="4" s="1"/>
  <c r="BO41" i="4"/>
  <c r="BO49" i="4"/>
  <c r="BO28" i="4"/>
  <c r="BO19" i="4"/>
  <c r="BP24" i="4"/>
  <c r="AW24" i="4" s="1"/>
  <c r="BO31" i="4"/>
  <c r="BO37" i="4"/>
  <c r="BO25" i="4"/>
  <c r="BO60" i="4"/>
  <c r="BP40" i="4"/>
  <c r="AW40" i="4" s="1"/>
  <c r="BO33" i="4"/>
  <c r="BO39" i="4"/>
  <c r="BO59" i="4"/>
  <c r="BP52" i="4"/>
  <c r="AW52" i="4" s="1"/>
  <c r="BP51" i="4"/>
  <c r="AW51" i="4" s="1"/>
  <c r="BP29" i="4"/>
  <c r="AW29" i="4" s="1"/>
  <c r="BP21" i="4"/>
  <c r="AW21" i="4" s="1"/>
  <c r="BQ26" i="4"/>
  <c r="BA26" i="4" s="1"/>
  <c r="BQ30" i="4"/>
  <c r="BA30" i="4" s="1"/>
  <c r="BP18" i="4"/>
  <c r="AW18" i="4" s="1"/>
  <c r="BQ58" i="4"/>
  <c r="BA58" i="4" s="1"/>
  <c r="BP17" i="4"/>
  <c r="AW17" i="4" s="1"/>
  <c r="BQ34" i="4"/>
  <c r="BA34" i="4" s="1"/>
  <c r="CX64" i="3"/>
  <c r="CW64" i="3"/>
  <c r="CV64" i="3"/>
  <c r="CU64" i="3"/>
  <c r="CT64" i="3"/>
  <c r="CS64" i="3"/>
  <c r="CR64" i="3"/>
  <c r="CQ64" i="3"/>
  <c r="CO64" i="3"/>
  <c r="CN64" i="3"/>
  <c r="CM64" i="3"/>
  <c r="CL64" i="3"/>
  <c r="CK64" i="3"/>
  <c r="CJ64" i="3"/>
  <c r="CI64" i="3"/>
  <c r="CH64" i="3"/>
  <c r="CF64" i="3"/>
  <c r="BK64" i="3"/>
  <c r="Z64" i="3"/>
  <c r="CX63" i="3"/>
  <c r="CW63" i="3"/>
  <c r="CV63" i="3"/>
  <c r="CU63" i="3"/>
  <c r="CT63" i="3"/>
  <c r="CS63" i="3"/>
  <c r="CR63" i="3"/>
  <c r="CQ63" i="3"/>
  <c r="CO63" i="3"/>
  <c r="CN63" i="3"/>
  <c r="CM63" i="3"/>
  <c r="CL63" i="3"/>
  <c r="CK63" i="3"/>
  <c r="CJ63" i="3"/>
  <c r="CI63" i="3"/>
  <c r="CH63" i="3"/>
  <c r="CF63" i="3"/>
  <c r="BK63" i="3"/>
  <c r="Z63" i="3"/>
  <c r="CX62" i="3"/>
  <c r="CW62" i="3"/>
  <c r="CV62" i="3"/>
  <c r="CU62" i="3"/>
  <c r="CT62" i="3"/>
  <c r="CS62" i="3"/>
  <c r="CR62" i="3"/>
  <c r="CQ62" i="3"/>
  <c r="CO62" i="3"/>
  <c r="CN62" i="3"/>
  <c r="CM62" i="3"/>
  <c r="CL62" i="3"/>
  <c r="CK62" i="3"/>
  <c r="CJ62" i="3"/>
  <c r="CI62" i="3"/>
  <c r="CH62" i="3"/>
  <c r="CF62" i="3"/>
  <c r="BK62" i="3"/>
  <c r="Z62" i="3"/>
  <c r="CX61" i="3"/>
  <c r="CW61" i="3"/>
  <c r="CV61" i="3"/>
  <c r="CU61" i="3"/>
  <c r="CT61" i="3"/>
  <c r="CS61" i="3"/>
  <c r="CR61" i="3"/>
  <c r="CQ61" i="3"/>
  <c r="CO61" i="3"/>
  <c r="CN61" i="3"/>
  <c r="CM61" i="3"/>
  <c r="CL61" i="3"/>
  <c r="CK61" i="3"/>
  <c r="CJ61" i="3"/>
  <c r="CI61" i="3"/>
  <c r="CH61" i="3"/>
  <c r="CF61" i="3"/>
  <c r="BK61" i="3"/>
  <c r="Z61" i="3"/>
  <c r="CX60" i="3"/>
  <c r="CW60" i="3"/>
  <c r="CV60" i="3"/>
  <c r="CU60" i="3"/>
  <c r="CT60" i="3"/>
  <c r="CS60" i="3"/>
  <c r="CR60" i="3"/>
  <c r="CQ60" i="3"/>
  <c r="CO60" i="3"/>
  <c r="CN60" i="3"/>
  <c r="CM60" i="3"/>
  <c r="CL60" i="3"/>
  <c r="CK60" i="3"/>
  <c r="CJ60" i="3"/>
  <c r="CI60" i="3"/>
  <c r="CH60" i="3"/>
  <c r="CF60" i="3"/>
  <c r="BK60" i="3"/>
  <c r="Z60" i="3"/>
  <c r="CX59" i="3"/>
  <c r="CW59" i="3"/>
  <c r="CV59" i="3"/>
  <c r="CU59" i="3"/>
  <c r="CT59" i="3"/>
  <c r="CS59" i="3"/>
  <c r="CR59" i="3"/>
  <c r="CQ59" i="3"/>
  <c r="CO59" i="3"/>
  <c r="CN59" i="3"/>
  <c r="CM59" i="3"/>
  <c r="CL59" i="3"/>
  <c r="CK59" i="3"/>
  <c r="CJ59" i="3"/>
  <c r="CI59" i="3"/>
  <c r="CH59" i="3"/>
  <c r="CF59" i="3"/>
  <c r="BK59" i="3"/>
  <c r="Z59" i="3"/>
  <c r="CX58" i="3"/>
  <c r="CW58" i="3"/>
  <c r="CV58" i="3"/>
  <c r="CU58" i="3"/>
  <c r="CT58" i="3"/>
  <c r="CS58" i="3"/>
  <c r="CR58" i="3"/>
  <c r="CQ58" i="3"/>
  <c r="CO58" i="3"/>
  <c r="CN58" i="3"/>
  <c r="CM58" i="3"/>
  <c r="CL58" i="3"/>
  <c r="CK58" i="3"/>
  <c r="CJ58" i="3"/>
  <c r="CI58" i="3"/>
  <c r="CH58" i="3"/>
  <c r="CF58" i="3"/>
  <c r="BK58" i="3"/>
  <c r="Z58" i="3"/>
  <c r="CX57" i="3"/>
  <c r="CW57" i="3"/>
  <c r="CV57" i="3"/>
  <c r="CU57" i="3"/>
  <c r="CT57" i="3"/>
  <c r="CS57" i="3"/>
  <c r="CR57" i="3"/>
  <c r="CQ57" i="3"/>
  <c r="CO57" i="3"/>
  <c r="CN57" i="3"/>
  <c r="CM57" i="3"/>
  <c r="CL57" i="3"/>
  <c r="CK57" i="3"/>
  <c r="CJ57" i="3"/>
  <c r="CI57" i="3"/>
  <c r="CH57" i="3"/>
  <c r="CF57" i="3"/>
  <c r="BK57" i="3"/>
  <c r="Z57" i="3"/>
  <c r="CX56" i="3"/>
  <c r="CW56" i="3"/>
  <c r="CV56" i="3"/>
  <c r="CU56" i="3"/>
  <c r="CT56" i="3"/>
  <c r="CS56" i="3"/>
  <c r="CR56" i="3"/>
  <c r="CQ56" i="3"/>
  <c r="CO56" i="3"/>
  <c r="CN56" i="3"/>
  <c r="CM56" i="3"/>
  <c r="CL56" i="3"/>
  <c r="CK56" i="3"/>
  <c r="CJ56" i="3"/>
  <c r="CI56" i="3"/>
  <c r="CH56" i="3"/>
  <c r="CF56" i="3"/>
  <c r="BK56" i="3"/>
  <c r="Z56" i="3"/>
  <c r="CX55" i="3"/>
  <c r="CW55" i="3"/>
  <c r="CV55" i="3"/>
  <c r="CU55" i="3"/>
  <c r="CT55" i="3"/>
  <c r="CS55" i="3"/>
  <c r="CR55" i="3"/>
  <c r="CQ55" i="3"/>
  <c r="CO55" i="3"/>
  <c r="CN55" i="3"/>
  <c r="CM55" i="3"/>
  <c r="CL55" i="3"/>
  <c r="CK55" i="3"/>
  <c r="CJ55" i="3"/>
  <c r="CI55" i="3"/>
  <c r="CH55" i="3"/>
  <c r="CF55" i="3"/>
  <c r="BK55" i="3"/>
  <c r="Z55" i="3"/>
  <c r="CX54" i="3"/>
  <c r="CW54" i="3"/>
  <c r="CV54" i="3"/>
  <c r="CU54" i="3"/>
  <c r="CT54" i="3"/>
  <c r="CS54" i="3"/>
  <c r="CR54" i="3"/>
  <c r="CQ54" i="3"/>
  <c r="CO54" i="3"/>
  <c r="CN54" i="3"/>
  <c r="CM54" i="3"/>
  <c r="CL54" i="3"/>
  <c r="CK54" i="3"/>
  <c r="CJ54" i="3"/>
  <c r="CI54" i="3"/>
  <c r="CH54" i="3"/>
  <c r="CF54" i="3"/>
  <c r="BK54" i="3"/>
  <c r="Z54" i="3"/>
  <c r="CX53" i="3"/>
  <c r="CW53" i="3"/>
  <c r="CV53" i="3"/>
  <c r="CU53" i="3"/>
  <c r="CT53" i="3"/>
  <c r="CS53" i="3"/>
  <c r="CR53" i="3"/>
  <c r="CQ53" i="3"/>
  <c r="CO53" i="3"/>
  <c r="CN53" i="3"/>
  <c r="CM53" i="3"/>
  <c r="CL53" i="3"/>
  <c r="CK53" i="3"/>
  <c r="CJ53" i="3"/>
  <c r="CI53" i="3"/>
  <c r="CH53" i="3"/>
  <c r="CF53" i="3"/>
  <c r="BK53" i="3"/>
  <c r="Z53" i="3"/>
  <c r="CX52" i="3"/>
  <c r="CW52" i="3"/>
  <c r="CV52" i="3"/>
  <c r="CU52" i="3"/>
  <c r="CT52" i="3"/>
  <c r="CS52" i="3"/>
  <c r="CR52" i="3"/>
  <c r="CQ52" i="3"/>
  <c r="CO52" i="3"/>
  <c r="CN52" i="3"/>
  <c r="CM52" i="3"/>
  <c r="CL52" i="3"/>
  <c r="CK52" i="3"/>
  <c r="CJ52" i="3"/>
  <c r="CI52" i="3"/>
  <c r="CH52" i="3"/>
  <c r="CF52" i="3"/>
  <c r="BK52" i="3"/>
  <c r="Z52" i="3"/>
  <c r="BJ65" i="3"/>
  <c r="BK65" i="3"/>
  <c r="CF65" i="3"/>
  <c r="CX51" i="3"/>
  <c r="CW51" i="3"/>
  <c r="CV51" i="3"/>
  <c r="CU51" i="3"/>
  <c r="CT51" i="3"/>
  <c r="CS51" i="3"/>
  <c r="CR51" i="3"/>
  <c r="CQ51" i="3"/>
  <c r="CO51" i="3"/>
  <c r="CN51" i="3"/>
  <c r="CM51" i="3"/>
  <c r="CL51" i="3"/>
  <c r="CK51" i="3"/>
  <c r="CJ51" i="3"/>
  <c r="CI51" i="3"/>
  <c r="CH51" i="3"/>
  <c r="CF51" i="3"/>
  <c r="BK51" i="3"/>
  <c r="Z51" i="3"/>
  <c r="CX50" i="3"/>
  <c r="CW50" i="3"/>
  <c r="CV50" i="3"/>
  <c r="CU50" i="3"/>
  <c r="CT50" i="3"/>
  <c r="CS50" i="3"/>
  <c r="CR50" i="3"/>
  <c r="CQ50" i="3"/>
  <c r="CO50" i="3"/>
  <c r="CN50" i="3"/>
  <c r="CM50" i="3"/>
  <c r="CL50" i="3"/>
  <c r="CK50" i="3"/>
  <c r="CJ50" i="3"/>
  <c r="CI50" i="3"/>
  <c r="CH50" i="3"/>
  <c r="CF50" i="3"/>
  <c r="BK50" i="3"/>
  <c r="Z50" i="3"/>
  <c r="CX49" i="3"/>
  <c r="CW49" i="3"/>
  <c r="CV49" i="3"/>
  <c r="CU49" i="3"/>
  <c r="CT49" i="3"/>
  <c r="CS49" i="3"/>
  <c r="CR49" i="3"/>
  <c r="CQ49" i="3"/>
  <c r="CO49" i="3"/>
  <c r="CN49" i="3"/>
  <c r="CM49" i="3"/>
  <c r="CL49" i="3"/>
  <c r="CK49" i="3"/>
  <c r="CJ49" i="3"/>
  <c r="CI49" i="3"/>
  <c r="CH49" i="3"/>
  <c r="CF49" i="3"/>
  <c r="BK49" i="3"/>
  <c r="Z49" i="3"/>
  <c r="CX48" i="3"/>
  <c r="CW48" i="3"/>
  <c r="CV48" i="3"/>
  <c r="CU48" i="3"/>
  <c r="CT48" i="3"/>
  <c r="CS48" i="3"/>
  <c r="CR48" i="3"/>
  <c r="CQ48" i="3"/>
  <c r="CO48" i="3"/>
  <c r="CN48" i="3"/>
  <c r="CM48" i="3"/>
  <c r="CL48" i="3"/>
  <c r="CK48" i="3"/>
  <c r="CJ48" i="3"/>
  <c r="CI48" i="3"/>
  <c r="CH48" i="3"/>
  <c r="CF48" i="3"/>
  <c r="BK48" i="3"/>
  <c r="Z48" i="3"/>
  <c r="CX47" i="3"/>
  <c r="CW47" i="3"/>
  <c r="CV47" i="3"/>
  <c r="CU47" i="3"/>
  <c r="CT47" i="3"/>
  <c r="CS47" i="3"/>
  <c r="CR47" i="3"/>
  <c r="CQ47" i="3"/>
  <c r="CO47" i="3"/>
  <c r="CN47" i="3"/>
  <c r="CM47" i="3"/>
  <c r="CL47" i="3"/>
  <c r="CK47" i="3"/>
  <c r="CJ47" i="3"/>
  <c r="CI47" i="3"/>
  <c r="CH47" i="3"/>
  <c r="CF47" i="3"/>
  <c r="BK47" i="3"/>
  <c r="Z47" i="3"/>
  <c r="CX46" i="3"/>
  <c r="CW46" i="3"/>
  <c r="CV46" i="3"/>
  <c r="CU46" i="3"/>
  <c r="CT46" i="3"/>
  <c r="CS46" i="3"/>
  <c r="CR46" i="3"/>
  <c r="CQ46" i="3"/>
  <c r="CO46" i="3"/>
  <c r="CN46" i="3"/>
  <c r="CM46" i="3"/>
  <c r="CL46" i="3"/>
  <c r="CK46" i="3"/>
  <c r="CJ46" i="3"/>
  <c r="CI46" i="3"/>
  <c r="CH46" i="3"/>
  <c r="CF46" i="3"/>
  <c r="BK46" i="3"/>
  <c r="Z46" i="3"/>
  <c r="CX45" i="3"/>
  <c r="CW45" i="3"/>
  <c r="CV45" i="3"/>
  <c r="CU45" i="3"/>
  <c r="CT45" i="3"/>
  <c r="CS45" i="3"/>
  <c r="CR45" i="3"/>
  <c r="CQ45" i="3"/>
  <c r="CO45" i="3"/>
  <c r="CN45" i="3"/>
  <c r="CM45" i="3"/>
  <c r="CL45" i="3"/>
  <c r="CK45" i="3"/>
  <c r="CJ45" i="3"/>
  <c r="CI45" i="3"/>
  <c r="CH45" i="3"/>
  <c r="CF45" i="3"/>
  <c r="BK45" i="3"/>
  <c r="Z45" i="3"/>
  <c r="CX44" i="3"/>
  <c r="CW44" i="3"/>
  <c r="CV44" i="3"/>
  <c r="CU44" i="3"/>
  <c r="CT44" i="3"/>
  <c r="CS44" i="3"/>
  <c r="CR44" i="3"/>
  <c r="CQ44" i="3"/>
  <c r="CO44" i="3"/>
  <c r="CN44" i="3"/>
  <c r="CM44" i="3"/>
  <c r="CL44" i="3"/>
  <c r="CK44" i="3"/>
  <c r="CJ44" i="3"/>
  <c r="CI44" i="3"/>
  <c r="CH44" i="3"/>
  <c r="CF44" i="3"/>
  <c r="BK44" i="3"/>
  <c r="Z44" i="3"/>
  <c r="CX43" i="3"/>
  <c r="CW43" i="3"/>
  <c r="CV43" i="3"/>
  <c r="CU43" i="3"/>
  <c r="CT43" i="3"/>
  <c r="CS43" i="3"/>
  <c r="CR43" i="3"/>
  <c r="CQ43" i="3"/>
  <c r="CO43" i="3"/>
  <c r="CN43" i="3"/>
  <c r="CM43" i="3"/>
  <c r="CL43" i="3"/>
  <c r="CK43" i="3"/>
  <c r="CJ43" i="3"/>
  <c r="CI43" i="3"/>
  <c r="CH43" i="3"/>
  <c r="CF43" i="3"/>
  <c r="BK43" i="3"/>
  <c r="Z43" i="3"/>
  <c r="CX42" i="3"/>
  <c r="CW42" i="3"/>
  <c r="CV42" i="3"/>
  <c r="CU42" i="3"/>
  <c r="CT42" i="3"/>
  <c r="CS42" i="3"/>
  <c r="CR42" i="3"/>
  <c r="CQ42" i="3"/>
  <c r="CO42" i="3"/>
  <c r="CN42" i="3"/>
  <c r="CM42" i="3"/>
  <c r="CL42" i="3"/>
  <c r="CK42" i="3"/>
  <c r="CJ42" i="3"/>
  <c r="CI42" i="3"/>
  <c r="CH42" i="3"/>
  <c r="CF42" i="3"/>
  <c r="BK42" i="3"/>
  <c r="Z42" i="3"/>
  <c r="CX41" i="3"/>
  <c r="CW41" i="3"/>
  <c r="CV41" i="3"/>
  <c r="CU41" i="3"/>
  <c r="CT41" i="3"/>
  <c r="CS41" i="3"/>
  <c r="CR41" i="3"/>
  <c r="CQ41" i="3"/>
  <c r="CO41" i="3"/>
  <c r="CN41" i="3"/>
  <c r="CM41" i="3"/>
  <c r="CL41" i="3"/>
  <c r="CK41" i="3"/>
  <c r="CJ41" i="3"/>
  <c r="CI41" i="3"/>
  <c r="CH41" i="3"/>
  <c r="CF41" i="3"/>
  <c r="BK41" i="3"/>
  <c r="Z41" i="3"/>
  <c r="CX40" i="3"/>
  <c r="CW40" i="3"/>
  <c r="CV40" i="3"/>
  <c r="CU40" i="3"/>
  <c r="CT40" i="3"/>
  <c r="CS40" i="3"/>
  <c r="CR40" i="3"/>
  <c r="CQ40" i="3"/>
  <c r="CO40" i="3"/>
  <c r="CN40" i="3"/>
  <c r="CM40" i="3"/>
  <c r="CL40" i="3"/>
  <c r="CK40" i="3"/>
  <c r="CJ40" i="3"/>
  <c r="CI40" i="3"/>
  <c r="CH40" i="3"/>
  <c r="CF40" i="3"/>
  <c r="BK40" i="3"/>
  <c r="Z40" i="3"/>
  <c r="CX39" i="3"/>
  <c r="CW39" i="3"/>
  <c r="CV39" i="3"/>
  <c r="CU39" i="3"/>
  <c r="CT39" i="3"/>
  <c r="CS39" i="3"/>
  <c r="CR39" i="3"/>
  <c r="CQ39" i="3"/>
  <c r="CO39" i="3"/>
  <c r="CN39" i="3"/>
  <c r="CM39" i="3"/>
  <c r="CL39" i="3"/>
  <c r="CK39" i="3"/>
  <c r="CJ39" i="3"/>
  <c r="CI39" i="3"/>
  <c r="CH39" i="3"/>
  <c r="CF39" i="3"/>
  <c r="BK39" i="3"/>
  <c r="Z39" i="3"/>
  <c r="BQ20" i="4" l="1"/>
  <c r="BA20" i="4" s="1"/>
  <c r="BP64" i="4"/>
  <c r="AW64" i="4" s="1"/>
  <c r="BQ55" i="4"/>
  <c r="BA55" i="4" s="1"/>
  <c r="BQ47" i="4"/>
  <c r="BA47" i="4" s="1"/>
  <c r="BP16" i="4"/>
  <c r="AW16" i="4" s="1"/>
  <c r="BP44" i="4"/>
  <c r="AW44" i="4" s="1"/>
  <c r="BP46" i="4"/>
  <c r="AW46" i="4" s="1"/>
  <c r="BP38" i="4"/>
  <c r="AW38" i="4" s="1"/>
  <c r="BQ32" i="4"/>
  <c r="BR32" i="4" s="1"/>
  <c r="BE32" i="4" s="1"/>
  <c r="BR45" i="4"/>
  <c r="BE45" i="4" s="1"/>
  <c r="BP53" i="4"/>
  <c r="AW53" i="4" s="1"/>
  <c r="BR56" i="4"/>
  <c r="BE56" i="4" s="1"/>
  <c r="BQ43" i="4"/>
  <c r="BA43" i="4" s="1"/>
  <c r="BP23" i="4"/>
  <c r="AW23" i="4" s="1"/>
  <c r="BP42" i="4"/>
  <c r="BP62" i="4"/>
  <c r="BP50" i="4"/>
  <c r="BP22" i="4"/>
  <c r="AW22" i="4" s="1"/>
  <c r="BP27" i="4"/>
  <c r="AW27" i="4" s="1"/>
  <c r="BP35" i="4"/>
  <c r="AW48" i="4"/>
  <c r="BQ48" i="4"/>
  <c r="AW36" i="4"/>
  <c r="BQ36" i="4"/>
  <c r="BP63" i="4"/>
  <c r="BP41" i="4"/>
  <c r="AW41" i="4" s="1"/>
  <c r="BP54" i="4"/>
  <c r="BP15" i="4"/>
  <c r="AW15" i="4" s="1"/>
  <c r="BP57" i="4"/>
  <c r="AW57" i="4" s="1"/>
  <c r="BQ61" i="4"/>
  <c r="BA61" i="4" s="1"/>
  <c r="BO69" i="4"/>
  <c r="BO103" i="4" s="1"/>
  <c r="BP60" i="4"/>
  <c r="AW60" i="4" s="1"/>
  <c r="BP28" i="4"/>
  <c r="AW28" i="4" s="1"/>
  <c r="BP49" i="4"/>
  <c r="AW49" i="4" s="1"/>
  <c r="BP19" i="4"/>
  <c r="BQ24" i="4"/>
  <c r="BA24" i="4" s="1"/>
  <c r="BP31" i="4"/>
  <c r="AW31" i="4" s="1"/>
  <c r="BP25" i="4"/>
  <c r="AW25" i="4" s="1"/>
  <c r="BP33" i="4"/>
  <c r="AW33" i="4" s="1"/>
  <c r="BQ40" i="4"/>
  <c r="BA40" i="4" s="1"/>
  <c r="BP37" i="4"/>
  <c r="AW37" i="4" s="1"/>
  <c r="BP39" i="4"/>
  <c r="AW39" i="4" s="1"/>
  <c r="BP59" i="4"/>
  <c r="AW59" i="4" s="1"/>
  <c r="BQ51" i="4"/>
  <c r="BA51" i="4" s="1"/>
  <c r="BQ52" i="4"/>
  <c r="BA52" i="4" s="1"/>
  <c r="BR55" i="4"/>
  <c r="BE55" i="4" s="1"/>
  <c r="BQ29" i="4"/>
  <c r="BA29" i="4" s="1"/>
  <c r="BQ18" i="4"/>
  <c r="BA18" i="4" s="1"/>
  <c r="BR34" i="4"/>
  <c r="BE34" i="4" s="1"/>
  <c r="BQ17" i="4"/>
  <c r="BA17" i="4" s="1"/>
  <c r="BR30" i="4"/>
  <c r="BE30" i="4" s="1"/>
  <c r="BR26" i="4"/>
  <c r="BE26" i="4" s="1"/>
  <c r="BQ21" i="4"/>
  <c r="BA21" i="4" s="1"/>
  <c r="BR58" i="4"/>
  <c r="BE58" i="4" s="1"/>
  <c r="BR43" i="4"/>
  <c r="BE43" i="4" s="1"/>
  <c r="CP52" i="3"/>
  <c r="CY52" i="3"/>
  <c r="CP53" i="3"/>
  <c r="CY53" i="3"/>
  <c r="CP54" i="3"/>
  <c r="CY54" i="3"/>
  <c r="CP55" i="3"/>
  <c r="CY55" i="3"/>
  <c r="CP56" i="3"/>
  <c r="CY56" i="3"/>
  <c r="CP57" i="3"/>
  <c r="CY57" i="3"/>
  <c r="CP58" i="3"/>
  <c r="CY58" i="3"/>
  <c r="CP59" i="3"/>
  <c r="CY59" i="3"/>
  <c r="CP60" i="3"/>
  <c r="CP61" i="3"/>
  <c r="CY61" i="3"/>
  <c r="CP62" i="3"/>
  <c r="CY62" i="3"/>
  <c r="CP63" i="3"/>
  <c r="CY63" i="3"/>
  <c r="CY51" i="3"/>
  <c r="CY60" i="3"/>
  <c r="CP39" i="3"/>
  <c r="CP43" i="3"/>
  <c r="CY43" i="3"/>
  <c r="CP44" i="3"/>
  <c r="CP45" i="3"/>
  <c r="CY45" i="3"/>
  <c r="CP46" i="3"/>
  <c r="CY46" i="3"/>
  <c r="CP47" i="3"/>
  <c r="CY47" i="3"/>
  <c r="CP48" i="3"/>
  <c r="CY48" i="3"/>
  <c r="CP50" i="3"/>
  <c r="CY50" i="3"/>
  <c r="CP51" i="3"/>
  <c r="CP64" i="3"/>
  <c r="CY64" i="3"/>
  <c r="CY39" i="3"/>
  <c r="CP40" i="3"/>
  <c r="CY40" i="3"/>
  <c r="CP41" i="3"/>
  <c r="CY41" i="3"/>
  <c r="CP42" i="3"/>
  <c r="CY42" i="3"/>
  <c r="CY44" i="3"/>
  <c r="CP49" i="3"/>
  <c r="CY49" i="3"/>
  <c r="AC39" i="3"/>
  <c r="BJ39" i="3" s="1"/>
  <c r="AC40" i="3"/>
  <c r="BJ40" i="3" s="1"/>
  <c r="AC41" i="3"/>
  <c r="BJ41" i="3" s="1"/>
  <c r="AC42" i="3"/>
  <c r="BJ42" i="3" s="1"/>
  <c r="AC43" i="3"/>
  <c r="BJ43" i="3" s="1"/>
  <c r="AC44" i="3"/>
  <c r="BJ44" i="3" s="1"/>
  <c r="AC45" i="3"/>
  <c r="BJ45" i="3" s="1"/>
  <c r="AC46" i="3"/>
  <c r="BJ46" i="3" s="1"/>
  <c r="AC47" i="3"/>
  <c r="BJ47" i="3" s="1"/>
  <c r="AC48" i="3"/>
  <c r="BJ48" i="3" s="1"/>
  <c r="AC49" i="3"/>
  <c r="BJ49" i="3" s="1"/>
  <c r="AC50" i="3"/>
  <c r="BJ50" i="3" s="1"/>
  <c r="AC51" i="3"/>
  <c r="BJ51" i="3" s="1"/>
  <c r="AC52" i="3"/>
  <c r="BJ52" i="3" s="1"/>
  <c r="AC53" i="3"/>
  <c r="BJ53" i="3" s="1"/>
  <c r="AC54" i="3"/>
  <c r="BJ54" i="3" s="1"/>
  <c r="AC55" i="3"/>
  <c r="BJ55" i="3" s="1"/>
  <c r="AC56" i="3"/>
  <c r="BJ56" i="3" s="1"/>
  <c r="AC57" i="3"/>
  <c r="BJ57" i="3" s="1"/>
  <c r="AC58" i="3"/>
  <c r="BJ58" i="3" s="1"/>
  <c r="AC59" i="3"/>
  <c r="BJ59" i="3" s="1"/>
  <c r="AC60" i="3"/>
  <c r="BJ60" i="3" s="1"/>
  <c r="AC61" i="3"/>
  <c r="BJ61" i="3" s="1"/>
  <c r="AC62" i="3"/>
  <c r="BJ62" i="3" s="1"/>
  <c r="AC63" i="3"/>
  <c r="BJ63" i="3" s="1"/>
  <c r="AC64" i="3"/>
  <c r="BJ64" i="3" s="1"/>
  <c r="CE64" i="3"/>
  <c r="BL64" i="3" s="1"/>
  <c r="CE63" i="3"/>
  <c r="BL63" i="3" s="1"/>
  <c r="CE62" i="3"/>
  <c r="BL62" i="3" s="1"/>
  <c r="CE61" i="3"/>
  <c r="BL61" i="3" s="1"/>
  <c r="CE60" i="3"/>
  <c r="BL60" i="3" s="1"/>
  <c r="CE59" i="3"/>
  <c r="BL59" i="3" s="1"/>
  <c r="CE58" i="3"/>
  <c r="BL58" i="3" s="1"/>
  <c r="CE57" i="3"/>
  <c r="BL57" i="3" s="1"/>
  <c r="CE56" i="3"/>
  <c r="BL56" i="3" s="1"/>
  <c r="CE55" i="3"/>
  <c r="BL55" i="3" s="1"/>
  <c r="CE54" i="3"/>
  <c r="BL54" i="3" s="1"/>
  <c r="CE53" i="3"/>
  <c r="BL53" i="3" s="1"/>
  <c r="CE52" i="3"/>
  <c r="BL52" i="3" s="1"/>
  <c r="CE51" i="3"/>
  <c r="BL51" i="3" s="1"/>
  <c r="CE50" i="3"/>
  <c r="BL50" i="3" s="1"/>
  <c r="CE49" i="3"/>
  <c r="BL49" i="3" s="1"/>
  <c r="CE48" i="3"/>
  <c r="BL48" i="3" s="1"/>
  <c r="CE47" i="3"/>
  <c r="BL47" i="3" s="1"/>
  <c r="CE46" i="3"/>
  <c r="BL46" i="3" s="1"/>
  <c r="CE45" i="3"/>
  <c r="BL45" i="3" s="1"/>
  <c r="CE44" i="3"/>
  <c r="BL44" i="3" s="1"/>
  <c r="CE43" i="3"/>
  <c r="BL43" i="3" s="1"/>
  <c r="CE42" i="3"/>
  <c r="BL42" i="3" s="1"/>
  <c r="CE41" i="3"/>
  <c r="BL41" i="3" s="1"/>
  <c r="CE40" i="3"/>
  <c r="BL40" i="3" s="1"/>
  <c r="CE39" i="3"/>
  <c r="BL39" i="3" s="1"/>
  <c r="BS56" i="4" l="1"/>
  <c r="BI56" i="4" s="1"/>
  <c r="BR47" i="4"/>
  <c r="BE47" i="4" s="1"/>
  <c r="BQ64" i="4"/>
  <c r="BA64" i="4" s="1"/>
  <c r="BR20" i="4"/>
  <c r="BE20" i="4" s="1"/>
  <c r="BQ38" i="4"/>
  <c r="BR38" i="4" s="1"/>
  <c r="BE38" i="4" s="1"/>
  <c r="BQ16" i="4"/>
  <c r="BA16" i="4" s="1"/>
  <c r="BQ46" i="4"/>
  <c r="BA46" i="4" s="1"/>
  <c r="BQ44" i="4"/>
  <c r="BA44" i="4" s="1"/>
  <c r="BQ53" i="4"/>
  <c r="BR53" i="4" s="1"/>
  <c r="BE53" i="4" s="1"/>
  <c r="BQ27" i="4"/>
  <c r="BA27" i="4" s="1"/>
  <c r="BS45" i="4"/>
  <c r="BI45" i="4" s="1"/>
  <c r="BA32" i="4"/>
  <c r="BS32" i="4"/>
  <c r="BI32" i="4" s="1"/>
  <c r="BQ23" i="4"/>
  <c r="BA23" i="4" s="1"/>
  <c r="BQ22" i="4"/>
  <c r="BA22" i="4" s="1"/>
  <c r="BQ15" i="4"/>
  <c r="BA15" i="4" s="1"/>
  <c r="AW19" i="4"/>
  <c r="AW50" i="4"/>
  <c r="BQ50" i="4"/>
  <c r="BQ41" i="4"/>
  <c r="BA48" i="4"/>
  <c r="BR48" i="4"/>
  <c r="BA36" i="4"/>
  <c r="BR36" i="4"/>
  <c r="BR61" i="4"/>
  <c r="BE61" i="4" s="1"/>
  <c r="AW35" i="4"/>
  <c r="BQ35" i="4"/>
  <c r="AW63" i="4"/>
  <c r="BQ63" i="4"/>
  <c r="AW62" i="4"/>
  <c r="BQ62" i="4"/>
  <c r="AW54" i="4"/>
  <c r="BQ54" i="4"/>
  <c r="AW42" i="4"/>
  <c r="BQ42" i="4"/>
  <c r="BQ57" i="4"/>
  <c r="BA57" i="4" s="1"/>
  <c r="BP69" i="4"/>
  <c r="BP103" i="4" s="1"/>
  <c r="BQ60" i="4"/>
  <c r="BA60" i="4" s="1"/>
  <c r="BQ19" i="4"/>
  <c r="BA19" i="4" s="1"/>
  <c r="BQ49" i="4"/>
  <c r="BA49" i="4" s="1"/>
  <c r="BQ28" i="4"/>
  <c r="BA28" i="4" s="1"/>
  <c r="BR24" i="4"/>
  <c r="BE24" i="4" s="1"/>
  <c r="BQ31" i="4"/>
  <c r="BA31" i="4" s="1"/>
  <c r="BQ37" i="4"/>
  <c r="BA37" i="4" s="1"/>
  <c r="BQ33" i="4"/>
  <c r="BA33" i="4" s="1"/>
  <c r="BR40" i="4"/>
  <c r="BE40" i="4" s="1"/>
  <c r="BQ25" i="4"/>
  <c r="BA25" i="4" s="1"/>
  <c r="BQ39" i="4"/>
  <c r="BA39" i="4" s="1"/>
  <c r="BQ59" i="4"/>
  <c r="BA59" i="4" s="1"/>
  <c r="BR64" i="4"/>
  <c r="BE64" i="4" s="1"/>
  <c r="BR52" i="4"/>
  <c r="BE52" i="4" s="1"/>
  <c r="BR51" i="4"/>
  <c r="BE51" i="4" s="1"/>
  <c r="BS43" i="4"/>
  <c r="BI43" i="4" s="1"/>
  <c r="BS26" i="4"/>
  <c r="BI26" i="4" s="1"/>
  <c r="BR18" i="4"/>
  <c r="BE18" i="4" s="1"/>
  <c r="BS58" i="4"/>
  <c r="BI58" i="4" s="1"/>
  <c r="BR17" i="4"/>
  <c r="BE17" i="4" s="1"/>
  <c r="BS34" i="4"/>
  <c r="BI34" i="4" s="1"/>
  <c r="BR29" i="4"/>
  <c r="BE29" i="4" s="1"/>
  <c r="BT56" i="4"/>
  <c r="BR21" i="4"/>
  <c r="BE21" i="4" s="1"/>
  <c r="BS30" i="4"/>
  <c r="BI30" i="4" s="1"/>
  <c r="BS47" i="4"/>
  <c r="BI47" i="4" s="1"/>
  <c r="BS55" i="4"/>
  <c r="BI55" i="4" s="1"/>
  <c r="BM44" i="3"/>
  <c r="BN44" i="3" s="1"/>
  <c r="BO44" i="3" s="1"/>
  <c r="BP44" i="3" s="1"/>
  <c r="BQ44" i="3" s="1"/>
  <c r="BR44" i="3" s="1"/>
  <c r="BS44" i="3" s="1"/>
  <c r="BI44" i="3" s="1"/>
  <c r="AG44" i="3"/>
  <c r="AG44" i="4" s="1"/>
  <c r="BM52" i="3"/>
  <c r="BN52" i="3" s="1"/>
  <c r="AG52" i="3"/>
  <c r="AG52" i="4" s="1"/>
  <c r="BM60" i="3"/>
  <c r="BN60" i="3" s="1"/>
  <c r="AG60" i="3"/>
  <c r="AG60" i="4" s="1"/>
  <c r="BM45" i="3"/>
  <c r="BN45" i="3" s="1"/>
  <c r="BO45" i="3" s="1"/>
  <c r="BP45" i="3" s="1"/>
  <c r="BQ45" i="3" s="1"/>
  <c r="BR45" i="3" s="1"/>
  <c r="BS45" i="3" s="1"/>
  <c r="BI45" i="3" s="1"/>
  <c r="AG45" i="3"/>
  <c r="AG45" i="4" s="1"/>
  <c r="BM53" i="3"/>
  <c r="AK53" i="3" s="1"/>
  <c r="AK53" i="4" s="1"/>
  <c r="AG53" i="3"/>
  <c r="AG53" i="4" s="1"/>
  <c r="BM57" i="3"/>
  <c r="AK57" i="3" s="1"/>
  <c r="AK57" i="4" s="1"/>
  <c r="AG57" i="3"/>
  <c r="AG57" i="4" s="1"/>
  <c r="BM42" i="3"/>
  <c r="BN42" i="3" s="1"/>
  <c r="BO42" i="3" s="1"/>
  <c r="BP42" i="3" s="1"/>
  <c r="BQ42" i="3" s="1"/>
  <c r="BR42" i="3" s="1"/>
  <c r="BS42" i="3" s="1"/>
  <c r="BI42" i="3" s="1"/>
  <c r="AG42" i="3"/>
  <c r="AG42" i="4" s="1"/>
  <c r="BM46" i="3"/>
  <c r="BN46" i="3" s="1"/>
  <c r="BO46" i="3" s="1"/>
  <c r="BP46" i="3" s="1"/>
  <c r="BQ46" i="3" s="1"/>
  <c r="BR46" i="3" s="1"/>
  <c r="BS46" i="3" s="1"/>
  <c r="BI46" i="3" s="1"/>
  <c r="AG46" i="3"/>
  <c r="AG46" i="4" s="1"/>
  <c r="BM50" i="3"/>
  <c r="BN50" i="3" s="1"/>
  <c r="AG50" i="3"/>
  <c r="AG50" i="4" s="1"/>
  <c r="BM54" i="3"/>
  <c r="BN54" i="3" s="1"/>
  <c r="AG54" i="3"/>
  <c r="AG54" i="4" s="1"/>
  <c r="BM58" i="3"/>
  <c r="BN58" i="3" s="1"/>
  <c r="AG58" i="3"/>
  <c r="AG58" i="4" s="1"/>
  <c r="BM62" i="3"/>
  <c r="BN62" i="3" s="1"/>
  <c r="AG62" i="3"/>
  <c r="AG62" i="4" s="1"/>
  <c r="BM40" i="3"/>
  <c r="BN40" i="3" s="1"/>
  <c r="BO40" i="3" s="1"/>
  <c r="BP40" i="3" s="1"/>
  <c r="BQ40" i="3" s="1"/>
  <c r="BR40" i="3" s="1"/>
  <c r="BS40" i="3" s="1"/>
  <c r="BI40" i="3" s="1"/>
  <c r="AG40" i="3"/>
  <c r="AG40" i="4" s="1"/>
  <c r="BM48" i="3"/>
  <c r="BN48" i="3" s="1"/>
  <c r="BO48" i="3" s="1"/>
  <c r="AG48" i="3"/>
  <c r="AG48" i="4" s="1"/>
  <c r="BM56" i="3"/>
  <c r="AK56" i="3" s="1"/>
  <c r="AK56" i="4" s="1"/>
  <c r="AG56" i="3"/>
  <c r="AG56" i="4" s="1"/>
  <c r="BM41" i="3"/>
  <c r="BN41" i="3" s="1"/>
  <c r="BO41" i="3" s="1"/>
  <c r="BP41" i="3" s="1"/>
  <c r="BQ41" i="3" s="1"/>
  <c r="BR41" i="3" s="1"/>
  <c r="BS41" i="3" s="1"/>
  <c r="BI41" i="3" s="1"/>
  <c r="AG41" i="3"/>
  <c r="AG41" i="4" s="1"/>
  <c r="BM49" i="3"/>
  <c r="BN49" i="3" s="1"/>
  <c r="AG49" i="3"/>
  <c r="AG49" i="4" s="1"/>
  <c r="BM39" i="3"/>
  <c r="BN39" i="3" s="1"/>
  <c r="BO39" i="3" s="1"/>
  <c r="BP39" i="3" s="1"/>
  <c r="BQ39" i="3" s="1"/>
  <c r="BR39" i="3" s="1"/>
  <c r="BS39" i="3" s="1"/>
  <c r="BI39" i="3" s="1"/>
  <c r="AG39" i="3"/>
  <c r="AG39" i="4" s="1"/>
  <c r="BM43" i="3"/>
  <c r="BN43" i="3" s="1"/>
  <c r="BO43" i="3" s="1"/>
  <c r="BP43" i="3" s="1"/>
  <c r="BQ43" i="3" s="1"/>
  <c r="BR43" i="3" s="1"/>
  <c r="BS43" i="3" s="1"/>
  <c r="BI43" i="3" s="1"/>
  <c r="AG43" i="3"/>
  <c r="AG43" i="4" s="1"/>
  <c r="BM47" i="3"/>
  <c r="BN47" i="3" s="1"/>
  <c r="BO47" i="3" s="1"/>
  <c r="BP47" i="3" s="1"/>
  <c r="BQ47" i="3" s="1"/>
  <c r="BR47" i="3" s="1"/>
  <c r="BS47" i="3" s="1"/>
  <c r="BI47" i="3" s="1"/>
  <c r="AG47" i="3"/>
  <c r="AG47" i="4" s="1"/>
  <c r="BM51" i="3"/>
  <c r="BN51" i="3" s="1"/>
  <c r="AG51" i="3"/>
  <c r="AG51" i="4" s="1"/>
  <c r="BM55" i="3"/>
  <c r="AK55" i="3" s="1"/>
  <c r="AK55" i="4" s="1"/>
  <c r="AG55" i="3"/>
  <c r="AG55" i="4" s="1"/>
  <c r="BM59" i="3"/>
  <c r="BN59" i="3" s="1"/>
  <c r="AG59" i="3"/>
  <c r="AG59" i="4" s="1"/>
  <c r="BM63" i="3"/>
  <c r="AK63" i="3" s="1"/>
  <c r="AK63" i="4" s="1"/>
  <c r="AG63" i="3"/>
  <c r="AG63" i="4" s="1"/>
  <c r="BM64" i="3"/>
  <c r="AK64" i="3" s="1"/>
  <c r="AK64" i="4" s="1"/>
  <c r="AG64" i="3"/>
  <c r="AG64" i="4" s="1"/>
  <c r="BM61" i="3"/>
  <c r="AK61" i="3" s="1"/>
  <c r="AK61" i="4" s="1"/>
  <c r="AG61" i="3"/>
  <c r="AG61" i="4" s="1"/>
  <c r="Z38" i="3"/>
  <c r="AC38" i="3" s="1"/>
  <c r="Z37" i="3"/>
  <c r="AC37" i="3" s="1"/>
  <c r="Z36" i="3"/>
  <c r="AC36" i="3" s="1"/>
  <c r="Z35" i="3"/>
  <c r="AC35" i="3" s="1"/>
  <c r="Z34" i="3"/>
  <c r="AC34" i="3" s="1"/>
  <c r="Z33" i="3"/>
  <c r="AC33" i="3" s="1"/>
  <c r="Z32" i="3"/>
  <c r="AC32" i="3" s="1"/>
  <c r="Z31" i="3"/>
  <c r="AC31" i="3" s="1"/>
  <c r="Z30" i="3"/>
  <c r="AC30" i="3" s="1"/>
  <c r="Z29" i="3"/>
  <c r="AC29" i="3" s="1"/>
  <c r="Z28" i="3"/>
  <c r="AC28" i="3" s="1"/>
  <c r="Z27" i="3"/>
  <c r="AC27" i="3" s="1"/>
  <c r="Z26" i="3"/>
  <c r="AC26" i="3" s="1"/>
  <c r="Z25" i="3"/>
  <c r="AC25" i="3" s="1"/>
  <c r="Z24" i="3"/>
  <c r="AC24" i="3" s="1"/>
  <c r="Z23" i="3"/>
  <c r="AC23" i="3" s="1"/>
  <c r="Z22" i="3"/>
  <c r="AC22" i="3" s="1"/>
  <c r="Z21" i="3"/>
  <c r="AC21" i="3" s="1"/>
  <c r="Z20" i="3"/>
  <c r="AC20" i="3" s="1"/>
  <c r="Z19" i="3"/>
  <c r="AC19" i="3" s="1"/>
  <c r="Z18" i="3"/>
  <c r="AC18" i="3" s="1"/>
  <c r="Z17" i="3"/>
  <c r="AC17" i="3" s="1"/>
  <c r="Z16" i="3"/>
  <c r="AC16" i="3" s="1"/>
  <c r="Z15" i="3"/>
  <c r="BA45" i="3" l="1"/>
  <c r="BS20" i="4"/>
  <c r="BI20" i="4" s="1"/>
  <c r="BA38" i="4"/>
  <c r="BR16" i="4"/>
  <c r="BE16" i="4" s="1"/>
  <c r="BR46" i="4"/>
  <c r="BE46" i="4" s="1"/>
  <c r="BR44" i="4"/>
  <c r="BE44" i="4" s="1"/>
  <c r="BT45" i="4"/>
  <c r="BA53" i="4"/>
  <c r="BR15" i="4"/>
  <c r="BE15" i="4" s="1"/>
  <c r="BT32" i="4"/>
  <c r="BR27" i="4"/>
  <c r="BE27" i="4" s="1"/>
  <c r="BR22" i="4"/>
  <c r="BE22" i="4" s="1"/>
  <c r="BR23" i="4"/>
  <c r="BE23" i="4" s="1"/>
  <c r="BS53" i="4"/>
  <c r="BI53" i="4" s="1"/>
  <c r="BR57" i="4"/>
  <c r="BE57" i="4" s="1"/>
  <c r="BA41" i="4"/>
  <c r="BR41" i="4"/>
  <c r="BS61" i="4"/>
  <c r="BI61" i="4" s="1"/>
  <c r="BA54" i="4"/>
  <c r="BR54" i="4"/>
  <c r="BA35" i="4"/>
  <c r="BR35" i="4"/>
  <c r="BA50" i="4"/>
  <c r="BR50" i="4"/>
  <c r="BA42" i="4"/>
  <c r="BR42" i="4"/>
  <c r="BS38" i="4"/>
  <c r="BI38" i="4" s="1"/>
  <c r="BE36" i="4"/>
  <c r="BS36" i="4"/>
  <c r="BA63" i="4"/>
  <c r="BR63" i="4"/>
  <c r="BA62" i="4"/>
  <c r="BR62" i="4"/>
  <c r="BE48" i="4"/>
  <c r="BS48" i="4"/>
  <c r="BQ69" i="4"/>
  <c r="BQ103" i="4" s="1"/>
  <c r="AW69" i="4"/>
  <c r="AW103" i="4" s="1"/>
  <c r="AS46" i="3"/>
  <c r="AS46" i="4" s="1"/>
  <c r="AW44" i="3"/>
  <c r="BE40" i="3"/>
  <c r="AS40" i="3"/>
  <c r="AS40" i="4" s="1"/>
  <c r="AS42" i="3"/>
  <c r="AS42" i="4" s="1"/>
  <c r="AK62" i="3"/>
  <c r="AK62" i="4" s="1"/>
  <c r="AK42" i="3"/>
  <c r="AK42" i="4" s="1"/>
  <c r="BT43" i="3"/>
  <c r="AK58" i="3"/>
  <c r="AK58" i="4" s="1"/>
  <c r="BE41" i="3"/>
  <c r="BN56" i="3"/>
  <c r="AO56" i="3" s="1"/>
  <c r="AO56" i="4" s="1"/>
  <c r="AK48" i="3"/>
  <c r="AK48" i="4" s="1"/>
  <c r="BA40" i="3"/>
  <c r="AK54" i="3"/>
  <c r="AK54" i="4" s="1"/>
  <c r="AS44" i="3"/>
  <c r="AS44" i="4" s="1"/>
  <c r="AK40" i="3"/>
  <c r="AK40" i="4" s="1"/>
  <c r="AK50" i="3"/>
  <c r="AK50" i="4" s="1"/>
  <c r="BT44" i="3"/>
  <c r="AK49" i="3"/>
  <c r="AK49" i="4" s="1"/>
  <c r="BT39" i="3"/>
  <c r="BN53" i="3"/>
  <c r="AO53" i="3" s="1"/>
  <c r="AO53" i="4" s="1"/>
  <c r="AK44" i="3"/>
  <c r="AK44" i="4" s="1"/>
  <c r="AK39" i="3"/>
  <c r="AK39" i="4" s="1"/>
  <c r="BT47" i="3"/>
  <c r="BN55" i="3"/>
  <c r="BO55" i="3" s="1"/>
  <c r="BE47" i="3"/>
  <c r="BE43" i="3"/>
  <c r="AK60" i="3"/>
  <c r="AK60" i="4" s="1"/>
  <c r="BA43" i="3"/>
  <c r="AO43" i="3"/>
  <c r="AO43" i="4" s="1"/>
  <c r="AK52" i="3"/>
  <c r="AK52" i="4" s="1"/>
  <c r="AK45" i="3"/>
  <c r="AK45" i="4" s="1"/>
  <c r="AK43" i="3"/>
  <c r="AK43" i="4" s="1"/>
  <c r="AK59" i="3"/>
  <c r="AK59" i="4" s="1"/>
  <c r="AK51" i="3"/>
  <c r="AK51" i="4" s="1"/>
  <c r="BA44" i="3"/>
  <c r="BA42" i="3"/>
  <c r="AO39" i="3"/>
  <c r="AO39" i="4" s="1"/>
  <c r="BR60" i="4"/>
  <c r="BE60" i="4" s="1"/>
  <c r="BR49" i="4"/>
  <c r="BE49" i="4" s="1"/>
  <c r="BR28" i="4"/>
  <c r="BE28" i="4" s="1"/>
  <c r="BR19" i="4"/>
  <c r="BE19" i="4" s="1"/>
  <c r="BS24" i="4"/>
  <c r="BI24" i="4" s="1"/>
  <c r="BR31" i="4"/>
  <c r="BE31" i="4" s="1"/>
  <c r="BR37" i="4"/>
  <c r="BE37" i="4" s="1"/>
  <c r="BR33" i="4"/>
  <c r="BE33" i="4" s="1"/>
  <c r="BS40" i="4"/>
  <c r="BI40" i="4" s="1"/>
  <c r="BR25" i="4"/>
  <c r="BE25" i="4" s="1"/>
  <c r="BR39" i="4"/>
  <c r="BE39" i="4" s="1"/>
  <c r="BR59" i="4"/>
  <c r="BE59" i="4" s="1"/>
  <c r="BT26" i="4"/>
  <c r="BS64" i="4"/>
  <c r="BI64" i="4" s="1"/>
  <c r="BS52" i="4"/>
  <c r="BI52" i="4" s="1"/>
  <c r="BT34" i="4"/>
  <c r="BS51" i="4"/>
  <c r="BI51" i="4" s="1"/>
  <c r="BS21" i="4"/>
  <c r="BI21" i="4" s="1"/>
  <c r="BT58" i="4"/>
  <c r="BS18" i="4"/>
  <c r="BI18" i="4" s="1"/>
  <c r="BT47" i="4"/>
  <c r="BT20" i="4"/>
  <c r="BT43" i="4"/>
  <c r="BS29" i="4"/>
  <c r="BI29" i="4" s="1"/>
  <c r="BS17" i="4"/>
  <c r="BI17" i="4" s="1"/>
  <c r="BT55" i="4"/>
  <c r="BT30" i="4"/>
  <c r="BT40" i="3"/>
  <c r="BN64" i="3"/>
  <c r="BO64" i="3" s="1"/>
  <c r="BN57" i="3"/>
  <c r="BO57" i="3" s="1"/>
  <c r="BA47" i="3"/>
  <c r="AO45" i="3"/>
  <c r="AO45" i="4" s="1"/>
  <c r="AS43" i="3"/>
  <c r="AS43" i="4" s="1"/>
  <c r="AW42" i="3"/>
  <c r="BA41" i="3"/>
  <c r="AO40" i="3"/>
  <c r="AO40" i="4" s="1"/>
  <c r="BN63" i="3"/>
  <c r="BO63" i="3" s="1"/>
  <c r="AW46" i="3"/>
  <c r="BT42" i="3"/>
  <c r="BN61" i="3"/>
  <c r="BO61" i="3" s="1"/>
  <c r="AO47" i="3"/>
  <c r="AO47" i="4" s="1"/>
  <c r="BE45" i="3"/>
  <c r="BE44" i="3"/>
  <c r="AO44" i="3"/>
  <c r="AO44" i="4" s="1"/>
  <c r="AW43" i="3"/>
  <c r="BE42" i="3"/>
  <c r="AO42" i="3"/>
  <c r="AO42" i="4" s="1"/>
  <c r="AO41" i="3"/>
  <c r="AO41" i="4" s="1"/>
  <c r="AW40" i="3"/>
  <c r="BE39" i="3"/>
  <c r="AK47" i="3"/>
  <c r="AK47" i="4" s="1"/>
  <c r="AK41" i="3"/>
  <c r="AK41" i="4" s="1"/>
  <c r="BA39" i="3"/>
  <c r="BT41" i="3"/>
  <c r="BT45" i="3"/>
  <c r="AO48" i="3"/>
  <c r="AO48" i="4" s="1"/>
  <c r="AW47" i="3"/>
  <c r="BE46" i="3"/>
  <c r="AO46" i="3"/>
  <c r="AO46" i="4" s="1"/>
  <c r="AW45" i="3"/>
  <c r="AW41" i="3"/>
  <c r="AW39" i="3"/>
  <c r="BT46" i="3"/>
  <c r="AS47" i="3"/>
  <c r="AS47" i="4" s="1"/>
  <c r="BA46" i="3"/>
  <c r="AK46" i="3"/>
  <c r="AK46" i="4" s="1"/>
  <c r="AS45" i="3"/>
  <c r="AS45" i="4" s="1"/>
  <c r="AS41" i="3"/>
  <c r="AS41" i="4" s="1"/>
  <c r="AS39" i="3"/>
  <c r="AS39" i="4" s="1"/>
  <c r="BO62" i="3"/>
  <c r="AO62" i="3"/>
  <c r="AO62" i="4" s="1"/>
  <c r="BO60" i="3"/>
  <c r="AO60" i="3"/>
  <c r="AO60" i="4" s="1"/>
  <c r="BO59" i="3"/>
  <c r="AO59" i="3"/>
  <c r="AO59" i="4" s="1"/>
  <c r="BO58" i="3"/>
  <c r="AO58" i="3"/>
  <c r="AO58" i="4" s="1"/>
  <c r="BO54" i="3"/>
  <c r="AO54" i="3"/>
  <c r="AO54" i="4" s="1"/>
  <c r="BO52" i="3"/>
  <c r="AO52" i="3"/>
  <c r="AO52" i="4" s="1"/>
  <c r="BO51" i="3"/>
  <c r="AO51" i="3"/>
  <c r="AO51" i="4" s="1"/>
  <c r="BO50" i="3"/>
  <c r="AO50" i="3"/>
  <c r="AO50" i="4" s="1"/>
  <c r="BO49" i="3"/>
  <c r="AO49" i="3"/>
  <c r="AO49" i="4" s="1"/>
  <c r="BP48" i="3"/>
  <c r="AS48" i="3"/>
  <c r="AS48" i="4" s="1"/>
  <c r="AC15" i="3"/>
  <c r="AC69" i="3" s="1"/>
  <c r="AC103" i="3" s="1"/>
  <c r="Z69" i="3"/>
  <c r="BS46" i="4" l="1"/>
  <c r="BI46" i="4" s="1"/>
  <c r="BS16" i="4"/>
  <c r="BI16" i="4" s="1"/>
  <c r="BS15" i="4"/>
  <c r="BI15" i="4" s="1"/>
  <c r="BS44" i="4"/>
  <c r="BI44" i="4" s="1"/>
  <c r="BS23" i="4"/>
  <c r="BI23" i="4" s="1"/>
  <c r="BS27" i="4"/>
  <c r="BI27" i="4" s="1"/>
  <c r="BS22" i="4"/>
  <c r="BI22" i="4" s="1"/>
  <c r="BT53" i="4"/>
  <c r="BS57" i="4"/>
  <c r="BI57" i="4" s="1"/>
  <c r="BT61" i="4"/>
  <c r="BT38" i="4"/>
  <c r="BE35" i="4"/>
  <c r="BS35" i="4"/>
  <c r="BI35" i="4" s="1"/>
  <c r="BI36" i="4"/>
  <c r="BT36" i="4"/>
  <c r="BI48" i="4"/>
  <c r="BT48" i="4"/>
  <c r="BE42" i="4"/>
  <c r="BS42" i="4"/>
  <c r="BE62" i="4"/>
  <c r="BS62" i="4"/>
  <c r="BE41" i="4"/>
  <c r="BS41" i="4"/>
  <c r="BE63" i="4"/>
  <c r="BS63" i="4"/>
  <c r="BI63" i="4" s="1"/>
  <c r="BE54" i="4"/>
  <c r="BS54" i="4"/>
  <c r="BI54" i="4" s="1"/>
  <c r="BE50" i="4"/>
  <c r="BS50" i="4"/>
  <c r="Z103" i="3"/>
  <c r="BR69" i="4"/>
  <c r="BR103" i="4" s="1"/>
  <c r="BA69" i="4"/>
  <c r="BA103" i="4" s="1"/>
  <c r="BO53" i="3"/>
  <c r="BP53" i="3" s="1"/>
  <c r="BO56" i="3"/>
  <c r="BP56" i="3" s="1"/>
  <c r="AO55" i="3"/>
  <c r="AO55" i="4" s="1"/>
  <c r="AO57" i="3"/>
  <c r="AO57" i="4" s="1"/>
  <c r="AO61" i="3"/>
  <c r="AO61" i="4" s="1"/>
  <c r="AO63" i="3"/>
  <c r="AO63" i="4" s="1"/>
  <c r="AO64" i="3"/>
  <c r="AO64" i="4" s="1"/>
  <c r="BS60" i="4"/>
  <c r="BI60" i="4" s="1"/>
  <c r="BS19" i="4"/>
  <c r="BI19" i="4" s="1"/>
  <c r="BS49" i="4"/>
  <c r="BI49" i="4" s="1"/>
  <c r="BS28" i="4"/>
  <c r="BI28" i="4" s="1"/>
  <c r="BT24" i="4"/>
  <c r="BS31" i="4"/>
  <c r="BI31" i="4" s="1"/>
  <c r="BT40" i="4"/>
  <c r="BS37" i="4"/>
  <c r="BI37" i="4" s="1"/>
  <c r="BS33" i="4"/>
  <c r="BI33" i="4" s="1"/>
  <c r="BS25" i="4"/>
  <c r="BI25" i="4" s="1"/>
  <c r="BS39" i="4"/>
  <c r="BI39" i="4" s="1"/>
  <c r="BS59" i="4"/>
  <c r="BI59" i="4" s="1"/>
  <c r="BT64" i="4"/>
  <c r="BT52" i="4"/>
  <c r="BT51" i="4"/>
  <c r="BT17" i="4"/>
  <c r="BT21" i="4"/>
  <c r="BT18" i="4"/>
  <c r="BT29" i="4"/>
  <c r="BQ48" i="3"/>
  <c r="AW48" i="3"/>
  <c r="BP49" i="3"/>
  <c r="AS49" i="3"/>
  <c r="AS49" i="4" s="1"/>
  <c r="BP50" i="3"/>
  <c r="AS50" i="3"/>
  <c r="AS50" i="4" s="1"/>
  <c r="BP51" i="3"/>
  <c r="AS51" i="3"/>
  <c r="AS51" i="4" s="1"/>
  <c r="BP52" i="3"/>
  <c r="AS52" i="3"/>
  <c r="AS52" i="4" s="1"/>
  <c r="BP54" i="3"/>
  <c r="AS54" i="3"/>
  <c r="AS54" i="4" s="1"/>
  <c r="BP55" i="3"/>
  <c r="AS55" i="3"/>
  <c r="AS55" i="4" s="1"/>
  <c r="BP57" i="3"/>
  <c r="AS57" i="3"/>
  <c r="AS57" i="4" s="1"/>
  <c r="BP58" i="3"/>
  <c r="AS58" i="3"/>
  <c r="AS58" i="4" s="1"/>
  <c r="BP59" i="3"/>
  <c r="AS59" i="3"/>
  <c r="AS59" i="4" s="1"/>
  <c r="BP60" i="3"/>
  <c r="AS60" i="3"/>
  <c r="AS60" i="4" s="1"/>
  <c r="BP61" i="3"/>
  <c r="AS61" i="3"/>
  <c r="AS61" i="4" s="1"/>
  <c r="BP62" i="3"/>
  <c r="AS62" i="3"/>
  <c r="AS62" i="4" s="1"/>
  <c r="BP63" i="3"/>
  <c r="AS63" i="3"/>
  <c r="AS63" i="4" s="1"/>
  <c r="BP64" i="3"/>
  <c r="AS64" i="3"/>
  <c r="AS64" i="4" s="1"/>
  <c r="BK68" i="3"/>
  <c r="BK67" i="3"/>
  <c r="BK66" i="3"/>
  <c r="BK38" i="3"/>
  <c r="BK37" i="3"/>
  <c r="BK36" i="3"/>
  <c r="BK35" i="3"/>
  <c r="BK34" i="3"/>
  <c r="BK33" i="3"/>
  <c r="BK32" i="3"/>
  <c r="BK31" i="3"/>
  <c r="BK30" i="3"/>
  <c r="BK29" i="3"/>
  <c r="BK28" i="3"/>
  <c r="BK27" i="3"/>
  <c r="BK26" i="3"/>
  <c r="BK25" i="3"/>
  <c r="BK24" i="3"/>
  <c r="BK23" i="3"/>
  <c r="BK22" i="3"/>
  <c r="BK21" i="3"/>
  <c r="BK20" i="3"/>
  <c r="BK19" i="3"/>
  <c r="BK18" i="3"/>
  <c r="BK17" i="3"/>
  <c r="BK16" i="3"/>
  <c r="BT44" i="4" l="1"/>
  <c r="BT46" i="4"/>
  <c r="BT16" i="4"/>
  <c r="BT15" i="4"/>
  <c r="BT22" i="4"/>
  <c r="BT23" i="4"/>
  <c r="BT27" i="4"/>
  <c r="BT57" i="4"/>
  <c r="BT54" i="4"/>
  <c r="BI41" i="4"/>
  <c r="BT41" i="4"/>
  <c r="BI50" i="4"/>
  <c r="BT50" i="4"/>
  <c r="BI62" i="4"/>
  <c r="BT62" i="4"/>
  <c r="BT35" i="4"/>
  <c r="BI42" i="4"/>
  <c r="BT42" i="4"/>
  <c r="BT63" i="4"/>
  <c r="BS69" i="4"/>
  <c r="BS103" i="4" s="1"/>
  <c r="BE69" i="4"/>
  <c r="BE103" i="4" s="1"/>
  <c r="AS53" i="3"/>
  <c r="AS53" i="4" s="1"/>
  <c r="AS56" i="3"/>
  <c r="AS56" i="4" s="1"/>
  <c r="BT60" i="4"/>
  <c r="BT28" i="4"/>
  <c r="BT49" i="4"/>
  <c r="BT19" i="4"/>
  <c r="BT31" i="4"/>
  <c r="BT33" i="4"/>
  <c r="BT25" i="4"/>
  <c r="BT37" i="4"/>
  <c r="BT59" i="4"/>
  <c r="BT39" i="4"/>
  <c r="BQ64" i="3"/>
  <c r="AW64" i="3"/>
  <c r="BQ63" i="3"/>
  <c r="AW63" i="3"/>
  <c r="BQ62" i="3"/>
  <c r="AW62" i="3"/>
  <c r="BQ61" i="3"/>
  <c r="AW61" i="3"/>
  <c r="BQ60" i="3"/>
  <c r="AW60" i="3"/>
  <c r="BQ59" i="3"/>
  <c r="AW59" i="3"/>
  <c r="BQ58" i="3"/>
  <c r="AW58" i="3"/>
  <c r="BQ57" i="3"/>
  <c r="AW57" i="3"/>
  <c r="BQ56" i="3"/>
  <c r="AW56" i="3"/>
  <c r="BQ55" i="3"/>
  <c r="AW55" i="3"/>
  <c r="BQ54" i="3"/>
  <c r="AW54" i="3"/>
  <c r="BQ53" i="3"/>
  <c r="AW53" i="3"/>
  <c r="BQ52" i="3"/>
  <c r="AW52" i="3"/>
  <c r="BQ51" i="3"/>
  <c r="AW51" i="3"/>
  <c r="BQ50" i="3"/>
  <c r="AW50" i="3"/>
  <c r="BQ49" i="3"/>
  <c r="AW49" i="3"/>
  <c r="BR48" i="3"/>
  <c r="BA48" i="3"/>
  <c r="DC68" i="3"/>
  <c r="DC67" i="3"/>
  <c r="DT69" i="3"/>
  <c r="DR69" i="3"/>
  <c r="DP69" i="3"/>
  <c r="DN69" i="3"/>
  <c r="DK69" i="3"/>
  <c r="DI69" i="3"/>
  <c r="DG69" i="3"/>
  <c r="DE69" i="3"/>
  <c r="BI69" i="4" l="1"/>
  <c r="BI103" i="4" s="1"/>
  <c r="BT69" i="4"/>
  <c r="BT103" i="4" s="1"/>
  <c r="BS48" i="3"/>
  <c r="BI48" i="3" s="1"/>
  <c r="BE48" i="3"/>
  <c r="BR49" i="3"/>
  <c r="BA49" i="3"/>
  <c r="BR50" i="3"/>
  <c r="BA50" i="3"/>
  <c r="BR51" i="3"/>
  <c r="BA51" i="3"/>
  <c r="BR52" i="3"/>
  <c r="BA52" i="3"/>
  <c r="BR53" i="3"/>
  <c r="BA53" i="3"/>
  <c r="BR54" i="3"/>
  <c r="BA54" i="3"/>
  <c r="BR55" i="3"/>
  <c r="BA55" i="3"/>
  <c r="BR56" i="3"/>
  <c r="BA56" i="3"/>
  <c r="BR57" i="3"/>
  <c r="BA57" i="3"/>
  <c r="BR58" i="3"/>
  <c r="BA58" i="3"/>
  <c r="BR59" i="3"/>
  <c r="BA59" i="3"/>
  <c r="BR60" i="3"/>
  <c r="BA60" i="3"/>
  <c r="BR61" i="3"/>
  <c r="BA61" i="3"/>
  <c r="BR62" i="3"/>
  <c r="BA62" i="3"/>
  <c r="BR63" i="3"/>
  <c r="BA63" i="3"/>
  <c r="BR64" i="3"/>
  <c r="BA64" i="3"/>
  <c r="DD69" i="3"/>
  <c r="DF69" i="3"/>
  <c r="DH69" i="3"/>
  <c r="DJ69" i="3"/>
  <c r="DM69" i="3"/>
  <c r="DO69" i="3"/>
  <c r="DQ69" i="3"/>
  <c r="DS69" i="3"/>
  <c r="BT48" i="3" l="1"/>
  <c r="BS64" i="3"/>
  <c r="BE64" i="3"/>
  <c r="BS63" i="3"/>
  <c r="BE63" i="3"/>
  <c r="BS62" i="3"/>
  <c r="BE62" i="3"/>
  <c r="BS61" i="3"/>
  <c r="BE61" i="3"/>
  <c r="BS60" i="3"/>
  <c r="BE60" i="3"/>
  <c r="BS59" i="3"/>
  <c r="BE59" i="3"/>
  <c r="BS58" i="3"/>
  <c r="BE58" i="3"/>
  <c r="BS57" i="3"/>
  <c r="BE57" i="3"/>
  <c r="BS56" i="3"/>
  <c r="BE56" i="3"/>
  <c r="BS55" i="3"/>
  <c r="BE55" i="3"/>
  <c r="BS54" i="3"/>
  <c r="BE54" i="3"/>
  <c r="BS53" i="3"/>
  <c r="BE53" i="3"/>
  <c r="BS52" i="3"/>
  <c r="BE52" i="3"/>
  <c r="BS51" i="3"/>
  <c r="BE51" i="3"/>
  <c r="BS50" i="3"/>
  <c r="BE50" i="3"/>
  <c r="BS49" i="3"/>
  <c r="BE49" i="3"/>
  <c r="DU69" i="3"/>
  <c r="DL69" i="3"/>
  <c r="AP137" i="3" l="1"/>
  <c r="BF137" i="3"/>
  <c r="AP138" i="3"/>
  <c r="BF138" i="3"/>
  <c r="AH137" i="3"/>
  <c r="AX137" i="3"/>
  <c r="AH138" i="3"/>
  <c r="AX138" i="3"/>
  <c r="BI49" i="3"/>
  <c r="BT49" i="3"/>
  <c r="BI50" i="3"/>
  <c r="BT50" i="3"/>
  <c r="BI51" i="3"/>
  <c r="BT51" i="3"/>
  <c r="BI52" i="3"/>
  <c r="BT52" i="3"/>
  <c r="BI53" i="3"/>
  <c r="BT53" i="3"/>
  <c r="BI54" i="3"/>
  <c r="BT54" i="3"/>
  <c r="BI55" i="3"/>
  <c r="BT55" i="3"/>
  <c r="BI56" i="3"/>
  <c r="BT56" i="3"/>
  <c r="BI57" i="3"/>
  <c r="BT57" i="3"/>
  <c r="BI58" i="3"/>
  <c r="BT58" i="3"/>
  <c r="BI59" i="3"/>
  <c r="BT59" i="3"/>
  <c r="BI60" i="3"/>
  <c r="BT60" i="3"/>
  <c r="BI61" i="3"/>
  <c r="BT61" i="3"/>
  <c r="BI62" i="3"/>
  <c r="BT62" i="3"/>
  <c r="BI63" i="3"/>
  <c r="BT63" i="3"/>
  <c r="BI64" i="3"/>
  <c r="BT64" i="3"/>
  <c r="AD137" i="3"/>
  <c r="AL137" i="3"/>
  <c r="AT137" i="3"/>
  <c r="BB137" i="3"/>
  <c r="AD138" i="3"/>
  <c r="AL138" i="3"/>
  <c r="AT138" i="3"/>
  <c r="BB138" i="3"/>
  <c r="CD24" i="3" l="1"/>
  <c r="CC24" i="3"/>
  <c r="CB24" i="3"/>
  <c r="CA24" i="3"/>
  <c r="BZ24" i="3"/>
  <c r="BY24" i="3"/>
  <c r="BX24" i="3"/>
  <c r="BW24" i="3"/>
  <c r="AC137" i="3"/>
  <c r="AC138" i="3"/>
  <c r="BJ66" i="3" l="1"/>
  <c r="BJ67" i="3"/>
  <c r="BJ68" i="3"/>
  <c r="BS153" i="3" l="1"/>
  <c r="BR153" i="3"/>
  <c r="BQ153" i="3"/>
  <c r="BP153" i="3"/>
  <c r="BO153" i="3"/>
  <c r="BN153" i="3"/>
  <c r="BM153" i="3"/>
  <c r="BL153" i="3"/>
  <c r="BS152" i="3"/>
  <c r="BR152" i="3"/>
  <c r="BQ152" i="3"/>
  <c r="BP152" i="3"/>
  <c r="BO152" i="3"/>
  <c r="BN152" i="3"/>
  <c r="BM152" i="3"/>
  <c r="BL152" i="3"/>
  <c r="BS151" i="3"/>
  <c r="BR151" i="3"/>
  <c r="BQ151" i="3"/>
  <c r="BP151" i="3"/>
  <c r="BO151" i="3"/>
  <c r="BN151" i="3"/>
  <c r="BM151" i="3"/>
  <c r="BL151" i="3"/>
  <c r="BS150" i="3"/>
  <c r="BR150" i="3"/>
  <c r="BQ150" i="3"/>
  <c r="BP150" i="3"/>
  <c r="BO150" i="3"/>
  <c r="BN150" i="3"/>
  <c r="BM150" i="3"/>
  <c r="BL150" i="3"/>
  <c r="BJ145" i="3"/>
  <c r="BK15" i="3"/>
  <c r="CX37" i="3"/>
  <c r="CW37" i="3"/>
  <c r="CV37" i="3"/>
  <c r="CU37" i="3"/>
  <c r="CT37" i="3"/>
  <c r="CS37" i="3"/>
  <c r="CR37" i="3"/>
  <c r="CQ37" i="3"/>
  <c r="CO37" i="3"/>
  <c r="CN37" i="3"/>
  <c r="CM37" i="3"/>
  <c r="CL37" i="3"/>
  <c r="CK37" i="3"/>
  <c r="CJ37" i="3"/>
  <c r="CI37" i="3"/>
  <c r="CH37" i="3"/>
  <c r="CX36" i="3"/>
  <c r="CW36" i="3"/>
  <c r="CV36" i="3"/>
  <c r="CU36" i="3"/>
  <c r="CT36" i="3"/>
  <c r="CS36" i="3"/>
  <c r="CR36" i="3"/>
  <c r="CQ36" i="3"/>
  <c r="CO36" i="3"/>
  <c r="CN36" i="3"/>
  <c r="CM36" i="3"/>
  <c r="CL36" i="3"/>
  <c r="CK36" i="3"/>
  <c r="CJ36" i="3"/>
  <c r="CI36" i="3"/>
  <c r="CH36" i="3"/>
  <c r="CX35" i="3"/>
  <c r="CW35" i="3"/>
  <c r="CV35" i="3"/>
  <c r="CU35" i="3"/>
  <c r="CT35" i="3"/>
  <c r="CS35" i="3"/>
  <c r="CR35" i="3"/>
  <c r="CQ35" i="3"/>
  <c r="CO35" i="3"/>
  <c r="CN35" i="3"/>
  <c r="CM35" i="3"/>
  <c r="CL35" i="3"/>
  <c r="CK35" i="3"/>
  <c r="CJ35" i="3"/>
  <c r="CI35" i="3"/>
  <c r="CH35" i="3"/>
  <c r="CX34" i="3"/>
  <c r="CW34" i="3"/>
  <c r="CV34" i="3"/>
  <c r="CU34" i="3"/>
  <c r="CT34" i="3"/>
  <c r="CS34" i="3"/>
  <c r="CR34" i="3"/>
  <c r="CQ34" i="3"/>
  <c r="CO34" i="3"/>
  <c r="CN34" i="3"/>
  <c r="CM34" i="3"/>
  <c r="CL34" i="3"/>
  <c r="CK34" i="3"/>
  <c r="CJ34" i="3"/>
  <c r="CI34" i="3"/>
  <c r="CH34" i="3"/>
  <c r="CX33" i="3"/>
  <c r="CW33" i="3"/>
  <c r="CV33" i="3"/>
  <c r="CU33" i="3"/>
  <c r="CT33" i="3"/>
  <c r="CS33" i="3"/>
  <c r="CR33" i="3"/>
  <c r="CQ33" i="3"/>
  <c r="CO33" i="3"/>
  <c r="CN33" i="3"/>
  <c r="CM33" i="3"/>
  <c r="CL33" i="3"/>
  <c r="CK33" i="3"/>
  <c r="CJ33" i="3"/>
  <c r="CI33" i="3"/>
  <c r="CH33" i="3"/>
  <c r="CX32" i="3"/>
  <c r="CW32" i="3"/>
  <c r="CV32" i="3"/>
  <c r="CU32" i="3"/>
  <c r="CT32" i="3"/>
  <c r="CS32" i="3"/>
  <c r="CR32" i="3"/>
  <c r="CQ32" i="3"/>
  <c r="CO32" i="3"/>
  <c r="CN32" i="3"/>
  <c r="CM32" i="3"/>
  <c r="CL32" i="3"/>
  <c r="CK32" i="3"/>
  <c r="CJ32" i="3"/>
  <c r="CI32" i="3"/>
  <c r="CH32" i="3"/>
  <c r="CX31" i="3"/>
  <c r="CW31" i="3"/>
  <c r="CV31" i="3"/>
  <c r="CU31" i="3"/>
  <c r="CT31" i="3"/>
  <c r="CS31" i="3"/>
  <c r="CR31" i="3"/>
  <c r="CQ31" i="3"/>
  <c r="CO31" i="3"/>
  <c r="CN31" i="3"/>
  <c r="CM31" i="3"/>
  <c r="CL31" i="3"/>
  <c r="CK31" i="3"/>
  <c r="CJ31" i="3"/>
  <c r="CI31" i="3"/>
  <c r="CH31" i="3"/>
  <c r="CX30" i="3"/>
  <c r="CW30" i="3"/>
  <c r="CV30" i="3"/>
  <c r="CU30" i="3"/>
  <c r="CT30" i="3"/>
  <c r="CS30" i="3"/>
  <c r="CR30" i="3"/>
  <c r="CQ30" i="3"/>
  <c r="CO30" i="3"/>
  <c r="CN30" i="3"/>
  <c r="CM30" i="3"/>
  <c r="CL30" i="3"/>
  <c r="CK30" i="3"/>
  <c r="CJ30" i="3"/>
  <c r="CI30" i="3"/>
  <c r="CH30" i="3"/>
  <c r="CX29" i="3"/>
  <c r="CW29" i="3"/>
  <c r="CV29" i="3"/>
  <c r="CU29" i="3"/>
  <c r="CT29" i="3"/>
  <c r="CS29" i="3"/>
  <c r="CR29" i="3"/>
  <c r="CQ29" i="3"/>
  <c r="CO29" i="3"/>
  <c r="CN29" i="3"/>
  <c r="CM29" i="3"/>
  <c r="CL29" i="3"/>
  <c r="CK29" i="3"/>
  <c r="CJ29" i="3"/>
  <c r="CI29" i="3"/>
  <c r="CH29" i="3"/>
  <c r="BS149" i="3"/>
  <c r="BR149" i="3"/>
  <c r="BQ149" i="3"/>
  <c r="BP149" i="3"/>
  <c r="BO149" i="3"/>
  <c r="BN149" i="3"/>
  <c r="BM149" i="3"/>
  <c r="BL149" i="3"/>
  <c r="BS148" i="3"/>
  <c r="BR148" i="3"/>
  <c r="BQ148" i="3"/>
  <c r="BP148" i="3"/>
  <c r="BO148" i="3"/>
  <c r="BN148" i="3"/>
  <c r="BM148" i="3"/>
  <c r="BL148" i="3"/>
  <c r="BS147" i="3"/>
  <c r="BR147" i="3"/>
  <c r="BQ147" i="3"/>
  <c r="BP147" i="3"/>
  <c r="BO147" i="3"/>
  <c r="BN147" i="3"/>
  <c r="BM147" i="3"/>
  <c r="BL147" i="3"/>
  <c r="CF66" i="3"/>
  <c r="A4" i="3"/>
  <c r="CH15" i="3"/>
  <c r="CI15" i="3"/>
  <c r="CJ15" i="3"/>
  <c r="CK15" i="3"/>
  <c r="CL15" i="3"/>
  <c r="CM15" i="3"/>
  <c r="CN15" i="3"/>
  <c r="CO15" i="3"/>
  <c r="CQ15" i="3"/>
  <c r="CR15" i="3"/>
  <c r="CS15" i="3"/>
  <c r="CT15" i="3"/>
  <c r="CU15" i="3"/>
  <c r="CV15" i="3"/>
  <c r="CW15" i="3"/>
  <c r="CX15" i="3"/>
  <c r="CH16" i="3"/>
  <c r="CI16" i="3"/>
  <c r="CJ16" i="3"/>
  <c r="CK16" i="3"/>
  <c r="CL16" i="3"/>
  <c r="CM16" i="3"/>
  <c r="CN16" i="3"/>
  <c r="CO16" i="3"/>
  <c r="CQ16" i="3"/>
  <c r="CR16" i="3"/>
  <c r="CS16" i="3"/>
  <c r="CT16" i="3"/>
  <c r="CU16" i="3"/>
  <c r="CV16" i="3"/>
  <c r="CW16" i="3"/>
  <c r="CX16" i="3"/>
  <c r="CH17" i="3"/>
  <c r="CI17" i="3"/>
  <c r="CJ17" i="3"/>
  <c r="CK17" i="3"/>
  <c r="CL17" i="3"/>
  <c r="CM17" i="3"/>
  <c r="CN17" i="3"/>
  <c r="CO17" i="3"/>
  <c r="CQ17" i="3"/>
  <c r="CR17" i="3"/>
  <c r="CS17" i="3"/>
  <c r="CT17" i="3"/>
  <c r="CU17" i="3"/>
  <c r="CV17" i="3"/>
  <c r="CW17" i="3"/>
  <c r="CX17" i="3"/>
  <c r="CH18" i="3"/>
  <c r="CI18" i="3"/>
  <c r="CJ18" i="3"/>
  <c r="CK18" i="3"/>
  <c r="CL18" i="3"/>
  <c r="CM18" i="3"/>
  <c r="CN18" i="3"/>
  <c r="CO18" i="3"/>
  <c r="CQ18" i="3"/>
  <c r="CR18" i="3"/>
  <c r="CS18" i="3"/>
  <c r="CT18" i="3"/>
  <c r="CU18" i="3"/>
  <c r="CV18" i="3"/>
  <c r="CW18" i="3"/>
  <c r="CX18" i="3"/>
  <c r="CH19" i="3"/>
  <c r="CI19" i="3"/>
  <c r="CJ19" i="3"/>
  <c r="CK19" i="3"/>
  <c r="CL19" i="3"/>
  <c r="CM19" i="3"/>
  <c r="CN19" i="3"/>
  <c r="CO19" i="3"/>
  <c r="CQ19" i="3"/>
  <c r="CR19" i="3"/>
  <c r="CS19" i="3"/>
  <c r="CT19" i="3"/>
  <c r="CU19" i="3"/>
  <c r="CV19" i="3"/>
  <c r="CW19" i="3"/>
  <c r="CX19" i="3"/>
  <c r="CH20" i="3"/>
  <c r="CI20" i="3"/>
  <c r="CJ20" i="3"/>
  <c r="CK20" i="3"/>
  <c r="CL20" i="3"/>
  <c r="CM20" i="3"/>
  <c r="CN20" i="3"/>
  <c r="CO20" i="3"/>
  <c r="CQ20" i="3"/>
  <c r="CR20" i="3"/>
  <c r="CS20" i="3"/>
  <c r="CT20" i="3"/>
  <c r="CU20" i="3"/>
  <c r="CV20" i="3"/>
  <c r="CW20" i="3"/>
  <c r="CX20" i="3"/>
  <c r="CH21" i="3"/>
  <c r="CI21" i="3"/>
  <c r="CJ21" i="3"/>
  <c r="CK21" i="3"/>
  <c r="CL21" i="3"/>
  <c r="CM21" i="3"/>
  <c r="CN21" i="3"/>
  <c r="CO21" i="3"/>
  <c r="CQ21" i="3"/>
  <c r="CR21" i="3"/>
  <c r="CS21" i="3"/>
  <c r="CT21" i="3"/>
  <c r="CU21" i="3"/>
  <c r="CV21" i="3"/>
  <c r="CW21" i="3"/>
  <c r="CX21" i="3"/>
  <c r="CH22" i="3"/>
  <c r="CI22" i="3"/>
  <c r="CJ22" i="3"/>
  <c r="CK22" i="3"/>
  <c r="CL22" i="3"/>
  <c r="CM22" i="3"/>
  <c r="CN22" i="3"/>
  <c r="CO22" i="3"/>
  <c r="CQ22" i="3"/>
  <c r="CR22" i="3"/>
  <c r="CS22" i="3"/>
  <c r="CT22" i="3"/>
  <c r="CU22" i="3"/>
  <c r="CV22" i="3"/>
  <c r="CW22" i="3"/>
  <c r="CX22" i="3"/>
  <c r="CH23" i="3"/>
  <c r="CI23" i="3"/>
  <c r="CJ23" i="3"/>
  <c r="CK23" i="3"/>
  <c r="CL23" i="3"/>
  <c r="CM23" i="3"/>
  <c r="CN23" i="3"/>
  <c r="CO23" i="3"/>
  <c r="CQ23" i="3"/>
  <c r="CR23" i="3"/>
  <c r="CS23" i="3"/>
  <c r="CT23" i="3"/>
  <c r="CU23" i="3"/>
  <c r="CV23" i="3"/>
  <c r="CW23" i="3"/>
  <c r="CX23" i="3"/>
  <c r="CH24" i="3"/>
  <c r="CI24" i="3"/>
  <c r="CJ24" i="3"/>
  <c r="CK24" i="3"/>
  <c r="CL24" i="3"/>
  <c r="CM24" i="3"/>
  <c r="CN24" i="3"/>
  <c r="CO24" i="3"/>
  <c r="CQ24" i="3"/>
  <c r="CR24" i="3"/>
  <c r="CS24" i="3"/>
  <c r="CT24" i="3"/>
  <c r="CU24" i="3"/>
  <c r="CV24" i="3"/>
  <c r="CW24" i="3"/>
  <c r="CX24" i="3"/>
  <c r="CH25" i="3"/>
  <c r="CI25" i="3"/>
  <c r="CJ25" i="3"/>
  <c r="CK25" i="3"/>
  <c r="CL25" i="3"/>
  <c r="CM25" i="3"/>
  <c r="CN25" i="3"/>
  <c r="CO25" i="3"/>
  <c r="CQ25" i="3"/>
  <c r="CR25" i="3"/>
  <c r="CS25" i="3"/>
  <c r="CT25" i="3"/>
  <c r="CU25" i="3"/>
  <c r="CV25" i="3"/>
  <c r="CW25" i="3"/>
  <c r="CX25" i="3"/>
  <c r="CH26" i="3"/>
  <c r="CI26" i="3"/>
  <c r="CJ26" i="3"/>
  <c r="CK26" i="3"/>
  <c r="CL26" i="3"/>
  <c r="CM26" i="3"/>
  <c r="CN26" i="3"/>
  <c r="CO26" i="3"/>
  <c r="CQ26" i="3"/>
  <c r="CR26" i="3"/>
  <c r="CS26" i="3"/>
  <c r="CT26" i="3"/>
  <c r="CU26" i="3"/>
  <c r="CV26" i="3"/>
  <c r="CW26" i="3"/>
  <c r="CX26" i="3"/>
  <c r="CH27" i="3"/>
  <c r="CI27" i="3"/>
  <c r="CJ27" i="3"/>
  <c r="CK27" i="3"/>
  <c r="CL27" i="3"/>
  <c r="CM27" i="3"/>
  <c r="CN27" i="3"/>
  <c r="CO27" i="3"/>
  <c r="CQ27" i="3"/>
  <c r="CR27" i="3"/>
  <c r="CS27" i="3"/>
  <c r="CT27" i="3"/>
  <c r="CU27" i="3"/>
  <c r="CV27" i="3"/>
  <c r="CW27" i="3"/>
  <c r="CX27" i="3"/>
  <c r="CH28" i="3"/>
  <c r="CI28" i="3"/>
  <c r="CJ28" i="3"/>
  <c r="CK28" i="3"/>
  <c r="CL28" i="3"/>
  <c r="CM28" i="3"/>
  <c r="CN28" i="3"/>
  <c r="CO28" i="3"/>
  <c r="CQ28" i="3"/>
  <c r="CR28" i="3"/>
  <c r="CS28" i="3"/>
  <c r="CT28" i="3"/>
  <c r="CU28" i="3"/>
  <c r="CV28" i="3"/>
  <c r="CW28" i="3"/>
  <c r="CX28" i="3"/>
  <c r="CH38" i="3"/>
  <c r="CI38" i="3"/>
  <c r="CJ38" i="3"/>
  <c r="CK38" i="3"/>
  <c r="CL38" i="3"/>
  <c r="CM38" i="3"/>
  <c r="CN38" i="3"/>
  <c r="CO38" i="3"/>
  <c r="CQ38" i="3"/>
  <c r="CR38" i="3"/>
  <c r="CS38" i="3"/>
  <c r="CT38" i="3"/>
  <c r="CU38" i="3"/>
  <c r="CV38" i="3"/>
  <c r="CW38" i="3"/>
  <c r="CX38" i="3"/>
  <c r="CF67" i="3"/>
  <c r="CF68" i="3"/>
  <c r="DD131" i="3"/>
  <c r="BW131" i="3" s="1"/>
  <c r="DE131" i="3"/>
  <c r="BX131" i="3" s="1"/>
  <c r="DF131" i="3"/>
  <c r="BY131" i="3" s="1"/>
  <c r="DG131" i="3"/>
  <c r="BZ131" i="3" s="1"/>
  <c r="DH131" i="3"/>
  <c r="CA131" i="3" s="1"/>
  <c r="DI131" i="3"/>
  <c r="CB131" i="3" s="1"/>
  <c r="DJ131" i="3"/>
  <c r="CC131" i="3" s="1"/>
  <c r="DK131" i="3"/>
  <c r="CD131" i="3" s="1"/>
  <c r="DC132" i="3"/>
  <c r="DD132" i="3"/>
  <c r="DE132" i="3"/>
  <c r="DF132" i="3"/>
  <c r="DG132" i="3"/>
  <c r="DH132" i="3"/>
  <c r="DI132" i="3"/>
  <c r="DJ132" i="3"/>
  <c r="DK132" i="3"/>
  <c r="DC133" i="3"/>
  <c r="DD133" i="3"/>
  <c r="DE133" i="3"/>
  <c r="DF133" i="3"/>
  <c r="DG133" i="3"/>
  <c r="DH133" i="3"/>
  <c r="DI133" i="3"/>
  <c r="DJ133" i="3"/>
  <c r="DK133" i="3"/>
  <c r="L138" i="4"/>
  <c r="P138" i="3"/>
  <c r="P138" i="4" s="1"/>
  <c r="B139" i="3"/>
  <c r="B139" i="4" s="1"/>
  <c r="L139" i="4"/>
  <c r="P139" i="3"/>
  <c r="P139" i="4" s="1"/>
  <c r="B140" i="3"/>
  <c r="B140" i="4" s="1"/>
  <c r="L140" i="4"/>
  <c r="P140" i="3"/>
  <c r="P140" i="4" s="1"/>
  <c r="B141" i="3"/>
  <c r="B141" i="4" s="1"/>
  <c r="L141" i="4"/>
  <c r="P141" i="3"/>
  <c r="P141" i="4" s="1"/>
  <c r="B142" i="3"/>
  <c r="B142" i="4" s="1"/>
  <c r="L142" i="4"/>
  <c r="P142" i="3"/>
  <c r="P142" i="4" s="1"/>
  <c r="BJ26" i="3"/>
  <c r="BJ25" i="3"/>
  <c r="BJ24" i="3"/>
  <c r="BJ16" i="3"/>
  <c r="BJ33" i="3"/>
  <c r="BJ37" i="3"/>
  <c r="BJ22" i="3"/>
  <c r="BJ20" i="3"/>
  <c r="BJ18" i="3"/>
  <c r="BW154" i="3"/>
  <c r="BY154" i="3"/>
  <c r="CD154" i="3"/>
  <c r="BZ154" i="3"/>
  <c r="CB154" i="3"/>
  <c r="CA154" i="3"/>
  <c r="CC154" i="3"/>
  <c r="CD133" i="3" l="1"/>
  <c r="CD132" i="3"/>
  <c r="CD134" i="3" s="1"/>
  <c r="D140" i="3"/>
  <c r="D140" i="4" s="1"/>
  <c r="BX132" i="3"/>
  <c r="CE131" i="3"/>
  <c r="CF131" i="3"/>
  <c r="L143" i="4"/>
  <c r="D142" i="3"/>
  <c r="D142" i="4" s="1"/>
  <c r="P143" i="4"/>
  <c r="CP18" i="3"/>
  <c r="CY19" i="3"/>
  <c r="CY26" i="3"/>
  <c r="CP16" i="3"/>
  <c r="CP35" i="3"/>
  <c r="CY23" i="3"/>
  <c r="CY24" i="3"/>
  <c r="CY21" i="3"/>
  <c r="CY15" i="3"/>
  <c r="BX26" i="3"/>
  <c r="BY26" i="3"/>
  <c r="CA26" i="3"/>
  <c r="CB26" i="3"/>
  <c r="BZ26" i="3"/>
  <c r="CD26" i="3"/>
  <c r="BW26" i="3"/>
  <c r="CC26" i="3"/>
  <c r="CP25" i="3"/>
  <c r="CP23" i="3"/>
  <c r="CP22" i="3"/>
  <c r="CP20" i="3"/>
  <c r="CY17" i="3"/>
  <c r="P143" i="3"/>
  <c r="L143" i="3"/>
  <c r="BY132" i="3"/>
  <c r="CB132" i="3"/>
  <c r="DL132" i="3"/>
  <c r="BM132" i="3" s="1"/>
  <c r="CC132" i="3"/>
  <c r="DL131" i="3"/>
  <c r="BZ132" i="3"/>
  <c r="BX133" i="3"/>
  <c r="CP26" i="3"/>
  <c r="CY25" i="3"/>
  <c r="CP24" i="3"/>
  <c r="CP28" i="3"/>
  <c r="CP27" i="3"/>
  <c r="CT69" i="3"/>
  <c r="CY30" i="3"/>
  <c r="CY33" i="3"/>
  <c r="CP38" i="3"/>
  <c r="CQ69" i="3"/>
  <c r="CH69" i="3"/>
  <c r="BZ133" i="3"/>
  <c r="CB133" i="3"/>
  <c r="CA132" i="3"/>
  <c r="BW132" i="3"/>
  <c r="CD23" i="3"/>
  <c r="CC23" i="3"/>
  <c r="CB23" i="3"/>
  <c r="CA23" i="3"/>
  <c r="BZ23" i="3"/>
  <c r="BY23" i="3"/>
  <c r="BX23" i="3"/>
  <c r="BW23" i="3"/>
  <c r="CD22" i="3"/>
  <c r="CC22" i="3"/>
  <c r="CB22" i="3"/>
  <c r="CA22" i="3"/>
  <c r="BZ22" i="3"/>
  <c r="BY22" i="3"/>
  <c r="BX22" i="3"/>
  <c r="BW22" i="3"/>
  <c r="CD21" i="3"/>
  <c r="CC21" i="3"/>
  <c r="CB21" i="3"/>
  <c r="CA21" i="3"/>
  <c r="BZ21" i="3"/>
  <c r="BY21" i="3"/>
  <c r="BX21" i="3"/>
  <c r="BW21" i="3"/>
  <c r="CD20" i="3"/>
  <c r="CC20" i="3"/>
  <c r="CB20" i="3"/>
  <c r="CA20" i="3"/>
  <c r="BZ20" i="3"/>
  <c r="BY20" i="3"/>
  <c r="BX20" i="3"/>
  <c r="BW20" i="3"/>
  <c r="CD19" i="3"/>
  <c r="CC19" i="3"/>
  <c r="CB19" i="3"/>
  <c r="CA19" i="3"/>
  <c r="BZ19" i="3"/>
  <c r="BY19" i="3"/>
  <c r="BX19" i="3"/>
  <c r="BW19" i="3"/>
  <c r="CD18" i="3"/>
  <c r="CC18" i="3"/>
  <c r="CB18" i="3"/>
  <c r="CA18" i="3"/>
  <c r="BZ18" i="3"/>
  <c r="BY18" i="3"/>
  <c r="BX18" i="3"/>
  <c r="BW18" i="3"/>
  <c r="CD17" i="3"/>
  <c r="CC17" i="3"/>
  <c r="CB17" i="3"/>
  <c r="CA17" i="3"/>
  <c r="BZ17" i="3"/>
  <c r="BY17" i="3"/>
  <c r="BX17" i="3"/>
  <c r="BW17" i="3"/>
  <c r="CD16" i="3"/>
  <c r="BW16" i="3"/>
  <c r="BX16" i="3"/>
  <c r="BY16" i="3"/>
  <c r="BZ16" i="3"/>
  <c r="CA16" i="3"/>
  <c r="CB16" i="3"/>
  <c r="CC16" i="3"/>
  <c r="CD15" i="3"/>
  <c r="BW15" i="3"/>
  <c r="BX15" i="3"/>
  <c r="BY15" i="3"/>
  <c r="BZ15" i="3"/>
  <c r="CA15" i="3"/>
  <c r="CB15" i="3"/>
  <c r="CC15" i="3"/>
  <c r="Y69" i="3"/>
  <c r="Y103" i="3" s="1"/>
  <c r="Y129" i="3" s="1"/>
  <c r="D141" i="3"/>
  <c r="D141" i="4" s="1"/>
  <c r="D139" i="3"/>
  <c r="D139" i="4" s="1"/>
  <c r="CP15" i="3"/>
  <c r="DL133" i="3"/>
  <c r="BM133" i="3" s="1"/>
  <c r="CC133" i="3"/>
  <c r="BW133" i="3"/>
  <c r="BY133" i="3"/>
  <c r="CA133" i="3"/>
  <c r="BJ15" i="3"/>
  <c r="CO69" i="3"/>
  <c r="CK69" i="3"/>
  <c r="BO140" i="3" s="1"/>
  <c r="AP140" i="3" s="1"/>
  <c r="CE38" i="3"/>
  <c r="CU69" i="3"/>
  <c r="CY27" i="3"/>
  <c r="CY32" i="3"/>
  <c r="CI69" i="3"/>
  <c r="CY38" i="3"/>
  <c r="BJ38" i="3"/>
  <c r="CY28" i="3"/>
  <c r="CX69" i="3"/>
  <c r="CV69" i="3"/>
  <c r="CM69" i="3"/>
  <c r="CR69" i="3"/>
  <c r="CY37" i="3"/>
  <c r="CY22" i="3"/>
  <c r="CP21" i="3"/>
  <c r="CN69" i="3"/>
  <c r="BJ30" i="3"/>
  <c r="CP31" i="3"/>
  <c r="CY31" i="3"/>
  <c r="CP32" i="3"/>
  <c r="CY36" i="3"/>
  <c r="CP17" i="3"/>
  <c r="BJ29" i="3"/>
  <c r="CP30" i="3"/>
  <c r="BJ35" i="3"/>
  <c r="CY18" i="3"/>
  <c r="CP19" i="3"/>
  <c r="CY16" i="3"/>
  <c r="CP29" i="3"/>
  <c r="CY29" i="3"/>
  <c r="CF29" i="3"/>
  <c r="BJ31" i="3"/>
  <c r="BJ32" i="3"/>
  <c r="CP34" i="3"/>
  <c r="CY34" i="3"/>
  <c r="CP36" i="3"/>
  <c r="CY20" i="3"/>
  <c r="CJ69" i="3"/>
  <c r="CW69" i="3"/>
  <c r="CP33" i="3"/>
  <c r="BJ34" i="3"/>
  <c r="CY35" i="3"/>
  <c r="BJ36" i="3"/>
  <c r="CP37" i="3"/>
  <c r="CE30" i="3"/>
  <c r="CE37" i="3"/>
  <c r="BJ28" i="3"/>
  <c r="CE27" i="3"/>
  <c r="CF27" i="3"/>
  <c r="BJ27" i="3"/>
  <c r="BL154" i="3"/>
  <c r="CS69" i="3"/>
  <c r="CL69" i="3"/>
  <c r="BJ23" i="3"/>
  <c r="BJ21" i="3"/>
  <c r="BJ19" i="3"/>
  <c r="BN154" i="3"/>
  <c r="AL139" i="3" s="1"/>
  <c r="BP154" i="3"/>
  <c r="AT139" i="3" s="1"/>
  <c r="BR154" i="3"/>
  <c r="BB139" i="3" s="1"/>
  <c r="BO154" i="3"/>
  <c r="AP139" i="3" s="1"/>
  <c r="BQ154" i="3"/>
  <c r="AX139" i="3" s="1"/>
  <c r="BS154" i="3"/>
  <c r="BF139" i="3" s="1"/>
  <c r="BX154" i="3"/>
  <c r="BX134" i="3" l="1"/>
  <c r="CA134" i="3"/>
  <c r="BZ134" i="3"/>
  <c r="CF132" i="3"/>
  <c r="BL132" i="3" s="1"/>
  <c r="CB134" i="3"/>
  <c r="BL131" i="3"/>
  <c r="BP131" i="3"/>
  <c r="BM131" i="3"/>
  <c r="BM134" i="3" s="1"/>
  <c r="BQ131" i="3"/>
  <c r="BN131" i="3"/>
  <c r="BR131" i="3"/>
  <c r="BS131" i="3"/>
  <c r="BO131" i="3"/>
  <c r="BM154" i="3"/>
  <c r="AH139" i="3" s="1"/>
  <c r="BL140" i="3"/>
  <c r="AD140" i="3" s="1"/>
  <c r="BR140" i="3"/>
  <c r="BB140" i="3" s="1"/>
  <c r="CE26" i="3"/>
  <c r="CF17" i="3"/>
  <c r="BQ137" i="3"/>
  <c r="AX141" i="3" s="1"/>
  <c r="BN137" i="3"/>
  <c r="AL141" i="3" s="1"/>
  <c r="BW134" i="3"/>
  <c r="CC134" i="3"/>
  <c r="CE132" i="3"/>
  <c r="BY134" i="3"/>
  <c r="BS137" i="3"/>
  <c r="BF141" i="3" s="1"/>
  <c r="CF18" i="3"/>
  <c r="CE19" i="3"/>
  <c r="CF21" i="3"/>
  <c r="CF23" i="3"/>
  <c r="BL27" i="3"/>
  <c r="BM27" i="3" s="1"/>
  <c r="BN27" i="3" s="1"/>
  <c r="BO27" i="3" s="1"/>
  <c r="BP27" i="3" s="1"/>
  <c r="BQ27" i="3" s="1"/>
  <c r="BR27" i="3" s="1"/>
  <c r="BS27" i="3" s="1"/>
  <c r="CE21" i="3"/>
  <c r="CF19" i="3"/>
  <c r="CE17" i="3"/>
  <c r="CE15" i="3"/>
  <c r="CE18" i="3"/>
  <c r="BM137" i="3"/>
  <c r="AH141" i="3" s="1"/>
  <c r="CF15" i="3"/>
  <c r="BN140" i="3"/>
  <c r="AL140" i="3" s="1"/>
  <c r="BL137" i="3"/>
  <c r="CF26" i="3"/>
  <c r="BP140" i="3"/>
  <c r="AT140" i="3" s="1"/>
  <c r="CE34" i="3"/>
  <c r="BP137" i="3"/>
  <c r="AT141" i="3" s="1"/>
  <c r="BS140" i="3"/>
  <c r="BF140" i="3" s="1"/>
  <c r="BO137" i="3"/>
  <c r="AP141" i="3" s="1"/>
  <c r="CF133" i="3"/>
  <c r="BL133" i="3" s="1"/>
  <c r="CE133" i="3"/>
  <c r="BR137" i="3"/>
  <c r="BB141" i="3" s="1"/>
  <c r="BN132" i="3"/>
  <c r="BN133" i="3"/>
  <c r="BQ140" i="3"/>
  <c r="AX140" i="3" s="1"/>
  <c r="CE31" i="3"/>
  <c r="CE23" i="3"/>
  <c r="CF38" i="3"/>
  <c r="BL38" i="3" s="1"/>
  <c r="CF35" i="3"/>
  <c r="CF31" i="3"/>
  <c r="D138" i="3"/>
  <c r="D138" i="4" s="1"/>
  <c r="BM140" i="3"/>
  <c r="AH140" i="3" s="1"/>
  <c r="BM117" i="4"/>
  <c r="CP69" i="3"/>
  <c r="CE29" i="3"/>
  <c r="BL29" i="3" s="1"/>
  <c r="CE35" i="3"/>
  <c r="CY69" i="3"/>
  <c r="BW69" i="3"/>
  <c r="BW129" i="3" s="1"/>
  <c r="CE25" i="3"/>
  <c r="CF30" i="3"/>
  <c r="BL30" i="3" s="1"/>
  <c r="CF25" i="3"/>
  <c r="CF32" i="3"/>
  <c r="CE32" i="3"/>
  <c r="CF34" i="3"/>
  <c r="CF37" i="3"/>
  <c r="BL37" i="3" s="1"/>
  <c r="BJ17" i="3"/>
  <c r="CE24" i="3"/>
  <c r="CF24" i="3"/>
  <c r="CE36" i="3"/>
  <c r="CF36" i="3"/>
  <c r="CF33" i="3"/>
  <c r="CE33" i="3"/>
  <c r="AD139" i="3"/>
  <c r="BL15" i="3" l="1"/>
  <c r="BM15" i="3" s="1"/>
  <c r="BN15" i="3" s="1"/>
  <c r="BO15" i="3" s="1"/>
  <c r="BP15" i="3" s="1"/>
  <c r="BQ15" i="3" s="1"/>
  <c r="BR15" i="3" s="1"/>
  <c r="BS15" i="3" s="1"/>
  <c r="AC139" i="3"/>
  <c r="BL134" i="3"/>
  <c r="BT131" i="3"/>
  <c r="BL26" i="3"/>
  <c r="BM26" i="3" s="1"/>
  <c r="BN26" i="3" s="1"/>
  <c r="BO26" i="3" s="1"/>
  <c r="BP26" i="3" s="1"/>
  <c r="BQ26" i="3" s="1"/>
  <c r="BR26" i="3" s="1"/>
  <c r="BS26" i="3" s="1"/>
  <c r="BL17" i="3"/>
  <c r="AG17" i="3" s="1"/>
  <c r="AG17" i="4" s="1"/>
  <c r="BL19" i="3"/>
  <c r="BM19" i="3" s="1"/>
  <c r="BN19" i="3" s="1"/>
  <c r="BO19" i="3" s="1"/>
  <c r="BP19" i="3" s="1"/>
  <c r="BQ19" i="3" s="1"/>
  <c r="BR19" i="3" s="1"/>
  <c r="BS19" i="3" s="1"/>
  <c r="AK106" i="4"/>
  <c r="AG106" i="4"/>
  <c r="AG126" i="4" s="1"/>
  <c r="BL21" i="3"/>
  <c r="AG21" i="3" s="1"/>
  <c r="AG21" i="4" s="1"/>
  <c r="BL34" i="3"/>
  <c r="AG34" i="3" s="1"/>
  <c r="AG34" i="4" s="1"/>
  <c r="BL31" i="3"/>
  <c r="AG31" i="3" s="1"/>
  <c r="AG31" i="4" s="1"/>
  <c r="AG27" i="3"/>
  <c r="AG27" i="4" s="1"/>
  <c r="CE134" i="3"/>
  <c r="BL23" i="3"/>
  <c r="AG23" i="3" s="1"/>
  <c r="AG23" i="4" s="1"/>
  <c r="BT140" i="3"/>
  <c r="BL18" i="3"/>
  <c r="BM18" i="3" s="1"/>
  <c r="BN18" i="3" s="1"/>
  <c r="BO18" i="3" s="1"/>
  <c r="BP18" i="3" s="1"/>
  <c r="BQ18" i="3" s="1"/>
  <c r="BR18" i="3" s="1"/>
  <c r="BS18" i="3" s="1"/>
  <c r="BL36" i="3"/>
  <c r="BL24" i="3"/>
  <c r="BM37" i="3"/>
  <c r="BN37" i="3" s="1"/>
  <c r="BO37" i="3" s="1"/>
  <c r="BP37" i="3" s="1"/>
  <c r="BQ37" i="3" s="1"/>
  <c r="BR37" i="3" s="1"/>
  <c r="BS37" i="3" s="1"/>
  <c r="BI37" i="3" s="1"/>
  <c r="AG37" i="3"/>
  <c r="AG37" i="4" s="1"/>
  <c r="BM30" i="3"/>
  <c r="BN30" i="3" s="1"/>
  <c r="BO30" i="3" s="1"/>
  <c r="BP30" i="3" s="1"/>
  <c r="BQ30" i="3" s="1"/>
  <c r="AG30" i="3"/>
  <c r="AG30" i="4" s="1"/>
  <c r="BM38" i="3"/>
  <c r="BN38" i="3" s="1"/>
  <c r="AG38" i="3"/>
  <c r="AG38" i="4" s="1"/>
  <c r="AC140" i="3"/>
  <c r="BM29" i="3"/>
  <c r="BN29" i="3" s="1"/>
  <c r="BO29" i="3" s="1"/>
  <c r="BP29" i="3" s="1"/>
  <c r="BQ29" i="3" s="1"/>
  <c r="BR29" i="3" s="1"/>
  <c r="BS29" i="3" s="1"/>
  <c r="BI29" i="3" s="1"/>
  <c r="AG29" i="3"/>
  <c r="AG29" i="4" s="1"/>
  <c r="BL33" i="3"/>
  <c r="AG33" i="3" s="1"/>
  <c r="AG33" i="4" s="1"/>
  <c r="BL32" i="3"/>
  <c r="AG32" i="3" s="1"/>
  <c r="AG32" i="4" s="1"/>
  <c r="BL25" i="3"/>
  <c r="BL35" i="3"/>
  <c r="BZ69" i="3"/>
  <c r="BZ129" i="3" s="1"/>
  <c r="CA69" i="3"/>
  <c r="CA129" i="3" s="1"/>
  <c r="BO132" i="3"/>
  <c r="BO133" i="3"/>
  <c r="BN134" i="3"/>
  <c r="AK27" i="3"/>
  <c r="AK27" i="4" s="1"/>
  <c r="AO27" i="3"/>
  <c r="AO27" i="4" s="1"/>
  <c r="CD69" i="3"/>
  <c r="CD129" i="3" s="1"/>
  <c r="CC69" i="3"/>
  <c r="CC129" i="3" s="1"/>
  <c r="CB69" i="3"/>
  <c r="CB129" i="3" s="1"/>
  <c r="BY69" i="3"/>
  <c r="BY129" i="3" s="1"/>
  <c r="CF28" i="3"/>
  <c r="CE28" i="3"/>
  <c r="CF22" i="3"/>
  <c r="CE22" i="3"/>
  <c r="CF20" i="3"/>
  <c r="CE20" i="3"/>
  <c r="BT145" i="3"/>
  <c r="BT142" i="3"/>
  <c r="BT137" i="3"/>
  <c r="AD141" i="3"/>
  <c r="AC141" i="3" s="1"/>
  <c r="AD144" i="4" l="1"/>
  <c r="AG15" i="3"/>
  <c r="AG15" i="4" s="1"/>
  <c r="BM106" i="4"/>
  <c r="AK126" i="4"/>
  <c r="AG26" i="3"/>
  <c r="AG26" i="4" s="1"/>
  <c r="BM17" i="3"/>
  <c r="BN17" i="3" s="1"/>
  <c r="BO17" i="3" s="1"/>
  <c r="BP17" i="3" s="1"/>
  <c r="BQ17" i="3" s="1"/>
  <c r="BR17" i="3" s="1"/>
  <c r="BS17" i="3" s="1"/>
  <c r="BM31" i="3"/>
  <c r="AK31" i="3" s="1"/>
  <c r="AK31" i="4" s="1"/>
  <c r="AO26" i="3"/>
  <c r="AO26" i="4" s="1"/>
  <c r="BM21" i="3"/>
  <c r="BN21" i="3" s="1"/>
  <c r="BO21" i="3" s="1"/>
  <c r="BP21" i="3" s="1"/>
  <c r="BQ21" i="3" s="1"/>
  <c r="BR21" i="3" s="1"/>
  <c r="BS21" i="3" s="1"/>
  <c r="AG19" i="3"/>
  <c r="AG19" i="4" s="1"/>
  <c r="BL106" i="4"/>
  <c r="BM23" i="3"/>
  <c r="BN23" i="3" s="1"/>
  <c r="BO23" i="3" s="1"/>
  <c r="BP23" i="3" s="1"/>
  <c r="BQ23" i="3" s="1"/>
  <c r="BR23" i="3" s="1"/>
  <c r="BS23" i="3" s="1"/>
  <c r="AO30" i="3"/>
  <c r="AO30" i="4" s="1"/>
  <c r="AK29" i="3"/>
  <c r="AK29" i="4" s="1"/>
  <c r="BA37" i="3"/>
  <c r="AG18" i="3"/>
  <c r="AG18" i="4" s="1"/>
  <c r="AW30" i="3"/>
  <c r="BM34" i="3"/>
  <c r="BN34" i="3" s="1"/>
  <c r="AS30" i="3"/>
  <c r="AS30" i="4" s="1"/>
  <c r="AK38" i="3"/>
  <c r="AK38" i="4" s="1"/>
  <c r="AK26" i="3"/>
  <c r="AK26" i="4" s="1"/>
  <c r="AK37" i="3"/>
  <c r="AK37" i="4" s="1"/>
  <c r="BE37" i="3"/>
  <c r="BT37" i="3"/>
  <c r="AW37" i="3"/>
  <c r="AS37" i="3"/>
  <c r="AS37" i="4" s="1"/>
  <c r="AO29" i="3"/>
  <c r="AO29" i="4" s="1"/>
  <c r="BA29" i="3"/>
  <c r="AO37" i="3"/>
  <c r="AO37" i="4" s="1"/>
  <c r="AK19" i="3"/>
  <c r="AK19" i="4" s="1"/>
  <c r="AK18" i="3"/>
  <c r="AK18" i="4" s="1"/>
  <c r="AK15" i="3"/>
  <c r="AK15" i="4" s="1"/>
  <c r="AS29" i="3"/>
  <c r="AS29" i="4" s="1"/>
  <c r="AW29" i="3"/>
  <c r="BM25" i="3"/>
  <c r="AG25" i="3"/>
  <c r="AG25" i="4" s="1"/>
  <c r="BM35" i="3"/>
  <c r="BN35" i="3" s="1"/>
  <c r="AG35" i="3"/>
  <c r="AG35" i="4" s="1"/>
  <c r="BE29" i="3"/>
  <c r="AK30" i="3"/>
  <c r="AK30" i="4" s="1"/>
  <c r="BM24" i="3"/>
  <c r="BN24" i="3" s="1"/>
  <c r="BO24" i="3" s="1"/>
  <c r="BP24" i="3" s="1"/>
  <c r="BQ24" i="3" s="1"/>
  <c r="BR24" i="3" s="1"/>
  <c r="BS24" i="3" s="1"/>
  <c r="AG24" i="3"/>
  <c r="AG24" i="4" s="1"/>
  <c r="BM36" i="3"/>
  <c r="AG36" i="3"/>
  <c r="AG36" i="4" s="1"/>
  <c r="BL20" i="3"/>
  <c r="BL22" i="3"/>
  <c r="BL28" i="3"/>
  <c r="BO38" i="3"/>
  <c r="AO38" i="3"/>
  <c r="AO38" i="4" s="1"/>
  <c r="BR30" i="3"/>
  <c r="BA30" i="3"/>
  <c r="BM32" i="3"/>
  <c r="BM33" i="3"/>
  <c r="BP132" i="3"/>
  <c r="AO19" i="3"/>
  <c r="AO19" i="4" s="1"/>
  <c r="AO18" i="3"/>
  <c r="AO18" i="4" s="1"/>
  <c r="BP133" i="3"/>
  <c r="BO134" i="3"/>
  <c r="BO117" i="4"/>
  <c r="AS27" i="3"/>
  <c r="AS27" i="4" s="1"/>
  <c r="AO15" i="3"/>
  <c r="AO15" i="4" s="1"/>
  <c r="AS26" i="3"/>
  <c r="AS26" i="4" s="1"/>
  <c r="BT29" i="3"/>
  <c r="BJ69" i="3"/>
  <c r="AH144" i="4" l="1"/>
  <c r="BN31" i="3"/>
  <c r="AO31" i="3" s="1"/>
  <c r="AO31" i="4" s="1"/>
  <c r="AO17" i="3"/>
  <c r="AO17" i="4" s="1"/>
  <c r="AK17" i="3"/>
  <c r="AK17" i="4" s="1"/>
  <c r="AK23" i="3"/>
  <c r="AK23" i="4" s="1"/>
  <c r="AO21" i="3"/>
  <c r="AO21" i="4" s="1"/>
  <c r="AK21" i="3"/>
  <c r="AK21" i="4" s="1"/>
  <c r="BL126" i="4"/>
  <c r="BL129" i="4" s="1"/>
  <c r="AO23" i="3"/>
  <c r="AO23" i="4" s="1"/>
  <c r="AS23" i="3"/>
  <c r="AS23" i="4" s="1"/>
  <c r="BO34" i="3"/>
  <c r="AO34" i="3"/>
  <c r="AO34" i="4" s="1"/>
  <c r="AK34" i="3"/>
  <c r="AK34" i="4" s="1"/>
  <c r="AO24" i="3"/>
  <c r="AO24" i="4" s="1"/>
  <c r="BM20" i="3"/>
  <c r="BN20" i="3" s="1"/>
  <c r="BO20" i="3" s="1"/>
  <c r="BP20" i="3" s="1"/>
  <c r="BQ20" i="3" s="1"/>
  <c r="BR20" i="3" s="1"/>
  <c r="BS20" i="3" s="1"/>
  <c r="AG20" i="3"/>
  <c r="AG20" i="4" s="1"/>
  <c r="AK24" i="3"/>
  <c r="AK24" i="4" s="1"/>
  <c r="AK35" i="3"/>
  <c r="AK35" i="4" s="1"/>
  <c r="BM28" i="3"/>
  <c r="AG28" i="3"/>
  <c r="AG28" i="4" s="1"/>
  <c r="BN36" i="3"/>
  <c r="AK36" i="3"/>
  <c r="AK36" i="4" s="1"/>
  <c r="BN25" i="3"/>
  <c r="AK25" i="3"/>
  <c r="AK25" i="4" s="1"/>
  <c r="BM22" i="3"/>
  <c r="BN22" i="3" s="1"/>
  <c r="BO22" i="3" s="1"/>
  <c r="BP22" i="3" s="1"/>
  <c r="BQ22" i="3" s="1"/>
  <c r="BR22" i="3" s="1"/>
  <c r="BS22" i="3" s="1"/>
  <c r="AG22" i="3"/>
  <c r="AG22" i="4" s="1"/>
  <c r="BN33" i="3"/>
  <c r="AK33" i="3"/>
  <c r="AK33" i="4" s="1"/>
  <c r="BN32" i="3"/>
  <c r="AK32" i="3"/>
  <c r="AK32" i="4" s="1"/>
  <c r="BS30" i="3"/>
  <c r="BI30" i="3" s="1"/>
  <c r="BE30" i="3"/>
  <c r="BO35" i="3"/>
  <c r="AO35" i="3"/>
  <c r="AO35" i="4" s="1"/>
  <c r="BP38" i="3"/>
  <c r="AS38" i="3"/>
  <c r="AS38" i="4" s="1"/>
  <c r="BQ132" i="3"/>
  <c r="AS19" i="3"/>
  <c r="AS19" i="4" s="1"/>
  <c r="AS18" i="3"/>
  <c r="AS18" i="4" s="1"/>
  <c r="BQ133" i="3"/>
  <c r="BP134" i="3"/>
  <c r="BP117" i="4"/>
  <c r="AS106" i="4"/>
  <c r="AW27" i="3"/>
  <c r="AS21" i="3"/>
  <c r="AS21" i="4" s="1"/>
  <c r="AS17" i="3"/>
  <c r="AS17" i="4" s="1"/>
  <c r="AS15" i="3"/>
  <c r="AS15" i="4" s="1"/>
  <c r="AW23" i="3"/>
  <c r="AW26" i="3"/>
  <c r="AS24" i="3"/>
  <c r="AS24" i="4" s="1"/>
  <c r="BO106" i="4" l="1"/>
  <c r="AS126" i="4"/>
  <c r="AD144" i="3"/>
  <c r="AK20" i="3"/>
  <c r="AK20" i="4" s="1"/>
  <c r="BO31" i="3"/>
  <c r="AS31" i="3" s="1"/>
  <c r="AS31" i="4" s="1"/>
  <c r="BP34" i="3"/>
  <c r="AS34" i="3"/>
  <c r="AS34" i="4" s="1"/>
  <c r="BT30" i="3"/>
  <c r="AK22" i="3"/>
  <c r="AK22" i="4" s="1"/>
  <c r="BO36" i="3"/>
  <c r="AO36" i="3"/>
  <c r="AO36" i="4" s="1"/>
  <c r="BN28" i="3"/>
  <c r="AK28" i="3"/>
  <c r="AK28" i="4" s="1"/>
  <c r="BO25" i="3"/>
  <c r="AO25" i="3"/>
  <c r="AO25" i="4" s="1"/>
  <c r="BQ38" i="3"/>
  <c r="AW38" i="3"/>
  <c r="BP35" i="3"/>
  <c r="AS35" i="3"/>
  <c r="AS35" i="4" s="1"/>
  <c r="BO32" i="3"/>
  <c r="AO32" i="3"/>
  <c r="AO32" i="4" s="1"/>
  <c r="BO33" i="3"/>
  <c r="AO33" i="3"/>
  <c r="AO33" i="4" s="1"/>
  <c r="BR132" i="3"/>
  <c r="AW19" i="3"/>
  <c r="AW18" i="3"/>
  <c r="BR133" i="3"/>
  <c r="BQ134" i="3"/>
  <c r="BQ117" i="4"/>
  <c r="BT117" i="4" s="1"/>
  <c r="AW106" i="4"/>
  <c r="BA27" i="3"/>
  <c r="AW21" i="3"/>
  <c r="AW17" i="3"/>
  <c r="AW15" i="3"/>
  <c r="AO22" i="3"/>
  <c r="AO22" i="4" s="1"/>
  <c r="BA23" i="3"/>
  <c r="BA26" i="3"/>
  <c r="AO20" i="3"/>
  <c r="AO20" i="4" s="1"/>
  <c r="AW24" i="3"/>
  <c r="AP144" i="4" l="1"/>
  <c r="BP106" i="4"/>
  <c r="AW126" i="4"/>
  <c r="BP31" i="3"/>
  <c r="BQ31" i="3" s="1"/>
  <c r="BQ34" i="3"/>
  <c r="AW34" i="3"/>
  <c r="BP25" i="3"/>
  <c r="AS25" i="3"/>
  <c r="AS25" i="4" s="1"/>
  <c r="BO28" i="3"/>
  <c r="AO28" i="3"/>
  <c r="AO28" i="4" s="1"/>
  <c r="BP36" i="3"/>
  <c r="AS36" i="3"/>
  <c r="AS36" i="4" s="1"/>
  <c r="BP33" i="3"/>
  <c r="AS33" i="3"/>
  <c r="AS33" i="4" s="1"/>
  <c r="BP32" i="3"/>
  <c r="AS32" i="3"/>
  <c r="AS32" i="4" s="1"/>
  <c r="BQ35" i="3"/>
  <c r="AW35" i="3"/>
  <c r="BR38" i="3"/>
  <c r="BA38" i="3"/>
  <c r="BS132" i="3"/>
  <c r="BA19" i="3"/>
  <c r="BA18" i="3"/>
  <c r="BS133" i="3"/>
  <c r="BT133" i="3" s="1"/>
  <c r="BR134" i="3"/>
  <c r="BO116" i="4"/>
  <c r="BA106" i="4"/>
  <c r="BA21" i="3"/>
  <c r="BA17" i="3"/>
  <c r="BA15" i="3"/>
  <c r="AS22" i="3"/>
  <c r="AS22" i="4" s="1"/>
  <c r="BE23" i="3"/>
  <c r="BE26" i="3"/>
  <c r="AS20" i="3"/>
  <c r="AS20" i="4" s="1"/>
  <c r="BA24" i="3"/>
  <c r="AT144" i="4" l="1"/>
  <c r="AW129" i="4"/>
  <c r="AT142" i="4" s="1"/>
  <c r="BQ106" i="4"/>
  <c r="BA126" i="4"/>
  <c r="AW31" i="3"/>
  <c r="AL144" i="3"/>
  <c r="BO126" i="4"/>
  <c r="BO129" i="4" s="1"/>
  <c r="BR34" i="3"/>
  <c r="BA34" i="3"/>
  <c r="BQ36" i="3"/>
  <c r="AW36" i="3"/>
  <c r="BQ25" i="3"/>
  <c r="AW25" i="3"/>
  <c r="BP28" i="3"/>
  <c r="AS28" i="3"/>
  <c r="AS28" i="4" s="1"/>
  <c r="BS38" i="3"/>
  <c r="BI38" i="3" s="1"/>
  <c r="BE38" i="3"/>
  <c r="BR35" i="3"/>
  <c r="BA35" i="3"/>
  <c r="BR31" i="3"/>
  <c r="BA31" i="3"/>
  <c r="BQ32" i="3"/>
  <c r="AW32" i="3"/>
  <c r="BQ33" i="3"/>
  <c r="AW33" i="3"/>
  <c r="BT132" i="3"/>
  <c r="BE19" i="3"/>
  <c r="BI19" i="3"/>
  <c r="BT19" i="3"/>
  <c r="BE18" i="3"/>
  <c r="BS134" i="3"/>
  <c r="BP116" i="4"/>
  <c r="BP126" i="4" s="1"/>
  <c r="BP129" i="4" s="1"/>
  <c r="BE106" i="4"/>
  <c r="BE126" i="4" s="1"/>
  <c r="BE27" i="3"/>
  <c r="BI27" i="3"/>
  <c r="BT27" i="3"/>
  <c r="BE21" i="3"/>
  <c r="BE17" i="3"/>
  <c r="BI17" i="3"/>
  <c r="BT17" i="3"/>
  <c r="BE15" i="3"/>
  <c r="BI15" i="3"/>
  <c r="AW22" i="3"/>
  <c r="BI23" i="3"/>
  <c r="BI26" i="3"/>
  <c r="AW20" i="3"/>
  <c r="BE24" i="3"/>
  <c r="BB144" i="4" l="1"/>
  <c r="BE129" i="4"/>
  <c r="BB142" i="4" s="1"/>
  <c r="AX144" i="4"/>
  <c r="BA129" i="4"/>
  <c r="AX142" i="4" s="1"/>
  <c r="AT143" i="4" s="1"/>
  <c r="AP144" i="3"/>
  <c r="BR106" i="4"/>
  <c r="BS34" i="3"/>
  <c r="BI34" i="3" s="1"/>
  <c r="BE34" i="3"/>
  <c r="BQ28" i="3"/>
  <c r="AW28" i="3"/>
  <c r="BT38" i="3"/>
  <c r="BR25" i="3"/>
  <c r="BA25" i="3"/>
  <c r="BR36" i="3"/>
  <c r="BA36" i="3"/>
  <c r="BR33" i="3"/>
  <c r="BA33" i="3"/>
  <c r="BR32" i="3"/>
  <c r="BA32" i="3"/>
  <c r="BS31" i="3"/>
  <c r="BI31" i="3" s="1"/>
  <c r="BE31" i="3"/>
  <c r="BS35" i="3"/>
  <c r="BI35" i="3" s="1"/>
  <c r="BE35" i="3"/>
  <c r="BT134" i="3"/>
  <c r="BI18" i="3"/>
  <c r="BT18" i="3"/>
  <c r="BQ116" i="4"/>
  <c r="BQ126" i="4" s="1"/>
  <c r="BQ129" i="4" s="1"/>
  <c r="BI106" i="4"/>
  <c r="BI126" i="4" s="1"/>
  <c r="BI21" i="3"/>
  <c r="BT15" i="3"/>
  <c r="BT23" i="3"/>
  <c r="BT26" i="3"/>
  <c r="BA22" i="3"/>
  <c r="BA20" i="3"/>
  <c r="BF144" i="4" l="1"/>
  <c r="BI129" i="4"/>
  <c r="BF142" i="4" s="1"/>
  <c r="BB143" i="4" s="1"/>
  <c r="AT144" i="3"/>
  <c r="BT116" i="4"/>
  <c r="BR126" i="4"/>
  <c r="BR129" i="4" s="1"/>
  <c r="BS106" i="4"/>
  <c r="BS126" i="4" s="1"/>
  <c r="BS129" i="4" s="1"/>
  <c r="BT34" i="3"/>
  <c r="BT31" i="3"/>
  <c r="BT35" i="3"/>
  <c r="BS36" i="3"/>
  <c r="BE36" i="3"/>
  <c r="BS25" i="3"/>
  <c r="BI25" i="3" s="1"/>
  <c r="BE25" i="3"/>
  <c r="BR28" i="3"/>
  <c r="BS28" i="3" s="1"/>
  <c r="BI28" i="3" s="1"/>
  <c r="BA28" i="3"/>
  <c r="BS32" i="3"/>
  <c r="BE32" i="3"/>
  <c r="BS33" i="3"/>
  <c r="BI33" i="3" s="1"/>
  <c r="BE33" i="3"/>
  <c r="BT24" i="3"/>
  <c r="BI24" i="3"/>
  <c r="BT21" i="3"/>
  <c r="BE22" i="3"/>
  <c r="BI20" i="3"/>
  <c r="BE20" i="3"/>
  <c r="BT20" i="3"/>
  <c r="AX144" i="3" l="1"/>
  <c r="BT106" i="4"/>
  <c r="BT126" i="4" s="1"/>
  <c r="BT129" i="4" s="1"/>
  <c r="BT25" i="3"/>
  <c r="BT28" i="3"/>
  <c r="BE28" i="3"/>
  <c r="BT33" i="3"/>
  <c r="BI36" i="3"/>
  <c r="BT36" i="3"/>
  <c r="BI32" i="3"/>
  <c r="BT32" i="3"/>
  <c r="BI22" i="3"/>
  <c r="BB144" i="3" l="1"/>
  <c r="BF144" i="3"/>
  <c r="BT22" i="3"/>
  <c r="AD145" i="3" l="1"/>
  <c r="BX69" i="3"/>
  <c r="BX129" i="3" s="1"/>
  <c r="CE16" i="3"/>
  <c r="CE69" i="3" s="1"/>
  <c r="CE129" i="3" s="1"/>
  <c r="CF16" i="3"/>
  <c r="BL16" i="3" l="1"/>
  <c r="AG16" i="3" s="1"/>
  <c r="AG69" i="3" l="1"/>
  <c r="AG103" i="3" s="1"/>
  <c r="AG129" i="3" s="1"/>
  <c r="AD142" i="3" s="1"/>
  <c r="AG16" i="4"/>
  <c r="AG69" i="4" s="1"/>
  <c r="AG103" i="4" s="1"/>
  <c r="AG129" i="4" s="1"/>
  <c r="AD142" i="4" s="1"/>
  <c r="BM16" i="3"/>
  <c r="AK16" i="3" s="1"/>
  <c r="BL69" i="3"/>
  <c r="BL103" i="3" s="1"/>
  <c r="BL129" i="3" s="1"/>
  <c r="AK69" i="3" l="1"/>
  <c r="AK103" i="3" s="1"/>
  <c r="AK129" i="3" s="1"/>
  <c r="AK16" i="4"/>
  <c r="AK69" i="4" s="1"/>
  <c r="AK103" i="4" s="1"/>
  <c r="AK129" i="4" s="1"/>
  <c r="AH142" i="4" s="1"/>
  <c r="AD143" i="4" s="1"/>
  <c r="BM69" i="3"/>
  <c r="BM103" i="3" s="1"/>
  <c r="BM129" i="3" s="1"/>
  <c r="BN16" i="3"/>
  <c r="BO16" i="3" s="1"/>
  <c r="AO16" i="3" l="1"/>
  <c r="BN69" i="3"/>
  <c r="BN103" i="3" s="1"/>
  <c r="BN129" i="3" s="1"/>
  <c r="BP16" i="3"/>
  <c r="BO69" i="3"/>
  <c r="BO103" i="3" s="1"/>
  <c r="BO129" i="3" s="1"/>
  <c r="AS16" i="3"/>
  <c r="AS69" i="3" l="1"/>
  <c r="AS103" i="3" s="1"/>
  <c r="AS129" i="3" s="1"/>
  <c r="AP142" i="3" s="1"/>
  <c r="AS16" i="4"/>
  <c r="AS69" i="4" s="1"/>
  <c r="AS103" i="4" s="1"/>
  <c r="AS129" i="4" s="1"/>
  <c r="AP142" i="4" s="1"/>
  <c r="AO69" i="3"/>
  <c r="AO103" i="3" s="1"/>
  <c r="AO129" i="3" s="1"/>
  <c r="AL142" i="3" s="1"/>
  <c r="AO16" i="4"/>
  <c r="AO69" i="4" s="1"/>
  <c r="AO103" i="4" s="1"/>
  <c r="AO129" i="4" s="1"/>
  <c r="AL142" i="4" s="1"/>
  <c r="BQ16" i="3"/>
  <c r="BP69" i="3"/>
  <c r="BP103" i="3" s="1"/>
  <c r="BP129" i="3" s="1"/>
  <c r="AW16" i="3"/>
  <c r="AW69" i="3" s="1"/>
  <c r="AW103" i="3" s="1"/>
  <c r="AW129" i="3" s="1"/>
  <c r="AL143" i="4" l="1"/>
  <c r="AT142" i="3"/>
  <c r="AL143" i="3"/>
  <c r="BR16" i="3"/>
  <c r="BA16" i="3"/>
  <c r="BA69" i="3" s="1"/>
  <c r="BA103" i="3" s="1"/>
  <c r="BA129" i="3" s="1"/>
  <c r="BQ69" i="3"/>
  <c r="BQ103" i="3" s="1"/>
  <c r="BQ129" i="3" s="1"/>
  <c r="AX142" i="3" l="1"/>
  <c r="AT143" i="3" s="1"/>
  <c r="BS16" i="3"/>
  <c r="BT16" i="3" s="1"/>
  <c r="BT69" i="3" s="1"/>
  <c r="BT103" i="3" s="1"/>
  <c r="BT129" i="3" s="1"/>
  <c r="BE16" i="3"/>
  <c r="BE69" i="3" s="1"/>
  <c r="BE103" i="3" s="1"/>
  <c r="BE129" i="3" s="1"/>
  <c r="BR69" i="3"/>
  <c r="BR103" i="3" s="1"/>
  <c r="BR129" i="3" s="1"/>
  <c r="BB142" i="3" l="1"/>
  <c r="BS69" i="3"/>
  <c r="BS103" i="3" s="1"/>
  <c r="BS129" i="3" s="1"/>
  <c r="BI16" i="3"/>
  <c r="BI69" i="3" s="1"/>
  <c r="BI103" i="3" s="1"/>
  <c r="BI129" i="3" s="1"/>
  <c r="BF142" i="3" l="1"/>
  <c r="BB143" i="3" s="1"/>
  <c r="AH144" i="3" l="1"/>
  <c r="AH142" i="3"/>
  <c r="AD143" i="3" s="1"/>
  <c r="BM121" i="4"/>
  <c r="BT121" i="4" s="1"/>
  <c r="BM124" i="4"/>
  <c r="BT124" i="4" s="1"/>
  <c r="BM125" i="4"/>
  <c r="BT125" i="4" s="1"/>
  <c r="BM123" i="4"/>
  <c r="BT123" i="4" s="1"/>
  <c r="BM119" i="4"/>
  <c r="BT119" i="4" s="1"/>
  <c r="BM122" i="4"/>
  <c r="BT122" i="4" s="1"/>
  <c r="BM118" i="4"/>
  <c r="BT118" i="4" s="1"/>
  <c r="BM120" i="4"/>
  <c r="BT120" i="4" s="1"/>
  <c r="BM126" i="4" l="1"/>
  <c r="BM129" i="4" s="1"/>
  <c r="AC97" i="3"/>
  <c r="BJ97" i="3" s="1"/>
  <c r="X129" i="3" l="1"/>
  <c r="BJ12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</author>
  </authors>
  <commentList>
    <comment ref="BE2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Pavel:</t>
        </r>
        <r>
          <rPr>
            <sz val="9"/>
            <color indexed="81"/>
            <rFont val="Tahoma"/>
            <family val="2"/>
            <charset val="204"/>
          </rPr>
          <t xml:space="preserve">
Виберіть потрібну форму роботи</t>
        </r>
      </text>
    </comment>
    <comment ref="BF20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Pavel:</t>
        </r>
        <r>
          <rPr>
            <sz val="9"/>
            <color indexed="81"/>
            <rFont val="Tahoma"/>
            <family val="2"/>
            <charset val="204"/>
          </rPr>
          <t xml:space="preserve">
Виберіть потрібну форму роботи</t>
        </r>
      </text>
    </comment>
    <comment ref="BG20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Pavel:</t>
        </r>
        <r>
          <rPr>
            <sz val="9"/>
            <color indexed="81"/>
            <rFont val="Tahoma"/>
            <family val="2"/>
            <charset val="204"/>
          </rPr>
          <t xml:space="preserve">
Виберіть потрібну форму роботи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  <author>HOME</author>
    <author>Pavel</author>
  </authors>
  <commentList>
    <comment ref="A8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Номер змінюється залежно від наявності курсових проектів (робіт)</t>
        </r>
      </text>
    </comment>
    <comment ref="A90" authorId="1" shapeId="0" xr:uid="{00000000-0006-0000-0200-000002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Номер зміниться автоматично за наявності кваліфікаційної роботи</t>
        </r>
      </text>
    </comment>
    <comment ref="X91" authorId="1" shapeId="0" xr:uid="{00000000-0006-0000-0200-000003000000}">
      <text>
        <r>
          <rPr>
            <b/>
            <sz val="9"/>
            <color indexed="81"/>
            <rFont val="Tahoma"/>
            <family val="2"/>
            <charset val="204"/>
          </rPr>
          <t>HOME:Зазначте кількість годин на виконання кваліфікаційної роботи</t>
        </r>
      </text>
    </comment>
    <comment ref="A96" authorId="1" shapeId="0" xr:uid="{00000000-0006-0000-0200-000004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Номер зміниться автоматично за наявності кваліфікаційної роботи</t>
        </r>
      </text>
    </comment>
    <comment ref="H106" authorId="2" shapeId="0" xr:uid="{00000000-0006-0000-0200-000005000000}">
      <text>
        <r>
          <rPr>
            <b/>
            <sz val="9"/>
            <color indexed="81"/>
            <rFont val="Tahoma"/>
            <family val="2"/>
            <charset val="204"/>
          </rPr>
          <t>Pavel:</t>
        </r>
        <r>
          <rPr>
            <sz val="9"/>
            <color indexed="81"/>
            <rFont val="Tahoma"/>
            <family val="2"/>
            <charset val="204"/>
          </rPr>
          <t xml:space="preserve">
Вкажіть номер семестру з якого починають викладати вибіркові освітні компоненти</t>
        </r>
      </text>
    </comment>
    <comment ref="H107" authorId="1" shapeId="0" xr:uid="{00000000-0006-0000-0200-000006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Заповнюється автоматично в залежності від вказаного семестру для "Вибіркова дисципліна 1"</t>
        </r>
      </text>
    </comment>
    <comment ref="H108" authorId="1" shapeId="0" xr:uid="{00000000-0006-0000-0200-000007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Заповнюється автоматично в залежності від вказаного семестру для "Вибіркова дисципліна 1"</t>
        </r>
      </text>
    </comment>
    <comment ref="H109" authorId="1" shapeId="0" xr:uid="{00000000-0006-0000-0200-000008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Заповнюється автоматично в залежності від вказаного семестру для "Вибіркова дисципліна 1"</t>
        </r>
      </text>
    </comment>
    <comment ref="H110" authorId="1" shapeId="0" xr:uid="{00000000-0006-0000-0200-000009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Заповнюється автоматично в залежності від вказаного семестру для "Вибіркова дисципліна 1"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Брежнев</author>
  </authors>
  <commentList>
    <comment ref="BB24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4" authorId="0" shapeId="0" xr:uid="{00000000-0006-0000-0300-000002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4" authorId="0" shapeId="0" xr:uid="{00000000-0006-0000-0300-000003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4" authorId="0" shapeId="0" xr:uid="{00000000-0006-0000-0300-000004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4" authorId="0" shapeId="0" xr:uid="{00000000-0006-0000-0300-000005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4" authorId="0" shapeId="0" xr:uid="{00000000-0006-0000-0300-000006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H24" authorId="0" shapeId="0" xr:uid="{00000000-0006-0000-0300-000007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sharedStrings.xml><?xml version="1.0" encoding="utf-8"?>
<sst xmlns="http://schemas.openxmlformats.org/spreadsheetml/2006/main" count="693" uniqueCount="357">
  <si>
    <t>Самостійна робота</t>
  </si>
  <si>
    <t>№</t>
  </si>
  <si>
    <t>Семестр</t>
  </si>
  <si>
    <t>Обсяг годин</t>
  </si>
  <si>
    <t>шифр</t>
  </si>
  <si>
    <t>назва</t>
  </si>
  <si>
    <t>денна</t>
  </si>
  <si>
    <t>ПЛАН НАВЧАЛЬНОГО ПРОЦЕСУ</t>
  </si>
  <si>
    <t>Назва дисциплін</t>
  </si>
  <si>
    <t>Шифр кафедри</t>
  </si>
  <si>
    <t>Розподіл за семестрами</t>
  </si>
  <si>
    <t>Розподіл за курсами і семестрами</t>
  </si>
  <si>
    <t>Екзамени</t>
  </si>
  <si>
    <t>Заліки</t>
  </si>
  <si>
    <t>Курс. проект</t>
  </si>
  <si>
    <t>Курс. робота</t>
  </si>
  <si>
    <t>Інд. завдання</t>
  </si>
  <si>
    <t>Разом</t>
  </si>
  <si>
    <t>I</t>
  </si>
  <si>
    <t>II</t>
  </si>
  <si>
    <t>III</t>
  </si>
  <si>
    <t>IV</t>
  </si>
  <si>
    <t>Годин</t>
  </si>
  <si>
    <t>Кредити ECTS</t>
  </si>
  <si>
    <t>кількість тижнів у семестрі</t>
  </si>
  <si>
    <t>#</t>
  </si>
  <si>
    <t>_</t>
  </si>
  <si>
    <t>Виробнича практика</t>
  </si>
  <si>
    <t>ІНФОРМАЦІЙНА ЧАСТИНА</t>
  </si>
  <si>
    <t>ВИРОБНИЧІ ПРАКТИКИ</t>
  </si>
  <si>
    <t>Назва</t>
  </si>
  <si>
    <t>Кіль. Тижн</t>
  </si>
  <si>
    <t>Кредитів</t>
  </si>
  <si>
    <t>К-сть годин у кредиті=</t>
  </si>
  <si>
    <t>Атестація</t>
  </si>
  <si>
    <t>% СРС</t>
  </si>
  <si>
    <t>S</t>
  </si>
  <si>
    <t>Кредити за семестрами</t>
  </si>
  <si>
    <t>Увага! Ця частина плану - НЕ  ДРУКУЄТЬСЯ!</t>
  </si>
  <si>
    <t xml:space="preserve">Разом: </t>
  </si>
  <si>
    <t>Увага!Зони зафарбовані жовтим кольором - розраховуються автоматично!</t>
  </si>
  <si>
    <t>Спеціалізація:</t>
  </si>
  <si>
    <t>"Затверджую"</t>
  </si>
  <si>
    <t>Ректор СНУ ім. В. Даля</t>
  </si>
  <si>
    <t>Міністерство освіти і науки України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</si>
  <si>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</si>
  <si>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</si>
  <si>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</si>
  <si>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</si>
  <si>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</si>
  <si>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</si>
  <si>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</si>
  <si>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</si>
  <si>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</si>
  <si>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</si>
  <si>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</si>
  <si>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</si>
  <si>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</si>
  <si>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</si>
  <si>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Теоретичне навчання</t>
  </si>
  <si>
    <t>Навчальна практика</t>
  </si>
  <si>
    <t>Канікули</t>
  </si>
  <si>
    <t>Всього</t>
  </si>
  <si>
    <t>І</t>
  </si>
  <si>
    <t>ІІ</t>
  </si>
  <si>
    <t>ТЕОРЕТИЧНЕ НАВЧАННЯ</t>
  </si>
  <si>
    <t>::</t>
  </si>
  <si>
    <t xml:space="preserve"> =</t>
  </si>
  <si>
    <t>КАНІКУЛИ</t>
  </si>
  <si>
    <t>//</t>
  </si>
  <si>
    <t>Д</t>
  </si>
  <si>
    <t>ПРАКТИКИ:</t>
  </si>
  <si>
    <t>К - Комп'ютерна; В - Виробнича; Н - Навчальна; ЗЕ - Загально-екологічна; НП - Наукова; П - Переддипломна; КТ - Конструкторсько-Технологічна; ПТ - Проектно-Технологічна;</t>
  </si>
  <si>
    <t>=</t>
  </si>
  <si>
    <t>А</t>
  </si>
  <si>
    <t>Інд.з.  обовязкових+дисц ВНЗ</t>
  </si>
  <si>
    <t>К-сть очних тижнів в семестрах</t>
  </si>
  <si>
    <t>КР</t>
  </si>
  <si>
    <t>КПр</t>
  </si>
  <si>
    <t>кредит</t>
  </si>
  <si>
    <t>кредита</t>
  </si>
  <si>
    <t>кредити</t>
  </si>
  <si>
    <t>___________________________  О.В. Поркуян</t>
  </si>
  <si>
    <t>Рік прийому</t>
  </si>
  <si>
    <t xml:space="preserve">Галузь знань  </t>
  </si>
  <si>
    <t>Спеціальність</t>
  </si>
  <si>
    <t>Подсчет курсовых проектов и курс. Работ</t>
  </si>
  <si>
    <t>Подсчет зачетов</t>
  </si>
  <si>
    <t xml:space="preserve">Заліки </t>
  </si>
  <si>
    <t>ФіБС</t>
  </si>
  <si>
    <t>ОбОп</t>
  </si>
  <si>
    <t>ЕП</t>
  </si>
  <si>
    <t>ПМВ</t>
  </si>
  <si>
    <t>ГРФП</t>
  </si>
  <si>
    <t>ЛУБРТ</t>
  </si>
  <si>
    <t>КІСУ</t>
  </si>
  <si>
    <t>ЕА</t>
  </si>
  <si>
    <t>ПМ</t>
  </si>
  <si>
    <t>ХОП</t>
  </si>
  <si>
    <t>МОПП</t>
  </si>
  <si>
    <t>ХІЕ</t>
  </si>
  <si>
    <t>ЕІ</t>
  </si>
  <si>
    <t>ТЛП</t>
  </si>
  <si>
    <t>МПМ</t>
  </si>
  <si>
    <t>ЗЛФВ</t>
  </si>
  <si>
    <t>ППСР</t>
  </si>
  <si>
    <t>УФЖ</t>
  </si>
  <si>
    <t>ПС</t>
  </si>
  <si>
    <t>ГП</t>
  </si>
  <si>
    <t>КП</t>
  </si>
  <si>
    <t>2</t>
  </si>
  <si>
    <t>Подсчет екзаменів</t>
  </si>
  <si>
    <t>Іспити</t>
  </si>
  <si>
    <t>К.проекти</t>
  </si>
  <si>
    <t>К.роботи</t>
  </si>
  <si>
    <t>Форма навчання</t>
  </si>
  <si>
    <t>КВАЛІФІКАЦІЙНИЙ ІСПИТ</t>
  </si>
  <si>
    <t>Практика</t>
  </si>
  <si>
    <t>Освітній ступінь:</t>
  </si>
  <si>
    <t>ОСВІТНІЙ СТУПІНЬ</t>
  </si>
  <si>
    <t>ЕКЗАМЕНАЦІЙНА СЕСІЯ</t>
  </si>
  <si>
    <t>Недрукуєма інформація</t>
  </si>
  <si>
    <t>В друкуєму зону внести тільки ті позначення, які використовуються у цьому плані</t>
  </si>
  <si>
    <t>підготовки здобувачів вищої освіти</t>
  </si>
  <si>
    <t>Східноукраїнський національний університет імені Володимира Даля</t>
  </si>
  <si>
    <t>ЗАТПТМ</t>
  </si>
  <si>
    <t>КНІ</t>
  </si>
  <si>
    <t>ГІР</t>
  </si>
  <si>
    <t>ПРАВО</t>
  </si>
  <si>
    <t>ФКІД</t>
  </si>
  <si>
    <t>ПЕД</t>
  </si>
  <si>
    <r>
      <t xml:space="preserve">Увага! Після узгодження графіку занять у 8 семестрі запишіть к-ть тижнів у клітину </t>
    </r>
    <r>
      <rPr>
        <b/>
        <sz val="12"/>
        <color indexed="10"/>
        <rFont val="Calibri"/>
        <family val="2"/>
        <charset val="204"/>
      </rPr>
      <t>BP4</t>
    </r>
    <r>
      <rPr>
        <b/>
        <sz val="12"/>
        <rFont val="Calibri"/>
        <family val="2"/>
        <charset val="204"/>
      </rPr>
      <t xml:space="preserve"> на листі "ПЛАН НАВЧАЛЬНОГО ПРОЦЕСУ"</t>
    </r>
  </si>
  <si>
    <t>ПУММ</t>
  </si>
  <si>
    <t>МіЕТ</t>
  </si>
  <si>
    <t>БУПП</t>
  </si>
  <si>
    <t>АМ</t>
  </si>
  <si>
    <t>ІА</t>
  </si>
  <si>
    <t>ІМПК</t>
  </si>
  <si>
    <t>За програмою</t>
  </si>
  <si>
    <t>2.10</t>
  </si>
  <si>
    <t>%</t>
  </si>
  <si>
    <t>2.</t>
  </si>
  <si>
    <t>2.11</t>
  </si>
  <si>
    <t>2.12</t>
  </si>
  <si>
    <t>2.13</t>
  </si>
  <si>
    <t>2.14</t>
  </si>
  <si>
    <t>2.15</t>
  </si>
  <si>
    <t>2.16</t>
  </si>
  <si>
    <t>2.17</t>
  </si>
  <si>
    <t>2.18</t>
  </si>
  <si>
    <t>Курсові проекти (роботи)</t>
  </si>
  <si>
    <t xml:space="preserve"> курсові проекти</t>
  </si>
  <si>
    <t xml:space="preserve"> курсові роботи</t>
  </si>
  <si>
    <t>годин</t>
  </si>
  <si>
    <t>2.19</t>
  </si>
  <si>
    <t>2.20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</si>
  <si>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</si>
  <si>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</si>
  <si>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</si>
  <si>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</si>
  <si>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</si>
  <si>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</si>
  <si>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</si>
  <si>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</si>
  <si>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</si>
  <si>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Обов’язкові освітні компоненти</t>
  </si>
  <si>
    <t>Вибіркові освітні компоненти</t>
  </si>
  <si>
    <t>Вибіркова дисципліна 1</t>
  </si>
  <si>
    <t>Вибіркова дисципліна 2</t>
  </si>
  <si>
    <t>Вибіркова дисципліна 3</t>
  </si>
  <si>
    <t>Вибіркова дисципліна 4</t>
  </si>
  <si>
    <t>Вибіркова дисципліна 5</t>
  </si>
  <si>
    <t>Вибіркова дисципліна 6</t>
  </si>
  <si>
    <t>Вибіркова дисципліна 7</t>
  </si>
  <si>
    <t>Вибіркова дисципліна 8</t>
  </si>
  <si>
    <t>Вибіркова дисципліна 9</t>
  </si>
  <si>
    <t>Вибіркова дисципліна 10</t>
  </si>
  <si>
    <t>Вибіркова дисципліна 11</t>
  </si>
  <si>
    <t>Вибіркова дисципліна 12</t>
  </si>
  <si>
    <t>Фізичне виховання</t>
  </si>
  <si>
    <t>Заняття  у секціях</t>
  </si>
  <si>
    <t>Лекції</t>
  </si>
  <si>
    <t>Лабораторні роботи</t>
  </si>
  <si>
    <t>Практичні заняття(семінари)</t>
  </si>
  <si>
    <t xml:space="preserve">НАВЧАЛЬНИЙ   ПЛАН </t>
  </si>
  <si>
    <t xml:space="preserve">І. Графік навчального процесу </t>
  </si>
  <si>
    <t>Схвалено:</t>
  </si>
  <si>
    <t>кільскість аудиторних годин і кредитів за семестр</t>
  </si>
  <si>
    <t>заочна (дистанційна)</t>
  </si>
  <si>
    <t>Обов'язкові дисципліни ( в середньому год./тижд.)</t>
  </si>
  <si>
    <t>План складено у відповідності до</t>
  </si>
  <si>
    <t xml:space="preserve"> (назва освітньої програми)</t>
  </si>
  <si>
    <t>а також згідно вимог</t>
  </si>
  <si>
    <t xml:space="preserve"> (назва професійного стандарту, за наявності)</t>
  </si>
  <si>
    <t>Кафедра</t>
  </si>
  <si>
    <t>(вчений ступінь, вчене звання, прізвище та ініціали)</t>
  </si>
  <si>
    <t xml:space="preserve">Завідувач кафедри </t>
  </si>
  <si>
    <t>1.1</t>
  </si>
  <si>
    <t>Навчальні дисципліни</t>
  </si>
  <si>
    <t>1.1.01</t>
  </si>
  <si>
    <t>1.1.02</t>
  </si>
  <si>
    <t>1.1.03</t>
  </si>
  <si>
    <t>1.1.04</t>
  </si>
  <si>
    <t>1.1.05</t>
  </si>
  <si>
    <t>1.1.06</t>
  </si>
  <si>
    <t>1.1.07</t>
  </si>
  <si>
    <t>1.1.08</t>
  </si>
  <si>
    <t>1.1.09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</si>
  <si>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</si>
  <si>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</si>
  <si>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</si>
  <si>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</si>
  <si>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</si>
  <si>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</si>
  <si>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</si>
  <si>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</si>
  <si>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</si>
  <si>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</si>
  <si>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</si>
  <si>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</si>
  <si>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</si>
  <si>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</si>
  <si>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</si>
  <si>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</si>
  <si>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</si>
  <si>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</si>
  <si>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</si>
  <si>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</si>
  <si>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</si>
  <si>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</si>
  <si>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</si>
  <si>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</si>
  <si>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</si>
  <si>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</si>
  <si>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</si>
  <si>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</si>
  <si>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</si>
  <si>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</si>
  <si>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</si>
  <si>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</si>
  <si>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</si>
  <si>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</si>
  <si>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</si>
  <si>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</si>
  <si>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</si>
  <si>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1.1.47</t>
  </si>
  <si>
    <t>1.1.48</t>
  </si>
  <si>
    <t>1.1.49</t>
  </si>
  <si>
    <t>1.1.50</t>
  </si>
  <si>
    <t>1.2</t>
  </si>
  <si>
    <t xml:space="preserve">Обов'язкові компоненти разом: </t>
  </si>
  <si>
    <t>Вибіркова дисципліна 13</t>
  </si>
  <si>
    <t>Вибіркова дисципліна 14</t>
  </si>
  <si>
    <t>Вибіркова дисципліна 15</t>
  </si>
  <si>
    <t>Вибіркова дисципліна 16</t>
  </si>
  <si>
    <t>Вибіркова дисципліна 17</t>
  </si>
  <si>
    <t>Вибіркова дисципліна 18</t>
  </si>
  <si>
    <t>Вибіркова дисципліна 19</t>
  </si>
  <si>
    <t>Вибіркова дисципліна 20</t>
  </si>
  <si>
    <t xml:space="preserve">Вибіркові компоненти разом: </t>
  </si>
  <si>
    <t>3</t>
  </si>
  <si>
    <t>10</t>
  </si>
  <si>
    <t xml:space="preserve">Разом навчальні дисципліни: </t>
  </si>
  <si>
    <t xml:space="preserve">Разом курсові проекти (роботи): </t>
  </si>
  <si>
    <t xml:space="preserve">Разом практика: </t>
  </si>
  <si>
    <t>Кваліфікаційна робота</t>
  </si>
  <si>
    <t xml:space="preserve">  Кількість:</t>
  </si>
  <si>
    <t>Обсяг кредитів ECTS:</t>
  </si>
  <si>
    <t>у тому числі:</t>
  </si>
  <si>
    <t xml:space="preserve">  - за семестр</t>
  </si>
  <si>
    <t xml:space="preserve">  - за рік</t>
  </si>
  <si>
    <t xml:space="preserve">  - вибіркова частина плану</t>
  </si>
  <si>
    <t xml:space="preserve">  - кваліфікаційна робота</t>
  </si>
  <si>
    <t xml:space="preserve">  - курсових проектів</t>
  </si>
  <si>
    <t xml:space="preserve">  - курсових робіт</t>
  </si>
  <si>
    <t xml:space="preserve">  - інд. завдань</t>
  </si>
  <si>
    <t xml:space="preserve">  - іспитів</t>
  </si>
  <si>
    <t xml:space="preserve">  - заліків</t>
  </si>
  <si>
    <t>Директор/декан Інституту/факультету</t>
  </si>
  <si>
    <t>Декан факультету гуманітарних наук, психології та педагогіки  _____________   Федорова А.В.</t>
  </si>
  <si>
    <t>Декан юридичного факультету  _____________   Арсентьєва О.С.</t>
  </si>
  <si>
    <t>Декан факультету інженерії  _____________   Кудрявцев С.О,</t>
  </si>
  <si>
    <t>Декан факультету інформаційних технологій та електроніки  _____________   Митрохін С.О.</t>
  </si>
  <si>
    <t>Боровік П.В.</t>
  </si>
  <si>
    <t>Голова Вченої ради_______________ проф. Поркуян О.В.</t>
  </si>
  <si>
    <t>(підпис)</t>
  </si>
  <si>
    <t>Обов'язкові дисципліни (аудиторних занять)</t>
  </si>
  <si>
    <t>ОСНОВНІ РЕКОМЕНДАЦІЇ ЩОДО ФОРМУВАННЯ НАВЧАЛЬНИХ ПЛАНІВ В ДАНОМУ ШАБЛОНІ</t>
  </si>
  <si>
    <t xml:space="preserve">    1. Формування навчальних планів має відповідати вимогам "Положення про порядок формування навчальних планів у Східноукраїнському національному університету імені Володимира Даля ".</t>
  </si>
  <si>
    <t xml:space="preserve">          - графіку навчального процесу;</t>
  </si>
  <si>
    <t xml:space="preserve">          - зведених даних по використанню часу (тижнів).</t>
  </si>
  <si>
    <t xml:space="preserve">    2.Формування навчальних планів слід починати з денної форми навчання, а саме заповнити титульну сторінку (вкладка "Титул денна")  та власне план навчального процесу (вкладка "ПЛАН НАВЧАЛЬНОГО ПРОЦЕСУ ДЕННА").</t>
  </si>
  <si>
    <t>П</t>
  </si>
  <si>
    <t>ПРАКТИКИ:  В - виробнича;  П - переддипломна</t>
  </si>
  <si>
    <t>НЗ</t>
  </si>
  <si>
    <t>Настановні заняття</t>
  </si>
  <si>
    <t>Екзаменацій- на сесія</t>
  </si>
  <si>
    <t>НАСТАНОВНІ ЗАНЯТТЯ</t>
  </si>
  <si>
    <t>ПІДГОТОВКА КВАЛІФІКАЦІЙНОЇ РОБОТИ</t>
  </si>
  <si>
    <t xml:space="preserve">    4. Часткове наповнення титульної сторінки (вкладка "Титул заочна") навчального плану заочної форми виконується автоматично, за виключенням:</t>
  </si>
  <si>
    <t xml:space="preserve">    5. Також автоматично заповнюється план навчального процесу заочної форми (вкладка "ПЛАН НАВЧАЛЬНОГО ПРОЦЕСУ ЗАОЧНА").</t>
  </si>
  <si>
    <t xml:space="preserve">    6. В разі якщо кількість годин обрахованих автоматично для заочної форми навчання має бути іншою, то достатньо зайти в необхідну клітинку та внести корегування вручну.</t>
  </si>
  <si>
    <t xml:space="preserve">    7. При заповненні плану навчального процесу денної форми, невиконання певних вимог призводить до зміни кольору окремих клітинок, а саме:</t>
  </si>
  <si>
    <t xml:space="preserve">   7.1. Якщо кількість годин аудиторного навантаження непарна;</t>
  </si>
  <si>
    <t xml:space="preserve">    7.2.  Якщо кількість аудитоних годин більша за 50% від загальної кількості годин відведених на її вивчення;</t>
  </si>
  <si>
    <t xml:space="preserve">    8. В підрозділі "Кваліфікаційна робота", якщо вона передбачена освітньою програмою слід вказати її назву та загальну кількість кредитів. Якщо її нема ці строки необхідно скрити.</t>
  </si>
  <si>
    <t xml:space="preserve">    9. В підрозділі "Атестація" вкажіть одну або декілька форм атестації здобувачів вищої освіти, котрі визначені відповідним стандартом вищої освіти (освітньою програмою).  Кредити на атестацію не виділяються, тому відповідні клітинки заблоковано.</t>
  </si>
  <si>
    <t>магістр</t>
  </si>
  <si>
    <t>Методологія та організація наукових досліджень</t>
  </si>
  <si>
    <t xml:space="preserve">    7.3. Якщо обсяг кредитів ЄКТС підготовки бакалавра не дорівнює 90;</t>
  </si>
  <si>
    <t xml:space="preserve">    7.4. Якщо суммарна кількість заліків та іспитів більша за 9, або обсяг кредитів за семестр не дорівнює 30;</t>
  </si>
  <si>
    <t xml:space="preserve">    7.6. Якщо для заочної форми навчання суммарна кількість аудиторних занять для обов'язкових дисциплін більша за 36 годин;</t>
  </si>
  <si>
    <t xml:space="preserve">    3. Зверніть увагу, що на титульній сторінці в розділі "ІІ. Зведені дані по використанню часу (тижнів)" назву 6-го стовпця можна змінювати в залежності від наявності або відтіності випускної кваліфікаційної роботи та форм атестації, передбачених освітньою програмою.</t>
  </si>
  <si>
    <t>Директор навчально-наукового інституту транспорту і будівництва __________   Кузьменко С.В.</t>
  </si>
  <si>
    <t>Переддипломна практика</t>
  </si>
  <si>
    <t>Виконання кваліф. роботи</t>
  </si>
  <si>
    <t>01</t>
  </si>
  <si>
    <t>02</t>
  </si>
  <si>
    <t>03</t>
  </si>
  <si>
    <t>04</t>
  </si>
  <si>
    <t>05</t>
  </si>
  <si>
    <t>06</t>
  </si>
  <si>
    <t>07</t>
  </si>
  <si>
    <t>08</t>
  </si>
  <si>
    <t>кількість тижнів теоретичного навчання у семестрі</t>
  </si>
  <si>
    <t>Директор навчально-наукового інституту міжнародних відносин  ____________  Козьменко О.І.</t>
  </si>
  <si>
    <t>"</t>
  </si>
  <si>
    <t>р.</t>
  </si>
  <si>
    <t xml:space="preserve"> р.</t>
  </si>
  <si>
    <t xml:space="preserve">Вченою радою Східноукраїнського національного університету імені Володимира Даля, протокол № _____ від "___"_______ </t>
  </si>
  <si>
    <t>Публічні закупівлі</t>
  </si>
  <si>
    <t>Переддипломна</t>
  </si>
  <si>
    <t>Кваліфікаційна робота магістра</t>
  </si>
  <si>
    <t xml:space="preserve">Програмно-цільове управління </t>
  </si>
  <si>
    <t>публічного управління, менеджменту та маркетингу</t>
  </si>
  <si>
    <t>281</t>
  </si>
  <si>
    <t>Публічне управління та адміністрування</t>
  </si>
  <si>
    <t>Публічна комунікація і ділова іноземна мова в публічному управлінні</t>
  </si>
  <si>
    <t>Право в публічному управлінні</t>
  </si>
  <si>
    <t>Економіка та врядування</t>
  </si>
  <si>
    <t>Стратегічне управління</t>
  </si>
  <si>
    <t>Публічна служба</t>
  </si>
  <si>
    <t>Євроінтеграція, міжнародне публічне управління та безпека</t>
  </si>
  <si>
    <t>Система адміністрування державної установи</t>
  </si>
  <si>
    <t>Публічна політика</t>
  </si>
  <si>
    <t>Електронне врядування, інформаційні технології, ресурси та сервіси у публічному управлінні</t>
  </si>
  <si>
    <t>освітньої програми другого (магістерського) рівня "Публічне управління та адміністрування"</t>
  </si>
  <si>
    <t>д.е.н., проф. Галгаш Р.А.</t>
  </si>
  <si>
    <t>Директор центру організаційно-методичного забезпечення освітньої діяльності</t>
  </si>
  <si>
    <t>Захист випускної кваліфікаційної роботи</t>
  </si>
  <si>
    <t>Єдиний державний кваліфікаційний іспит</t>
  </si>
  <si>
    <t>28</t>
  </si>
  <si>
    <t>Гарант освітньої програми</t>
  </si>
  <si>
    <t>д.е.н., проф. Хандій О.О.</t>
  </si>
  <si>
    <t>Декан факультету економіки і управління  ____________   Івченко Є.А.</t>
  </si>
  <si>
    <t>Х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</si>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</sst>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грн.&quot;_-;\-* #,##0.00\ &quot;грн.&quot;_-;_-* &quot;-&quot;??\ &quot;грн.&quot;_-;_-@_-"/>
    <numFmt numFmtId="165" formatCode="0.0"/>
    <numFmt numFmtId="166" formatCode="0.0;\-0.0;&quot;-&quot;"/>
    <numFmt numFmtId="167" formatCode="0;\-0;&quot;-&quot;"/>
    <numFmt numFmtId="168" formatCode="0.00;\-0.00;&quot;-&quot;"/>
    <numFmt numFmtId="169" formatCode="0.00_ ;\-0.00\ "/>
    <numFmt numFmtId="170" formatCode="0.0_ ;\-0.0\ "/>
    <numFmt numFmtId="171" formatCode="0;\-0;&quot;&quot;"/>
    <numFmt numFmtId="172" formatCode="0;\-0;&quot; &quot;"/>
  </numFmts>
  <fonts count="104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MS Sans Serif"/>
      <family val="2"/>
      <charset val="204"/>
    </font>
    <font>
      <sz val="8"/>
      <name val="Arial Cyr"/>
      <family val="2"/>
      <charset val="204"/>
    </font>
    <font>
      <sz val="8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 Cyr"/>
      <charset val="204"/>
    </font>
    <font>
      <b/>
      <sz val="8"/>
      <name val="Arial Cyr"/>
      <family val="2"/>
      <charset val="204"/>
    </font>
    <font>
      <b/>
      <sz val="8"/>
      <name val="Times New Roman"/>
      <family val="1"/>
      <charset val="204"/>
    </font>
    <font>
      <b/>
      <sz val="8"/>
      <color indexed="9"/>
      <name val="Arial Cyr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20"/>
      <name val="Symbol"/>
      <family val="1"/>
      <charset val="2"/>
    </font>
    <font>
      <sz val="8"/>
      <color indexed="9"/>
      <name val="Times New Roman"/>
      <family val="1"/>
      <charset val="204"/>
    </font>
    <font>
      <sz val="12"/>
      <name val="Symbol"/>
      <family val="1"/>
      <charset val="2"/>
    </font>
    <font>
      <sz val="11"/>
      <color indexed="8"/>
      <name val="Calibri"/>
      <family val="2"/>
      <charset val="204"/>
    </font>
    <font>
      <sz val="16"/>
      <name val="Calibri"/>
      <family val="2"/>
      <charset val="204"/>
    </font>
    <font>
      <u/>
      <sz val="8.25"/>
      <color indexed="12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u/>
      <sz val="8"/>
      <name val="Calibri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name val="Times New Roman Cyr"/>
      <charset val="204"/>
    </font>
    <font>
      <sz val="6"/>
      <name val="Times New Roman"/>
      <family val="1"/>
      <charset val="204"/>
    </font>
    <font>
      <sz val="11"/>
      <name val="Arial Cyr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2"/>
      <color indexed="10"/>
      <name val="Times New Roman Cyr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6"/>
      <name val="Calibri"/>
      <family val="2"/>
      <charset val="204"/>
    </font>
    <font>
      <b/>
      <i/>
      <sz val="16"/>
      <name val="Calibri"/>
      <family val="2"/>
      <charset val="204"/>
    </font>
    <font>
      <b/>
      <u/>
      <sz val="16"/>
      <name val="Calibri"/>
      <family val="2"/>
      <charset val="204"/>
    </font>
    <font>
      <sz val="14"/>
      <name val="Calibri"/>
      <family val="2"/>
      <charset val="204"/>
    </font>
    <font>
      <vertAlign val="superscript"/>
      <sz val="16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9"/>
      <name val="Times New Roman"/>
      <family val="1"/>
      <charset val="204"/>
    </font>
    <font>
      <b/>
      <sz val="14"/>
      <color indexed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3"/>
      <name val="Calibri"/>
      <family val="2"/>
      <charset val="204"/>
    </font>
    <font>
      <sz val="14"/>
      <color indexed="8"/>
      <name val="Calibri"/>
      <family val="2"/>
      <charset val="204"/>
    </font>
    <font>
      <u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8"/>
      <color rgb="FF002060"/>
      <name val="Times New Roman"/>
      <family val="1"/>
      <charset val="204"/>
    </font>
    <font>
      <sz val="8"/>
      <color rgb="FF002060"/>
      <name val="Times New Roman Cyr"/>
      <charset val="204"/>
    </font>
    <font>
      <sz val="8"/>
      <color rgb="FF002060"/>
      <name val="Arial"/>
      <family val="2"/>
      <charset val="204"/>
    </font>
    <font>
      <sz val="8"/>
      <color theme="0" tint="-0.14999847407452621"/>
      <name val="Times New Roman Cyr"/>
      <charset val="204"/>
    </font>
    <font>
      <sz val="10"/>
      <name val="Symbol"/>
      <family val="1"/>
      <charset val="2"/>
    </font>
    <font>
      <b/>
      <sz val="20"/>
      <name val="Calibri"/>
      <family val="2"/>
      <charset val="204"/>
    </font>
    <font>
      <sz val="7"/>
      <name val="Calibri"/>
      <family val="2"/>
      <charset val="204"/>
    </font>
    <font>
      <sz val="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8"/>
      <name val="Arial Cyr"/>
      <charset val="204"/>
    </font>
    <font>
      <b/>
      <i/>
      <sz val="8"/>
      <name val="Times New Roman"/>
      <family val="1"/>
      <charset val="204"/>
    </font>
    <font>
      <b/>
      <i/>
      <sz val="8"/>
      <name val="Arial"/>
      <family val="2"/>
      <charset val="204"/>
    </font>
    <font>
      <sz val="7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 Cyr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name val="Times New Roman Cyr"/>
      <family val="1"/>
      <charset val="204"/>
    </font>
    <font>
      <b/>
      <sz val="12"/>
      <name val="Arial Cyr"/>
      <family val="2"/>
      <charset val="204"/>
    </font>
    <font>
      <sz val="9"/>
      <color indexed="8"/>
      <name val="Calibri"/>
      <family val="2"/>
      <charset val="204"/>
    </font>
  </fonts>
  <fills count="5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0FF97"/>
        <bgColor indexed="64"/>
      </patternFill>
    </fill>
  </fills>
  <borders count="5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</borders>
  <cellStyleXfs count="73">
    <xf numFmtId="0" fontId="0" fillId="0" borderId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70" fillId="28" borderId="40" applyNumberFormat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71" fillId="29" borderId="41" applyNumberFormat="0" applyAlignment="0" applyProtection="0"/>
    <xf numFmtId="0" fontId="72" fillId="29" borderId="40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73" fillId="0" borderId="42" applyNumberFormat="0" applyFill="0" applyAlignment="0" applyProtection="0"/>
    <xf numFmtId="0" fontId="74" fillId="0" borderId="43" applyNumberFormat="0" applyFill="0" applyAlignment="0" applyProtection="0"/>
    <xf numFmtId="0" fontId="75" fillId="0" borderId="44" applyNumberFormat="0" applyFill="0" applyAlignment="0" applyProtection="0"/>
    <xf numFmtId="0" fontId="75" fillId="0" borderId="0" applyNumberFormat="0" applyFill="0" applyBorder="0" applyAlignment="0" applyProtection="0"/>
    <xf numFmtId="0" fontId="42" fillId="0" borderId="0"/>
    <xf numFmtId="0" fontId="6" fillId="0" borderId="0"/>
    <xf numFmtId="0" fontId="44" fillId="0" borderId="45" applyNumberFormat="0" applyFill="0" applyAlignment="0" applyProtection="0"/>
    <xf numFmtId="0" fontId="45" fillId="30" borderId="46" applyNumberFormat="0" applyAlignment="0" applyProtection="0"/>
    <xf numFmtId="0" fontId="76" fillId="0" borderId="0" applyNumberFormat="0" applyFill="0" applyBorder="0" applyAlignment="0" applyProtection="0"/>
    <xf numFmtId="0" fontId="77" fillId="31" borderId="0" applyNumberFormat="0" applyBorder="0" applyAlignment="0" applyProtection="0"/>
    <xf numFmtId="0" fontId="6" fillId="0" borderId="0"/>
    <xf numFmtId="0" fontId="5" fillId="0" borderId="0"/>
    <xf numFmtId="0" fontId="6" fillId="0" borderId="0">
      <alignment wrapText="1"/>
      <protection locked="0"/>
    </xf>
    <xf numFmtId="0" fontId="42" fillId="0" borderId="0"/>
    <xf numFmtId="0" fontId="12" fillId="0" borderId="0"/>
    <xf numFmtId="0" fontId="12" fillId="0" borderId="0"/>
    <xf numFmtId="0" fontId="6" fillId="0" borderId="0"/>
    <xf numFmtId="0" fontId="7" fillId="0" borderId="0">
      <protection locked="0"/>
    </xf>
    <xf numFmtId="0" fontId="7" fillId="0" borderId="0"/>
    <xf numFmtId="0" fontId="78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33" borderId="47" applyNumberFormat="0" applyFont="0" applyAlignment="0" applyProtection="0"/>
    <xf numFmtId="9" fontId="1" fillId="0" borderId="0" applyFill="0" applyBorder="0" applyAlignment="0" applyProtection="0"/>
    <xf numFmtId="0" fontId="79" fillId="0" borderId="48" applyNumberFormat="0" applyFill="0" applyAlignment="0" applyProtection="0"/>
    <xf numFmtId="0" fontId="47" fillId="0" borderId="0" applyNumberFormat="0" applyFill="0" applyBorder="0" applyAlignment="0" applyProtection="0"/>
    <xf numFmtId="0" fontId="80" fillId="3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0" borderId="0"/>
    <xf numFmtId="0" fontId="21" fillId="0" borderId="0"/>
    <xf numFmtId="0" fontId="21" fillId="0" borderId="0"/>
  </cellStyleXfs>
  <cellXfs count="895">
    <xf numFmtId="0" fontId="0" fillId="0" borderId="0" xfId="0"/>
    <xf numFmtId="0" fontId="8" fillId="0" borderId="0" xfId="49" applyFont="1" applyFill="1">
      <protection locked="0"/>
    </xf>
    <xf numFmtId="0" fontId="11" fillId="0" borderId="0" xfId="49" applyFont="1" applyFill="1">
      <protection locked="0"/>
    </xf>
    <xf numFmtId="0" fontId="3" fillId="0" borderId="0" xfId="49" applyFont="1" applyFill="1" applyAlignment="1">
      <alignment vertical="center"/>
      <protection locked="0"/>
    </xf>
    <xf numFmtId="0" fontId="3" fillId="0" borderId="0" xfId="49" applyFont="1" applyFill="1">
      <protection locked="0"/>
    </xf>
    <xf numFmtId="49" fontId="4" fillId="0" borderId="1" xfId="49" quotePrefix="1" applyNumberFormat="1" applyFont="1" applyFill="1" applyBorder="1" applyAlignment="1">
      <alignment horizontal="center" vertical="center"/>
      <protection locked="0"/>
    </xf>
    <xf numFmtId="0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9" fillId="0" borderId="0" xfId="49" applyFont="1" applyFill="1" applyAlignment="1">
      <alignment horizontal="center" vertical="center"/>
      <protection locked="0"/>
    </xf>
    <xf numFmtId="0" fontId="9" fillId="0" borderId="1" xfId="49" applyNumberFormat="1" applyFont="1" applyFill="1" applyBorder="1" applyAlignment="1" applyProtection="1">
      <alignment horizontal="center" vertical="center"/>
      <protection locked="0"/>
    </xf>
    <xf numFmtId="167" fontId="9" fillId="2" borderId="1" xfId="49" applyNumberFormat="1" applyFont="1" applyFill="1" applyBorder="1" applyAlignment="1" applyProtection="1">
      <alignment horizontal="center" vertical="center"/>
    </xf>
    <xf numFmtId="0" fontId="9" fillId="0" borderId="0" xfId="49" applyNumberFormat="1" applyFont="1" applyFill="1" applyBorder="1" applyAlignment="1">
      <alignment horizontal="center" vertical="center"/>
      <protection locked="0"/>
    </xf>
    <xf numFmtId="167" fontId="9" fillId="0" borderId="1" xfId="49" applyNumberFormat="1" applyFont="1" applyFill="1" applyBorder="1" applyAlignment="1" applyProtection="1">
      <alignment horizontal="center" vertical="center"/>
      <protection locked="0"/>
    </xf>
    <xf numFmtId="0" fontId="9" fillId="0" borderId="5" xfId="49" applyNumberFormat="1" applyFont="1" applyFill="1" applyBorder="1" applyAlignment="1" applyProtection="1">
      <alignment horizontal="center" vertical="center"/>
      <protection locked="0"/>
    </xf>
    <xf numFmtId="0" fontId="7" fillId="0" borderId="0" xfId="49" applyFill="1">
      <protection locked="0"/>
    </xf>
    <xf numFmtId="0" fontId="14" fillId="0" borderId="8" xfId="49" applyNumberFormat="1" applyFont="1" applyFill="1" applyBorder="1" applyAlignment="1">
      <alignment horizontal="center" vertical="center"/>
      <protection locked="0"/>
    </xf>
    <xf numFmtId="168" fontId="4" fillId="35" borderId="1" xfId="49" applyNumberFormat="1" applyFont="1" applyFill="1" applyBorder="1" applyAlignment="1" applyProtection="1">
      <alignment horizontal="center"/>
    </xf>
    <xf numFmtId="0" fontId="3" fillId="0" borderId="0" xfId="49" applyNumberFormat="1" applyFont="1" applyFill="1" applyAlignment="1">
      <alignment horizontal="center" vertical="center"/>
      <protection locked="0"/>
    </xf>
    <xf numFmtId="0" fontId="14" fillId="0" borderId="9" xfId="49" applyNumberFormat="1" applyFont="1" applyFill="1" applyBorder="1" applyAlignment="1">
      <alignment horizontal="center" vertical="center" wrapText="1"/>
      <protection locked="0"/>
    </xf>
    <xf numFmtId="0" fontId="4" fillId="0" borderId="1" xfId="49" quotePrefix="1" applyNumberFormat="1" applyFont="1" applyFill="1" applyBorder="1" applyAlignment="1" applyProtection="1">
      <alignment horizontal="center" vertical="center"/>
      <protection locked="0"/>
    </xf>
    <xf numFmtId="0" fontId="9" fillId="0" borderId="10" xfId="49" applyNumberFormat="1" applyFont="1" applyFill="1" applyBorder="1" applyAlignment="1" applyProtection="1">
      <alignment horizontal="center" vertical="center"/>
    </xf>
    <xf numFmtId="0" fontId="11" fillId="0" borderId="0" xfId="49" applyFont="1" applyFill="1" applyProtection="1"/>
    <xf numFmtId="0" fontId="11" fillId="0" borderId="0" xfId="49" applyFont="1" applyFill="1" applyAlignment="1" applyProtection="1">
      <alignment horizontal="center" vertical="center" wrapText="1"/>
    </xf>
    <xf numFmtId="0" fontId="11" fillId="36" borderId="0" xfId="49" applyFont="1" applyFill="1" applyProtection="1"/>
    <xf numFmtId="0" fontId="4" fillId="0" borderId="1" xfId="49" applyNumberFormat="1" applyFont="1" applyFill="1" applyBorder="1" applyAlignment="1" applyProtection="1">
      <alignment horizontal="center" vertical="center"/>
    </xf>
    <xf numFmtId="0" fontId="20" fillId="37" borderId="12" xfId="49" applyFont="1" applyFill="1" applyBorder="1" applyAlignment="1" applyProtection="1">
      <alignment horizontal="right"/>
    </xf>
    <xf numFmtId="0" fontId="11" fillId="38" borderId="0" xfId="49" applyFont="1" applyFill="1" applyProtection="1"/>
    <xf numFmtId="0" fontId="48" fillId="0" borderId="0" xfId="49" applyFont="1" applyFill="1" applyProtection="1"/>
    <xf numFmtId="0" fontId="12" fillId="0" borderId="0" xfId="49" applyFont="1" applyFill="1" applyProtection="1"/>
    <xf numFmtId="0" fontId="3" fillId="0" borderId="0" xfId="49" applyFont="1" applyFill="1" applyAlignment="1" applyProtection="1">
      <alignment vertical="center"/>
    </xf>
    <xf numFmtId="0" fontId="3" fillId="0" borderId="0" xfId="49" applyFont="1" applyFill="1" applyProtection="1"/>
    <xf numFmtId="0" fontId="3" fillId="0" borderId="0" xfId="49" applyNumberFormat="1" applyFont="1" applyFill="1" applyBorder="1" applyAlignment="1" applyProtection="1">
      <alignment horizontal="center" vertical="center"/>
    </xf>
    <xf numFmtId="0" fontId="3" fillId="0" borderId="0" xfId="49" applyNumberFormat="1" applyFont="1" applyFill="1" applyBorder="1" applyAlignment="1" applyProtection="1">
      <alignment horizontal="left"/>
    </xf>
    <xf numFmtId="0" fontId="3" fillId="37" borderId="13" xfId="49" applyNumberFormat="1" applyFont="1" applyFill="1" applyBorder="1" applyAlignment="1" applyProtection="1">
      <alignment horizontal="center"/>
    </xf>
    <xf numFmtId="0" fontId="11" fillId="37" borderId="0" xfId="49" applyFont="1" applyFill="1" applyProtection="1"/>
    <xf numFmtId="0" fontId="7" fillId="0" borderId="0" xfId="49" applyFill="1" applyProtection="1"/>
    <xf numFmtId="0" fontId="9" fillId="35" borderId="1" xfId="49" applyNumberFormat="1" applyFont="1" applyFill="1" applyBorder="1" applyAlignment="1" applyProtection="1">
      <alignment horizontal="center" vertical="center" wrapText="1"/>
    </xf>
    <xf numFmtId="167" fontId="9" fillId="35" borderId="1" xfId="49" applyNumberFormat="1" applyFont="1" applyFill="1" applyBorder="1" applyAlignment="1" applyProtection="1">
      <alignment horizontal="center" vertical="center" wrapText="1"/>
    </xf>
    <xf numFmtId="167" fontId="9" fillId="35" borderId="1" xfId="49" applyNumberFormat="1" applyFont="1" applyFill="1" applyBorder="1" applyAlignment="1" applyProtection="1">
      <alignment horizontal="center" vertical="center"/>
    </xf>
    <xf numFmtId="168" fontId="81" fillId="39" borderId="1" xfId="49" applyNumberFormat="1" applyFont="1" applyFill="1" applyBorder="1" applyAlignment="1" applyProtection="1">
      <alignment horizontal="center" vertical="center" wrapText="1"/>
    </xf>
    <xf numFmtId="0" fontId="82" fillId="0" borderId="0" xfId="49" applyFont="1" applyFill="1" applyProtection="1"/>
    <xf numFmtId="168" fontId="81" fillId="0" borderId="1" xfId="49" applyNumberFormat="1" applyFont="1" applyFill="1" applyBorder="1" applyAlignment="1" applyProtection="1">
      <alignment horizontal="center"/>
    </xf>
    <xf numFmtId="0" fontId="82" fillId="0" borderId="0" xfId="49" applyFont="1" applyFill="1" applyAlignment="1" applyProtection="1">
      <alignment vertical="center"/>
    </xf>
    <xf numFmtId="168" fontId="81" fillId="0" borderId="1" xfId="49" applyNumberFormat="1" applyFont="1" applyFill="1" applyBorder="1" applyAlignment="1" applyProtection="1">
      <alignment horizontal="center" vertical="center"/>
    </xf>
    <xf numFmtId="0" fontId="49" fillId="0" borderId="0" xfId="46" applyFont="1"/>
    <xf numFmtId="0" fontId="51" fillId="0" borderId="0" xfId="46" applyFont="1"/>
    <xf numFmtId="0" fontId="56" fillId="0" borderId="0" xfId="46" applyFont="1"/>
    <xf numFmtId="0" fontId="49" fillId="0" borderId="0" xfId="46" applyFont="1" applyAlignment="1">
      <alignment horizontal="center"/>
    </xf>
    <xf numFmtId="0" fontId="51" fillId="0" borderId="0" xfId="46" applyFont="1" applyAlignment="1">
      <alignment horizontal="center" vertical="center"/>
    </xf>
    <xf numFmtId="0" fontId="54" fillId="0" borderId="0" xfId="46" applyFont="1" applyAlignment="1">
      <alignment horizontal="center" vertical="center"/>
    </xf>
    <xf numFmtId="0" fontId="49" fillId="0" borderId="0" xfId="46" applyFont="1" applyAlignment="1">
      <alignment horizontal="center" vertical="center"/>
    </xf>
    <xf numFmtId="168" fontId="4" fillId="38" borderId="1" xfId="49" applyNumberFormat="1" applyFont="1" applyFill="1" applyBorder="1" applyAlignment="1" applyProtection="1">
      <alignment horizontal="center"/>
    </xf>
    <xf numFmtId="0" fontId="11" fillId="38" borderId="0" xfId="49" applyFont="1" applyFill="1">
      <protection locked="0"/>
    </xf>
    <xf numFmtId="167" fontId="9" fillId="38" borderId="1" xfId="49" applyNumberFormat="1" applyFont="1" applyFill="1" applyBorder="1" applyAlignment="1" applyProtection="1">
      <alignment horizontal="center" vertical="center"/>
    </xf>
    <xf numFmtId="0" fontId="11" fillId="36" borderId="13" xfId="49" applyFont="1" applyFill="1" applyBorder="1" applyAlignment="1" applyProtection="1">
      <alignment horizontal="center" vertical="center"/>
    </xf>
    <xf numFmtId="0" fontId="0" fillId="36" borderId="0" xfId="0" applyFill="1"/>
    <xf numFmtId="0" fontId="11" fillId="36" borderId="0" xfId="49" applyFont="1" applyFill="1" applyBorder="1" applyProtection="1"/>
    <xf numFmtId="0" fontId="82" fillId="38" borderId="0" xfId="49" applyFont="1" applyFill="1" applyProtection="1"/>
    <xf numFmtId="0" fontId="4" fillId="0" borderId="9" xfId="49" applyNumberFormat="1" applyFont="1" applyFill="1" applyBorder="1" applyAlignment="1">
      <alignment horizontal="center" vertical="center"/>
      <protection locked="0"/>
    </xf>
    <xf numFmtId="0" fontId="11" fillId="0" borderId="0" xfId="49" applyNumberFormat="1" applyFont="1" applyFill="1" applyProtection="1"/>
    <xf numFmtId="0" fontId="11" fillId="0" borderId="0" xfId="49" applyNumberFormat="1" applyFont="1" applyFill="1">
      <protection locked="0"/>
    </xf>
    <xf numFmtId="0" fontId="7" fillId="0" borderId="0" xfId="49" applyNumberFormat="1" applyFill="1" applyProtection="1"/>
    <xf numFmtId="0" fontId="7" fillId="0" borderId="0" xfId="49" applyNumberFormat="1" applyFill="1">
      <protection locked="0"/>
    </xf>
    <xf numFmtId="0" fontId="13" fillId="0" borderId="0" xfId="49" applyNumberFormat="1" applyFont="1" applyFill="1" applyProtection="1"/>
    <xf numFmtId="0" fontId="38" fillId="36" borderId="1" xfId="49" applyFont="1" applyFill="1" applyBorder="1" applyAlignment="1" applyProtection="1">
      <alignment horizontal="center"/>
    </xf>
    <xf numFmtId="0" fontId="3" fillId="37" borderId="16" xfId="49" applyNumberFormat="1" applyFont="1" applyFill="1" applyBorder="1" applyAlignment="1" applyProtection="1">
      <alignment horizontal="center"/>
    </xf>
    <xf numFmtId="0" fontId="37" fillId="0" borderId="1" xfId="49" applyFont="1" applyFill="1" applyBorder="1" applyAlignment="1" applyProtection="1">
      <alignment horizontal="center" vertical="center"/>
      <protection locked="0"/>
    </xf>
    <xf numFmtId="0" fontId="4" fillId="36" borderId="0" xfId="49" applyFont="1" applyFill="1" applyAlignment="1" applyProtection="1">
      <alignment vertical="center"/>
    </xf>
    <xf numFmtId="0" fontId="4" fillId="36" borderId="17" xfId="49" applyFont="1" applyFill="1" applyBorder="1" applyAlignment="1" applyProtection="1">
      <alignment vertical="center"/>
    </xf>
    <xf numFmtId="0" fontId="4" fillId="36" borderId="0" xfId="49" applyFont="1" applyFill="1" applyProtection="1"/>
    <xf numFmtId="9" fontId="17" fillId="36" borderId="0" xfId="54" applyFont="1" applyFill="1" applyAlignment="1" applyProtection="1">
      <alignment horizontal="center" vertical="center"/>
    </xf>
    <xf numFmtId="9" fontId="83" fillId="36" borderId="0" xfId="54" applyFont="1" applyFill="1" applyAlignment="1" applyProtection="1">
      <alignment horizontal="center" vertical="center"/>
    </xf>
    <xf numFmtId="0" fontId="8" fillId="36" borderId="0" xfId="49" applyFont="1" applyFill="1" applyProtection="1"/>
    <xf numFmtId="0" fontId="11" fillId="0" borderId="13" xfId="49" applyFont="1" applyFill="1" applyBorder="1">
      <protection locked="0"/>
    </xf>
    <xf numFmtId="0" fontId="11" fillId="37" borderId="13" xfId="49" applyFont="1" applyFill="1" applyBorder="1">
      <protection locked="0"/>
    </xf>
    <xf numFmtId="49" fontId="9" fillId="0" borderId="7" xfId="49" applyNumberFormat="1" applyFont="1" applyFill="1" applyBorder="1" applyAlignment="1">
      <alignment horizontal="center" vertical="center"/>
      <protection locked="0"/>
    </xf>
    <xf numFmtId="49" fontId="7" fillId="0" borderId="0" xfId="49" applyNumberFormat="1" applyFill="1" applyAlignment="1">
      <alignment horizontal="center" vertical="center"/>
      <protection locked="0"/>
    </xf>
    <xf numFmtId="168" fontId="9" fillId="40" borderId="5" xfId="49" applyNumberFormat="1" applyFont="1" applyFill="1" applyBorder="1" applyAlignment="1" applyProtection="1">
      <alignment horizontal="center" vertical="center"/>
    </xf>
    <xf numFmtId="9" fontId="17" fillId="38" borderId="0" xfId="54" applyFont="1" applyFill="1" applyAlignment="1" applyProtection="1">
      <alignment horizontal="center" vertical="center"/>
    </xf>
    <xf numFmtId="0" fontId="13" fillId="38" borderId="0" xfId="49" applyFont="1" applyFill="1" applyBorder="1" applyProtection="1"/>
    <xf numFmtId="49" fontId="13" fillId="0" borderId="4" xfId="49" applyNumberFormat="1" applyFont="1" applyFill="1" applyBorder="1" applyAlignment="1" applyProtection="1"/>
    <xf numFmtId="0" fontId="0" fillId="0" borderId="0" xfId="0" applyProtection="1">
      <protection locked="0"/>
    </xf>
    <xf numFmtId="0" fontId="11" fillId="0" borderId="19" xfId="49" applyFont="1" applyFill="1" applyBorder="1" applyAlignment="1">
      <alignment horizontal="center" vertical="center"/>
      <protection locked="0"/>
    </xf>
    <xf numFmtId="0" fontId="11" fillId="0" borderId="20" xfId="49" applyFont="1" applyFill="1" applyBorder="1" applyAlignment="1">
      <alignment horizontal="center" vertical="center"/>
      <protection locked="0"/>
    </xf>
    <xf numFmtId="0" fontId="11" fillId="36" borderId="19" xfId="49" applyFont="1" applyFill="1" applyBorder="1" applyAlignment="1">
      <alignment horizontal="center" vertical="center"/>
      <protection locked="0"/>
    </xf>
    <xf numFmtId="0" fontId="11" fillId="36" borderId="19" xfId="49" applyFont="1" applyFill="1" applyBorder="1" applyAlignment="1" applyProtection="1">
      <alignment horizontal="center" vertical="center" wrapText="1"/>
    </xf>
    <xf numFmtId="0" fontId="11" fillId="36" borderId="19" xfId="49" applyFont="1" applyFill="1" applyBorder="1" applyAlignment="1" applyProtection="1">
      <alignment horizontal="center" vertical="center"/>
    </xf>
    <xf numFmtId="0" fontId="12" fillId="35" borderId="19" xfId="49" applyFont="1" applyFill="1" applyBorder="1" applyAlignment="1" applyProtection="1">
      <alignment horizontal="center" vertical="center"/>
    </xf>
    <xf numFmtId="0" fontId="0" fillId="0" borderId="0" xfId="0" applyNumberFormat="1"/>
    <xf numFmtId="0" fontId="0" fillId="0" borderId="19" xfId="0" applyBorder="1"/>
    <xf numFmtId="168" fontId="4" fillId="41" borderId="1" xfId="49" applyNumberFormat="1" applyFont="1" applyFill="1" applyBorder="1" applyAlignment="1" applyProtection="1">
      <alignment horizontal="center"/>
    </xf>
    <xf numFmtId="168" fontId="81" fillId="41" borderId="1" xfId="49" applyNumberFormat="1" applyFont="1" applyFill="1" applyBorder="1" applyAlignment="1" applyProtection="1">
      <alignment horizontal="center"/>
    </xf>
    <xf numFmtId="167" fontId="9" fillId="41" borderId="1" xfId="49" applyNumberFormat="1" applyFont="1" applyFill="1" applyBorder="1" applyAlignment="1" applyProtection="1">
      <alignment horizontal="center" vertical="center"/>
    </xf>
    <xf numFmtId="168" fontId="81" fillId="41" borderId="1" xfId="49" applyNumberFormat="1" applyFont="1" applyFill="1" applyBorder="1" applyAlignment="1" applyProtection="1">
      <alignment horizontal="center" vertical="center" wrapText="1"/>
    </xf>
    <xf numFmtId="0" fontId="11" fillId="42" borderId="19" xfId="49" applyFont="1" applyFill="1" applyBorder="1" applyAlignment="1" applyProtection="1">
      <alignment horizontal="center" vertical="center"/>
    </xf>
    <xf numFmtId="0" fontId="11" fillId="42" borderId="0" xfId="49" applyFont="1" applyFill="1" applyAlignment="1">
      <alignment horizontal="center" vertical="center"/>
      <protection locked="0"/>
    </xf>
    <xf numFmtId="0" fontId="11" fillId="43" borderId="0" xfId="49" applyFont="1" applyFill="1" applyAlignment="1">
      <alignment horizontal="center" vertical="center"/>
      <protection locked="0"/>
    </xf>
    <xf numFmtId="168" fontId="4" fillId="35" borderId="1" xfId="49" applyNumberFormat="1" applyFont="1" applyFill="1" applyBorder="1" applyAlignment="1" applyProtection="1">
      <alignment horizontal="center" vertical="center"/>
    </xf>
    <xf numFmtId="0" fontId="20" fillId="41" borderId="12" xfId="49" applyFont="1" applyFill="1" applyBorder="1" applyAlignment="1" applyProtection="1">
      <alignment horizontal="center"/>
    </xf>
    <xf numFmtId="0" fontId="11" fillId="41" borderId="0" xfId="49" applyFont="1" applyFill="1" applyAlignment="1">
      <alignment horizontal="center" vertical="center"/>
      <protection locked="0"/>
    </xf>
    <xf numFmtId="0" fontId="11" fillId="0" borderId="0" xfId="49" applyFont="1" applyFill="1" applyAlignment="1">
      <alignment horizontal="center" vertical="center"/>
      <protection locked="0"/>
    </xf>
    <xf numFmtId="0" fontId="11" fillId="41" borderId="0" xfId="49" applyFont="1" applyFill="1" applyAlignment="1" applyProtection="1">
      <alignment horizontal="center" vertical="center" wrapText="1"/>
    </xf>
    <xf numFmtId="168" fontId="4" fillId="41" borderId="1" xfId="49" applyNumberFormat="1" applyFont="1" applyFill="1" applyBorder="1" applyAlignment="1" applyProtection="1">
      <alignment horizontal="center" vertical="center"/>
    </xf>
    <xf numFmtId="0" fontId="0" fillId="41" borderId="0" xfId="0" applyFill="1"/>
    <xf numFmtId="0" fontId="11" fillId="35" borderId="1" xfId="49" applyNumberFormat="1" applyFont="1" applyFill="1" applyBorder="1" applyAlignment="1" applyProtection="1">
      <alignment horizontal="center" vertical="center"/>
    </xf>
    <xf numFmtId="0" fontId="3" fillId="0" borderId="0" xfId="49" applyNumberFormat="1" applyFont="1" applyFill="1" applyAlignment="1">
      <alignment vertical="center"/>
      <protection locked="0"/>
    </xf>
    <xf numFmtId="0" fontId="3" fillId="0" borderId="0" xfId="49" applyNumberFormat="1" applyFont="1" applyFill="1">
      <protection locked="0"/>
    </xf>
    <xf numFmtId="0" fontId="11" fillId="35" borderId="13" xfId="49" applyNumberFormat="1" applyFont="1" applyFill="1" applyBorder="1" applyAlignment="1">
      <alignment horizontal="center"/>
      <protection locked="0"/>
    </xf>
    <xf numFmtId="0" fontId="11" fillId="37" borderId="13" xfId="49" applyNumberFormat="1" applyFont="1" applyFill="1" applyBorder="1" applyAlignment="1" applyProtection="1">
      <alignment horizontal="center"/>
    </xf>
    <xf numFmtId="0" fontId="0" fillId="39" borderId="13" xfId="0" applyFill="1" applyBorder="1" applyAlignment="1">
      <alignment horizontal="center" vertical="center"/>
    </xf>
    <xf numFmtId="168" fontId="4" fillId="38" borderId="1" xfId="49" applyNumberFormat="1" applyFont="1" applyFill="1" applyBorder="1" applyAlignment="1" applyProtection="1">
      <alignment horizontal="center" vertical="center"/>
    </xf>
    <xf numFmtId="0" fontId="32" fillId="0" borderId="13" xfId="46" applyFont="1" applyBorder="1" applyAlignment="1" applyProtection="1">
      <alignment horizontal="center" vertical="center"/>
      <protection locked="0"/>
    </xf>
    <xf numFmtId="0" fontId="34" fillId="0" borderId="13" xfId="46" applyFont="1" applyBorder="1" applyAlignment="1" applyProtection="1">
      <alignment horizontal="center" vertical="center"/>
      <protection locked="0"/>
    </xf>
    <xf numFmtId="0" fontId="50" fillId="0" borderId="0" xfId="45" applyFont="1" applyProtection="1">
      <protection locked="0"/>
    </xf>
    <xf numFmtId="0" fontId="49" fillId="0" borderId="13" xfId="45" applyFont="1" applyBorder="1" applyAlignment="1" applyProtection="1">
      <alignment horizontal="center" vertical="center"/>
      <protection locked="0"/>
    </xf>
    <xf numFmtId="0" fontId="49" fillId="0" borderId="0" xfId="45" applyFont="1" applyBorder="1" applyAlignment="1" applyProtection="1">
      <alignment vertical="center"/>
      <protection locked="0"/>
    </xf>
    <xf numFmtId="0" fontId="49" fillId="0" borderId="0" xfId="45" applyFont="1" applyProtection="1">
      <protection locked="0"/>
    </xf>
    <xf numFmtId="0" fontId="64" fillId="0" borderId="13" xfId="45" applyFont="1" applyBorder="1" applyAlignment="1" applyProtection="1">
      <alignment horizontal="center" vertical="center"/>
      <protection locked="0"/>
    </xf>
    <xf numFmtId="0" fontId="49" fillId="0" borderId="0" xfId="45" applyFont="1" applyBorder="1" applyProtection="1">
      <protection locked="0"/>
    </xf>
    <xf numFmtId="0" fontId="49" fillId="0" borderId="13" xfId="45" applyFont="1" applyBorder="1" applyProtection="1">
      <protection locked="0"/>
    </xf>
    <xf numFmtId="0" fontId="64" fillId="0" borderId="0" xfId="45" applyFont="1" applyProtection="1">
      <protection locked="0"/>
    </xf>
    <xf numFmtId="0" fontId="49" fillId="0" borderId="0" xfId="46" applyFont="1" applyAlignment="1" applyProtection="1">
      <alignment vertical="top" wrapText="1"/>
      <protection locked="0"/>
    </xf>
    <xf numFmtId="0" fontId="49" fillId="0" borderId="0" xfId="46" applyFont="1" applyAlignment="1" applyProtection="1">
      <alignment horizontal="center" vertical="center"/>
      <protection locked="0"/>
    </xf>
    <xf numFmtId="0" fontId="65" fillId="0" borderId="0" xfId="45" applyFont="1" applyProtection="1">
      <protection locked="0"/>
    </xf>
    <xf numFmtId="0" fontId="41" fillId="0" borderId="0" xfId="45" applyFont="1" applyAlignment="1" applyProtection="1">
      <alignment vertical="center"/>
      <protection locked="0"/>
    </xf>
    <xf numFmtId="0" fontId="42" fillId="0" borderId="0" xfId="45" applyFont="1" applyProtection="1">
      <protection locked="0"/>
    </xf>
    <xf numFmtId="0" fontId="42" fillId="0" borderId="0" xfId="45" applyProtection="1">
      <protection locked="0"/>
    </xf>
    <xf numFmtId="0" fontId="50" fillId="0" borderId="0" xfId="46" applyFont="1" applyAlignment="1" applyProtection="1">
      <alignment vertical="top" wrapText="1"/>
      <protection locked="0"/>
    </xf>
    <xf numFmtId="0" fontId="54" fillId="0" borderId="0" xfId="46" applyFont="1" applyAlignment="1" applyProtection="1">
      <alignment horizontal="center" vertical="center"/>
      <protection locked="0"/>
    </xf>
    <xf numFmtId="0" fontId="49" fillId="0" borderId="0" xfId="45" applyFont="1" applyBorder="1" applyAlignment="1" applyProtection="1">
      <alignment horizontal="left"/>
      <protection locked="0"/>
    </xf>
    <xf numFmtId="0" fontId="56" fillId="0" borderId="0" xfId="46" applyFont="1" applyAlignment="1" applyProtection="1">
      <alignment vertical="top" wrapText="1"/>
      <protection locked="0"/>
    </xf>
    <xf numFmtId="0" fontId="56" fillId="0" borderId="0" xfId="46" applyFont="1" applyAlignment="1" applyProtection="1">
      <alignment horizontal="center" vertical="center"/>
      <protection locked="0"/>
    </xf>
    <xf numFmtId="0" fontId="49" fillId="0" borderId="0" xfId="46" applyFont="1" applyProtection="1">
      <protection locked="0"/>
    </xf>
    <xf numFmtId="0" fontId="28" fillId="0" borderId="13" xfId="46" applyFont="1" applyBorder="1" applyAlignment="1" applyProtection="1">
      <alignment horizontal="center" vertical="center"/>
      <protection locked="0"/>
    </xf>
    <xf numFmtId="0" fontId="28" fillId="0" borderId="13" xfId="46" applyFont="1" applyFill="1" applyBorder="1" applyAlignment="1" applyProtection="1">
      <alignment horizontal="center" vertical="center"/>
      <protection locked="0"/>
    </xf>
    <xf numFmtId="0" fontId="34" fillId="0" borderId="13" xfId="46" applyFont="1" applyFill="1" applyBorder="1" applyAlignment="1" applyProtection="1">
      <alignment horizontal="center" vertical="center"/>
      <protection locked="0"/>
    </xf>
    <xf numFmtId="0" fontId="41" fillId="3" borderId="13" xfId="46" applyFont="1" applyFill="1" applyBorder="1" applyAlignment="1" applyProtection="1">
      <alignment horizontal="center" vertical="center"/>
      <protection locked="0"/>
    </xf>
    <xf numFmtId="0" fontId="0" fillId="0" borderId="19" xfId="0" applyFont="1" applyBorder="1"/>
    <xf numFmtId="49" fontId="9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46" applyFont="1" applyAlignment="1" applyProtection="1">
      <alignment vertical="center"/>
    </xf>
    <xf numFmtId="0" fontId="0" fillId="0" borderId="0" xfId="0" applyProtection="1"/>
    <xf numFmtId="0" fontId="3" fillId="0" borderId="0" xfId="49" applyNumberFormat="1" applyFont="1" applyFill="1" applyAlignment="1" applyProtection="1">
      <alignment horizontal="center" vertical="center"/>
      <protection locked="0"/>
    </xf>
    <xf numFmtId="0" fontId="9" fillId="44" borderId="1" xfId="49" applyNumberFormat="1" applyFont="1" applyFill="1" applyBorder="1" applyAlignment="1" applyProtection="1">
      <alignment horizontal="left"/>
      <protection locked="0"/>
    </xf>
    <xf numFmtId="0" fontId="11" fillId="38" borderId="0" xfId="49" applyFont="1" applyFill="1" applyAlignment="1" applyProtection="1">
      <alignment horizontal="center"/>
    </xf>
    <xf numFmtId="0" fontId="84" fillId="45" borderId="0" xfId="49" applyFont="1" applyFill="1" applyAlignment="1" applyProtection="1">
      <alignment horizontal="center"/>
    </xf>
    <xf numFmtId="2" fontId="4" fillId="0" borderId="1" xfId="49" quotePrefix="1" applyNumberFormat="1" applyFont="1" applyFill="1" applyBorder="1" applyAlignment="1" applyProtection="1">
      <alignment horizontal="center" vertical="center"/>
      <protection locked="0"/>
    </xf>
    <xf numFmtId="0" fontId="9" fillId="0" borderId="3" xfId="49" applyNumberFormat="1" applyFont="1" applyFill="1" applyBorder="1" applyAlignment="1" applyProtection="1">
      <alignment horizontal="center" vertical="center"/>
      <protection locked="0"/>
    </xf>
    <xf numFmtId="0" fontId="9" fillId="0" borderId="4" xfId="49" applyNumberFormat="1" applyFont="1" applyFill="1" applyBorder="1" applyAlignment="1" applyProtection="1">
      <alignment horizontal="center" vertical="center"/>
      <protection locked="0"/>
    </xf>
    <xf numFmtId="0" fontId="9" fillId="44" borderId="1" xfId="49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166" fontId="9" fillId="39" borderId="1" xfId="49" applyNumberFormat="1" applyFont="1" applyFill="1" applyBorder="1" applyAlignment="1" applyProtection="1">
      <alignment horizontal="center" vertical="center"/>
    </xf>
    <xf numFmtId="0" fontId="85" fillId="37" borderId="49" xfId="49" applyFont="1" applyFill="1" applyBorder="1" applyAlignment="1" applyProtection="1"/>
    <xf numFmtId="0" fontId="3" fillId="37" borderId="49" xfId="49" applyFont="1" applyFill="1" applyBorder="1" applyAlignment="1" applyProtection="1"/>
    <xf numFmtId="0" fontId="11" fillId="37" borderId="0" xfId="49" applyFont="1" applyFill="1">
      <protection locked="0"/>
    </xf>
    <xf numFmtId="0" fontId="11" fillId="0" borderId="0" xfId="49" applyNumberFormat="1" applyFont="1" applyFill="1" applyAlignment="1" applyProtection="1">
      <alignment horizontal="center" vertical="center" wrapText="1"/>
    </xf>
    <xf numFmtId="0" fontId="11" fillId="39" borderId="0" xfId="49" applyNumberFormat="1" applyFont="1" applyFill="1" applyAlignment="1" applyProtection="1">
      <alignment horizontal="center" vertical="center" wrapText="1"/>
    </xf>
    <xf numFmtId="0" fontId="11" fillId="0" borderId="0" xfId="49" applyNumberFormat="1" applyFont="1" applyFill="1" applyAlignment="1" applyProtection="1">
      <alignment horizontal="center" vertical="center"/>
    </xf>
    <xf numFmtId="0" fontId="4" fillId="0" borderId="3" xfId="49" applyNumberFormat="1" applyFont="1" applyFill="1" applyBorder="1" applyAlignment="1">
      <alignment horizontal="center" vertical="center"/>
      <protection locked="0"/>
    </xf>
    <xf numFmtId="49" fontId="9" fillId="0" borderId="3" xfId="49" applyNumberFormat="1" applyFont="1" applyFill="1" applyBorder="1" applyAlignment="1" applyProtection="1">
      <alignment horizontal="center" vertical="center" wrapText="1"/>
      <protection locked="0"/>
    </xf>
    <xf numFmtId="49" fontId="26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49" quotePrefix="1" applyNumberFormat="1" applyFont="1" applyFill="1" applyBorder="1" applyAlignment="1" applyProtection="1">
      <alignment horizontal="center" vertical="center"/>
      <protection locked="0"/>
    </xf>
    <xf numFmtId="49" fontId="13" fillId="0" borderId="4" xfId="49" quotePrefix="1" applyNumberFormat="1" applyFont="1" applyFill="1" applyBorder="1" applyAlignment="1" applyProtection="1">
      <protection locked="0"/>
    </xf>
    <xf numFmtId="49" fontId="13" fillId="0" borderId="3" xfId="49" applyNumberFormat="1" applyFont="1" applyFill="1" applyBorder="1" applyAlignment="1" applyProtection="1">
      <alignment horizontal="left"/>
      <protection locked="0"/>
    </xf>
    <xf numFmtId="166" fontId="9" fillId="35" borderId="1" xfId="49" applyNumberFormat="1" applyFont="1" applyFill="1" applyBorder="1" applyAlignment="1" applyProtection="1">
      <alignment horizontal="center" vertical="center"/>
    </xf>
    <xf numFmtId="0" fontId="3" fillId="39" borderId="13" xfId="49" applyFont="1" applyFill="1" applyBorder="1" applyAlignment="1">
      <alignment horizontal="center" vertical="center"/>
      <protection locked="0"/>
    </xf>
    <xf numFmtId="0" fontId="3" fillId="39" borderId="13" xfId="49" applyFont="1" applyFill="1" applyBorder="1" applyAlignment="1">
      <alignment horizontal="center"/>
      <protection locked="0"/>
    </xf>
    <xf numFmtId="0" fontId="39" fillId="40" borderId="18" xfId="49" applyNumberFormat="1" applyFont="1" applyFill="1" applyBorder="1" applyAlignment="1">
      <alignment horizontal="center" vertical="center"/>
      <protection locked="0"/>
    </xf>
    <xf numFmtId="0" fontId="13" fillId="0" borderId="5" xfId="49" applyNumberFormat="1" applyFont="1" applyFill="1" applyBorder="1" applyAlignment="1" applyProtection="1">
      <alignment horizontal="center" vertical="center"/>
    </xf>
    <xf numFmtId="0" fontId="16" fillId="0" borderId="4" xfId="47" applyFont="1" applyFill="1" applyBorder="1" applyAlignment="1">
      <alignment horizontal="center" vertical="center"/>
    </xf>
    <xf numFmtId="0" fontId="13" fillId="0" borderId="0" xfId="49" applyNumberFormat="1" applyFont="1" applyFill="1" applyBorder="1" applyAlignment="1" applyProtection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49" fontId="13" fillId="0" borderId="3" xfId="49" applyNumberFormat="1" applyFont="1" applyFill="1" applyBorder="1" applyAlignment="1" applyProtection="1">
      <alignment horizontal="right" vertical="center" wrapText="1"/>
      <protection locked="0"/>
    </xf>
    <xf numFmtId="0" fontId="32" fillId="0" borderId="0" xfId="0" applyFont="1" applyAlignment="1">
      <alignment vertical="center"/>
    </xf>
    <xf numFmtId="49" fontId="13" fillId="0" borderId="3" xfId="49" quotePrefix="1" applyNumberFormat="1" applyFont="1" applyFill="1" applyBorder="1" applyAlignment="1" applyProtection="1">
      <alignment vertical="center"/>
      <protection locked="0"/>
    </xf>
    <xf numFmtId="49" fontId="26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9" fillId="0" borderId="1" xfId="49" applyNumberFormat="1" applyFont="1" applyFill="1" applyBorder="1" applyAlignment="1" applyProtection="1">
      <alignment horizontal="left" vertical="center" wrapText="1"/>
      <protection locked="0"/>
    </xf>
    <xf numFmtId="49" fontId="9" fillId="0" borderId="0" xfId="49" applyNumberFormat="1" applyFont="1" applyFill="1" applyBorder="1" applyAlignment="1" applyProtection="1">
      <alignment vertical="center" wrapText="1"/>
      <protection locked="0"/>
    </xf>
    <xf numFmtId="0" fontId="25" fillId="0" borderId="3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16" fillId="0" borderId="0" xfId="49" applyNumberFormat="1" applyFont="1" applyFill="1" applyBorder="1" applyAlignment="1" applyProtection="1">
      <alignment horizontal="left" vertical="center"/>
      <protection locked="0"/>
    </xf>
    <xf numFmtId="0" fontId="13" fillId="0" borderId="7" xfId="49" applyNumberFormat="1" applyFont="1" applyFill="1" applyBorder="1" applyAlignment="1">
      <alignment horizontal="centerContinuous" vertical="center"/>
      <protection locked="0"/>
    </xf>
    <xf numFmtId="0" fontId="9" fillId="0" borderId="0" xfId="49" applyFont="1" applyFill="1" applyAlignment="1">
      <alignment horizontal="left" vertical="center"/>
      <protection locked="0"/>
    </xf>
    <xf numFmtId="0" fontId="9" fillId="44" borderId="1" xfId="49" applyNumberFormat="1" applyFont="1" applyFill="1" applyBorder="1" applyAlignment="1" applyProtection="1">
      <alignment horizontal="center" vertical="center"/>
      <protection locked="0"/>
    </xf>
    <xf numFmtId="0" fontId="15" fillId="0" borderId="4" xfId="49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49" applyNumberFormat="1" applyFont="1" applyFill="1" applyBorder="1" applyAlignment="1" applyProtection="1">
      <alignment horizontal="center" vertical="center"/>
    </xf>
    <xf numFmtId="166" fontId="9" fillId="39" borderId="1" xfId="49" applyNumberFormat="1" applyFont="1" applyFill="1" applyBorder="1" applyAlignment="1" applyProtection="1">
      <alignment horizontal="center" vertical="center" wrapText="1"/>
    </xf>
    <xf numFmtId="168" fontId="9" fillId="46" borderId="5" xfId="49" applyNumberFormat="1" applyFont="1" applyFill="1" applyBorder="1" applyAlignment="1" applyProtection="1">
      <alignment horizontal="center" vertical="center"/>
    </xf>
    <xf numFmtId="0" fontId="17" fillId="0" borderId="7" xfId="49" applyNumberFormat="1" applyFont="1" applyFill="1" applyBorder="1" applyAlignment="1">
      <alignment horizontal="center" vertical="center"/>
      <protection locked="0"/>
    </xf>
    <xf numFmtId="167" fontId="17" fillId="35" borderId="37" xfId="49" applyNumberFormat="1" applyFont="1" applyFill="1" applyBorder="1" applyAlignment="1" applyProtection="1">
      <alignment horizontal="center" vertical="center"/>
    </xf>
    <xf numFmtId="167" fontId="17" fillId="35" borderId="1" xfId="49" applyNumberFormat="1" applyFont="1" applyFill="1" applyBorder="1" applyAlignment="1" applyProtection="1">
      <alignment horizontal="center" vertical="center"/>
    </xf>
    <xf numFmtId="0" fontId="17" fillId="35" borderId="1" xfId="49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49" applyFill="1" applyAlignment="1" applyProtection="1">
      <alignment horizontal="center" vertical="center"/>
      <protection locked="0"/>
    </xf>
    <xf numFmtId="0" fontId="7" fillId="0" borderId="0" xfId="49" applyFill="1" applyAlignment="1">
      <alignment horizontal="center" vertical="center"/>
      <protection locked="0"/>
    </xf>
    <xf numFmtId="49" fontId="13" fillId="0" borderId="4" xfId="49" applyNumberFormat="1" applyFont="1" applyFill="1" applyBorder="1" applyAlignment="1" applyProtection="1">
      <alignment horizontal="center" vertical="center"/>
    </xf>
    <xf numFmtId="0" fontId="13" fillId="0" borderId="4" xfId="49" quotePrefix="1" applyNumberFormat="1" applyFont="1" applyFill="1" applyBorder="1" applyAlignment="1" applyProtection="1">
      <alignment horizontal="center" vertical="center"/>
      <protection locked="0"/>
    </xf>
    <xf numFmtId="0" fontId="13" fillId="0" borderId="7" xfId="49" quotePrefix="1" applyNumberFormat="1" applyFont="1" applyFill="1" applyBorder="1" applyAlignment="1" applyProtection="1">
      <alignment horizontal="center" vertical="center"/>
      <protection locked="0"/>
    </xf>
    <xf numFmtId="49" fontId="13" fillId="0" borderId="4" xfId="49" quotePrefix="1" applyNumberFormat="1" applyFont="1" applyFill="1" applyBorder="1" applyAlignment="1" applyProtection="1">
      <alignment horizontal="center" vertical="center"/>
      <protection locked="0"/>
    </xf>
    <xf numFmtId="0" fontId="9" fillId="0" borderId="21" xfId="49" applyNumberFormat="1" applyFont="1" applyFill="1" applyBorder="1" applyAlignment="1" applyProtection="1">
      <alignment horizontal="center" vertical="center"/>
      <protection locked="0"/>
    </xf>
    <xf numFmtId="0" fontId="13" fillId="0" borderId="4" xfId="49" applyNumberFormat="1" applyFont="1" applyFill="1" applyBorder="1" applyAlignment="1" applyProtection="1">
      <alignment horizontal="center" vertical="center" wrapText="1"/>
    </xf>
    <xf numFmtId="0" fontId="13" fillId="0" borderId="5" xfId="49" applyNumberFormat="1" applyFont="1" applyFill="1" applyBorder="1" applyAlignment="1" applyProtection="1">
      <alignment horizontal="center" vertical="center" wrapText="1"/>
    </xf>
    <xf numFmtId="0" fontId="13" fillId="0" borderId="4" xfId="49" quotePrefix="1" applyNumberFormat="1" applyFont="1" applyFill="1" applyBorder="1" applyAlignment="1" applyProtection="1">
      <alignment horizontal="center" vertical="center"/>
    </xf>
    <xf numFmtId="0" fontId="9" fillId="0" borderId="0" xfId="44" applyNumberFormat="1" applyFont="1" applyFill="1" applyBorder="1" applyAlignment="1">
      <alignment horizontal="center" vertical="center" wrapText="1"/>
      <protection locked="0"/>
    </xf>
    <xf numFmtId="0" fontId="16" fillId="0" borderId="4" xfId="47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49" applyNumberFormat="1" applyFont="1" applyFill="1" applyBorder="1" applyAlignment="1" applyProtection="1">
      <alignment horizontal="center" vertical="center"/>
      <protection locked="0"/>
    </xf>
    <xf numFmtId="0" fontId="9" fillId="0" borderId="3" xfId="49" quotePrefix="1" applyNumberFormat="1" applyFont="1" applyFill="1" applyBorder="1" applyAlignment="1" applyProtection="1">
      <alignment horizontal="center" vertical="center"/>
      <protection locked="0"/>
    </xf>
    <xf numFmtId="0" fontId="9" fillId="0" borderId="7" xfId="49" applyNumberFormat="1" applyFont="1" applyFill="1" applyBorder="1" applyAlignment="1">
      <alignment horizontal="center" vertical="center"/>
      <protection locked="0"/>
    </xf>
    <xf numFmtId="0" fontId="11" fillId="0" borderId="7" xfId="49" applyNumberFormat="1" applyFont="1" applyFill="1" applyBorder="1" applyAlignment="1">
      <alignment horizontal="center" vertical="center"/>
      <protection locked="0"/>
    </xf>
    <xf numFmtId="0" fontId="10" fillId="0" borderId="7" xfId="49" applyNumberFormat="1" applyFont="1" applyFill="1" applyBorder="1" applyAlignment="1" applyProtection="1">
      <alignment horizontal="center" vertical="center"/>
    </xf>
    <xf numFmtId="0" fontId="7" fillId="0" borderId="0" xfId="49" applyNumberFormat="1" applyFill="1" applyAlignment="1" applyProtection="1">
      <alignment horizontal="center" vertical="center"/>
      <protection locked="0"/>
    </xf>
    <xf numFmtId="0" fontId="7" fillId="0" borderId="0" xfId="49" applyNumberFormat="1" applyFill="1" applyAlignment="1">
      <alignment horizontal="center" vertical="center"/>
      <protection locked="0"/>
    </xf>
    <xf numFmtId="0" fontId="19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3" fillId="0" borderId="4" xfId="49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49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49" applyNumberFormat="1" applyFont="1" applyFill="1" applyBorder="1" applyAlignment="1" applyProtection="1">
      <alignment horizontal="center" vertical="center" wrapText="1"/>
      <protection locked="0"/>
    </xf>
    <xf numFmtId="49" fontId="13" fillId="0" borderId="4" xfId="49" quotePrefix="1" applyNumberFormat="1" applyFont="1" applyFill="1" applyBorder="1" applyAlignment="1" applyProtection="1">
      <alignment vertical="center"/>
      <protection locked="0"/>
    </xf>
    <xf numFmtId="0" fontId="4" fillId="0" borderId="3" xfId="49" applyNumberFormat="1" applyFont="1" applyFill="1" applyBorder="1" applyAlignment="1" applyProtection="1">
      <alignment horizontal="center" vertical="center"/>
      <protection locked="0"/>
    </xf>
    <xf numFmtId="49" fontId="9" fillId="0" borderId="0" xfId="49" applyNumberFormat="1" applyFont="1" applyFill="1" applyBorder="1" applyAlignment="1" applyProtection="1">
      <alignment horizontal="center" vertical="center"/>
      <protection locked="0"/>
    </xf>
    <xf numFmtId="0" fontId="16" fillId="0" borderId="4" xfId="47" applyFont="1" applyFill="1" applyBorder="1" applyAlignment="1" applyProtection="1">
      <alignment vertical="center"/>
      <protection locked="0"/>
    </xf>
    <xf numFmtId="0" fontId="16" fillId="0" borderId="4" xfId="47" applyNumberFormat="1" applyFont="1" applyFill="1" applyBorder="1" applyAlignment="1" applyProtection="1">
      <alignment horizontal="center" vertical="center"/>
      <protection locked="0"/>
    </xf>
    <xf numFmtId="0" fontId="13" fillId="0" borderId="4" xfId="49" applyNumberFormat="1" applyFont="1" applyFill="1" applyBorder="1" applyAlignment="1" applyProtection="1">
      <alignment horizontal="center" vertical="center"/>
      <protection locked="0"/>
    </xf>
    <xf numFmtId="0" fontId="13" fillId="0" borderId="5" xfId="49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44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49" applyNumberFormat="1" applyFont="1" applyFill="1" applyBorder="1" applyAlignment="1" applyProtection="1">
      <alignment horizontal="center" vertical="center"/>
      <protection locked="0"/>
    </xf>
    <xf numFmtId="49" fontId="9" fillId="0" borderId="4" xfId="49" applyNumberFormat="1" applyFont="1" applyFill="1" applyBorder="1" applyAlignment="1" applyProtection="1">
      <alignment horizontal="center" vertical="center"/>
      <protection locked="0"/>
    </xf>
    <xf numFmtId="0" fontId="11" fillId="0" borderId="4" xfId="49" applyNumberFormat="1" applyFont="1" applyFill="1" applyBorder="1" applyAlignment="1" applyProtection="1">
      <alignment horizontal="center" vertical="center"/>
      <protection locked="0"/>
    </xf>
    <xf numFmtId="0" fontId="9" fillId="0" borderId="4" xfId="44" applyNumberFormat="1" applyFont="1" applyFill="1" applyBorder="1" applyAlignment="1" applyProtection="1">
      <alignment horizontal="center" vertical="center" wrapText="1"/>
      <protection locked="0"/>
    </xf>
    <xf numFmtId="0" fontId="16" fillId="0" borderId="7" xfId="49" applyNumberFormat="1" applyFont="1" applyFill="1" applyBorder="1" applyAlignment="1">
      <alignment horizontal="center"/>
      <protection locked="0"/>
    </xf>
    <xf numFmtId="0" fontId="9" fillId="47" borderId="1" xfId="49" applyNumberFormat="1" applyFont="1" applyFill="1" applyBorder="1" applyAlignment="1" applyProtection="1">
      <alignment horizontal="left"/>
      <protection locked="0"/>
    </xf>
    <xf numFmtId="0" fontId="0" fillId="47" borderId="19" xfId="0" applyFill="1" applyBorder="1"/>
    <xf numFmtId="0" fontId="11" fillId="47" borderId="0" xfId="49" applyFont="1" applyFill="1">
      <protection locked="0"/>
    </xf>
    <xf numFmtId="0" fontId="3" fillId="47" borderId="0" xfId="49" applyFont="1" applyFill="1" applyAlignment="1">
      <alignment vertical="center"/>
      <protection locked="0"/>
    </xf>
    <xf numFmtId="0" fontId="3" fillId="47" borderId="0" xfId="49" applyFont="1" applyFill="1">
      <protection locked="0"/>
    </xf>
    <xf numFmtId="0" fontId="9" fillId="47" borderId="0" xfId="49" applyFont="1" applyFill="1" applyAlignment="1">
      <alignment horizontal="center" vertical="center"/>
      <protection locked="0"/>
    </xf>
    <xf numFmtId="169" fontId="4" fillId="47" borderId="1" xfId="49" applyNumberFormat="1" applyFont="1" applyFill="1" applyBorder="1" applyAlignment="1" applyProtection="1">
      <alignment horizontal="center"/>
    </xf>
    <xf numFmtId="168" fontId="81" fillId="47" borderId="1" xfId="49" applyNumberFormat="1" applyFont="1" applyFill="1" applyBorder="1" applyAlignment="1" applyProtection="1">
      <alignment horizontal="center" vertical="center" wrapText="1"/>
    </xf>
    <xf numFmtId="0" fontId="11" fillId="47" borderId="0" xfId="49" applyFont="1" applyFill="1" applyProtection="1"/>
    <xf numFmtId="168" fontId="81" fillId="47" borderId="1" xfId="49" applyNumberFormat="1" applyFont="1" applyFill="1" applyBorder="1" applyAlignment="1" applyProtection="1">
      <alignment horizontal="center"/>
    </xf>
    <xf numFmtId="0" fontId="0" fillId="47" borderId="0" xfId="0" applyFill="1"/>
    <xf numFmtId="168" fontId="81" fillId="47" borderId="1" xfId="49" applyNumberFormat="1" applyFont="1" applyFill="1" applyBorder="1" applyAlignment="1" applyProtection="1">
      <alignment horizontal="center" vertical="center"/>
    </xf>
    <xf numFmtId="167" fontId="9" fillId="47" borderId="1" xfId="49" applyNumberFormat="1" applyFont="1" applyFill="1" applyBorder="1" applyAlignment="1" applyProtection="1">
      <alignment horizontal="center" vertical="center"/>
    </xf>
    <xf numFmtId="0" fontId="7" fillId="47" borderId="0" xfId="49" applyFill="1">
      <protection locked="0"/>
    </xf>
    <xf numFmtId="0" fontId="7" fillId="47" borderId="0" xfId="49" applyNumberFormat="1" applyFill="1">
      <protection locked="0"/>
    </xf>
    <xf numFmtId="0" fontId="11" fillId="47" borderId="0" xfId="49" applyNumberFormat="1" applyFont="1" applyFill="1">
      <protection locked="0"/>
    </xf>
    <xf numFmtId="0" fontId="9" fillId="48" borderId="1" xfId="49" applyNumberFormat="1" applyFont="1" applyFill="1" applyBorder="1" applyAlignment="1" applyProtection="1">
      <alignment horizontal="left"/>
      <protection locked="0"/>
    </xf>
    <xf numFmtId="0" fontId="0" fillId="48" borderId="19" xfId="0" applyFill="1" applyBorder="1"/>
    <xf numFmtId="0" fontId="11" fillId="48" borderId="0" xfId="49" applyFont="1" applyFill="1">
      <protection locked="0"/>
    </xf>
    <xf numFmtId="0" fontId="3" fillId="48" borderId="0" xfId="49" applyFont="1" applyFill="1" applyAlignment="1">
      <alignment vertical="center"/>
      <protection locked="0"/>
    </xf>
    <xf numFmtId="0" fontId="3" fillId="48" borderId="0" xfId="49" applyFont="1" applyFill="1">
      <protection locked="0"/>
    </xf>
    <xf numFmtId="169" fontId="3" fillId="48" borderId="0" xfId="49" applyNumberFormat="1" applyFont="1" applyFill="1">
      <protection locked="0"/>
    </xf>
    <xf numFmtId="0" fontId="9" fillId="48" borderId="0" xfId="49" applyFont="1" applyFill="1" applyAlignment="1">
      <alignment horizontal="center" vertical="center"/>
      <protection locked="0"/>
    </xf>
    <xf numFmtId="168" fontId="11" fillId="48" borderId="0" xfId="49" applyNumberFormat="1" applyFont="1" applyFill="1">
      <protection locked="0"/>
    </xf>
    <xf numFmtId="0" fontId="11" fillId="48" borderId="0" xfId="49" applyFont="1" applyFill="1" applyAlignment="1" applyProtection="1">
      <alignment horizontal="center" vertical="center" wrapText="1"/>
    </xf>
    <xf numFmtId="0" fontId="11" fillId="48" borderId="0" xfId="49" applyFont="1" applyFill="1" applyProtection="1"/>
    <xf numFmtId="0" fontId="0" fillId="48" borderId="0" xfId="0" applyFill="1"/>
    <xf numFmtId="0" fontId="7" fillId="48" borderId="0" xfId="49" applyFill="1">
      <protection locked="0"/>
    </xf>
    <xf numFmtId="0" fontId="7" fillId="48" borderId="0" xfId="49" applyNumberFormat="1" applyFill="1">
      <protection locked="0"/>
    </xf>
    <xf numFmtId="0" fontId="11" fillId="48" borderId="0" xfId="49" applyNumberFormat="1" applyFont="1" applyFill="1">
      <protection locked="0"/>
    </xf>
    <xf numFmtId="2" fontId="9" fillId="40" borderId="5" xfId="49" applyNumberFormat="1" applyFont="1" applyFill="1" applyBorder="1" applyAlignment="1" applyProtection="1">
      <alignment horizontal="center" vertical="center" wrapText="1"/>
    </xf>
    <xf numFmtId="0" fontId="50" fillId="0" borderId="0" xfId="46" applyFont="1" applyAlignment="1">
      <alignment horizontal="center"/>
    </xf>
    <xf numFmtId="167" fontId="9" fillId="35" borderId="3" xfId="49" applyNumberFormat="1" applyFont="1" applyFill="1" applyBorder="1" applyAlignment="1" applyProtection="1">
      <alignment horizontal="center" vertical="center" wrapText="1"/>
    </xf>
    <xf numFmtId="167" fontId="13" fillId="0" borderId="4" xfId="49" applyNumberFormat="1" applyFont="1" applyFill="1" applyBorder="1" applyAlignment="1" applyProtection="1">
      <alignment horizontal="center" vertical="center"/>
    </xf>
    <xf numFmtId="167" fontId="9" fillId="35" borderId="3" xfId="49" applyNumberFormat="1" applyFont="1" applyFill="1" applyBorder="1" applyAlignment="1" applyProtection="1">
      <alignment horizontal="center" vertical="center"/>
    </xf>
    <xf numFmtId="167" fontId="16" fillId="0" borderId="4" xfId="47" applyNumberFormat="1" applyFont="1" applyFill="1" applyBorder="1" applyAlignment="1">
      <alignment horizontal="center" vertical="center"/>
    </xf>
    <xf numFmtId="167" fontId="16" fillId="0" borderId="4" xfId="47" applyNumberFormat="1" applyFont="1" applyFill="1" applyBorder="1" applyAlignment="1">
      <alignment horizontal="center" vertical="center" wrapText="1"/>
    </xf>
    <xf numFmtId="167" fontId="13" fillId="0" borderId="0" xfId="49" applyNumberFormat="1" applyFont="1" applyFill="1" applyBorder="1" applyAlignment="1" applyProtection="1">
      <alignment horizontal="center" vertical="center"/>
    </xf>
    <xf numFmtId="167" fontId="9" fillId="39" borderId="3" xfId="49" applyNumberFormat="1" applyFont="1" applyFill="1" applyBorder="1" applyAlignment="1" applyProtection="1">
      <alignment horizontal="center" vertical="center"/>
    </xf>
    <xf numFmtId="172" fontId="9" fillId="0" borderId="3" xfId="49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49" applyNumberFormat="1" applyFont="1" applyFill="1" applyAlignment="1" applyProtection="1">
      <alignment horizontal="left" vertical="center"/>
      <protection locked="0"/>
    </xf>
    <xf numFmtId="0" fontId="0" fillId="0" borderId="0" xfId="0" applyBorder="1" applyAlignment="1">
      <alignment horizontal="center"/>
    </xf>
    <xf numFmtId="0" fontId="13" fillId="0" borderId="7" xfId="49" applyNumberFormat="1" applyFont="1" applyFill="1" applyBorder="1" applyAlignment="1" applyProtection="1">
      <alignment horizontal="center" vertical="center"/>
    </xf>
    <xf numFmtId="0" fontId="13" fillId="0" borderId="7" xfId="49" applyNumberFormat="1" applyFont="1" applyFill="1" applyBorder="1" applyAlignment="1" applyProtection="1">
      <alignment horizontal="center" vertical="center"/>
      <protection locked="0"/>
    </xf>
    <xf numFmtId="49" fontId="91" fillId="0" borderId="3" xfId="49" quotePrefix="1" applyNumberFormat="1" applyFont="1" applyFill="1" applyBorder="1" applyAlignment="1" applyProtection="1">
      <alignment vertical="center"/>
      <protection locked="0"/>
    </xf>
    <xf numFmtId="0" fontId="92" fillId="0" borderId="1" xfId="49" quotePrefix="1" applyNumberFormat="1" applyFont="1" applyFill="1" applyBorder="1" applyAlignment="1" applyProtection="1">
      <alignment horizontal="center" vertical="center"/>
      <protection locked="0"/>
    </xf>
    <xf numFmtId="49" fontId="91" fillId="0" borderId="3" xfId="49" applyNumberFormat="1" applyFont="1" applyFill="1" applyBorder="1" applyAlignment="1" applyProtection="1">
      <alignment horizontal="right" vertical="center" wrapText="1"/>
      <protection locked="0"/>
    </xf>
    <xf numFmtId="167" fontId="9" fillId="35" borderId="3" xfId="49" applyNumberFormat="1" applyFont="1" applyFill="1" applyBorder="1" applyAlignment="1" applyProtection="1">
      <alignment horizontal="center" vertical="center"/>
      <protection locked="0"/>
    </xf>
    <xf numFmtId="167" fontId="9" fillId="39" borderId="1" xfId="49" applyNumberFormat="1" applyFont="1" applyFill="1" applyBorder="1" applyAlignment="1" applyProtection="1">
      <alignment horizontal="center" vertical="center"/>
    </xf>
    <xf numFmtId="167" fontId="9" fillId="39" borderId="1" xfId="49" applyNumberFormat="1" applyFont="1" applyFill="1" applyBorder="1" applyAlignment="1" applyProtection="1">
      <alignment horizontal="center" vertical="center" wrapText="1"/>
    </xf>
    <xf numFmtId="0" fontId="13" fillId="0" borderId="4" xfId="49" applyNumberFormat="1" applyFont="1" applyFill="1" applyBorder="1" applyAlignment="1" applyProtection="1">
      <alignment horizontal="center" vertical="center"/>
    </xf>
    <xf numFmtId="0" fontId="13" fillId="0" borderId="0" xfId="49" applyNumberFormat="1" applyFont="1" applyFill="1" applyBorder="1" applyAlignment="1" applyProtection="1">
      <alignment horizontal="center"/>
    </xf>
    <xf numFmtId="0" fontId="4" fillId="0" borderId="1" xfId="49" applyNumberFormat="1" applyFont="1" applyFill="1" applyBorder="1" applyAlignment="1">
      <alignment horizontal="center" vertical="center"/>
      <protection locked="0"/>
    </xf>
    <xf numFmtId="0" fontId="13" fillId="0" borderId="4" xfId="49" applyNumberFormat="1" applyFont="1" applyFill="1" applyBorder="1" applyAlignment="1" applyProtection="1">
      <alignment horizontal="center" vertical="center"/>
    </xf>
    <xf numFmtId="0" fontId="13" fillId="0" borderId="7" xfId="49" applyNumberFormat="1" applyFont="1" applyFill="1" applyBorder="1" applyAlignment="1" applyProtection="1">
      <alignment horizontal="center" vertical="center" wrapText="1"/>
      <protection locked="0"/>
    </xf>
    <xf numFmtId="0" fontId="0" fillId="36" borderId="8" xfId="0" applyFill="1" applyBorder="1"/>
    <xf numFmtId="0" fontId="13" fillId="0" borderId="0" xfId="49" applyNumberFormat="1" applyFont="1" applyFill="1" applyBorder="1" applyAlignment="1" applyProtection="1">
      <alignment horizontal="center" vertical="center" wrapText="1"/>
      <protection locked="0"/>
    </xf>
    <xf numFmtId="0" fontId="11" fillId="38" borderId="0" xfId="49" applyFont="1" applyFill="1" applyAlignment="1" applyProtection="1"/>
    <xf numFmtId="0" fontId="13" fillId="0" borderId="0" xfId="49" applyNumberFormat="1" applyFont="1" applyFill="1" applyAlignment="1" applyProtection="1"/>
    <xf numFmtId="0" fontId="11" fillId="0" borderId="0" xfId="49" applyFont="1" applyFill="1" applyAlignment="1" applyProtection="1"/>
    <xf numFmtId="0" fontId="11" fillId="47" borderId="0" xfId="49" applyFont="1" applyFill="1" applyAlignment="1" applyProtection="1"/>
    <xf numFmtId="0" fontId="11" fillId="48" borderId="0" xfId="49" applyFont="1" applyFill="1" applyAlignment="1" applyProtection="1"/>
    <xf numFmtId="0" fontId="7" fillId="0" borderId="0" xfId="49" applyNumberFormat="1" applyFill="1" applyAlignment="1" applyProtection="1"/>
    <xf numFmtId="0" fontId="7" fillId="0" borderId="0" xfId="49" applyFill="1" applyAlignment="1" applyProtection="1"/>
    <xf numFmtId="0" fontId="17" fillId="0" borderId="17" xfId="49" applyNumberFormat="1" applyFont="1" applyFill="1" applyBorder="1" applyAlignment="1" applyProtection="1">
      <alignment horizontal="left" vertical="center"/>
    </xf>
    <xf numFmtId="0" fontId="17" fillId="0" borderId="0" xfId="49" applyNumberFormat="1" applyFont="1" applyFill="1" applyBorder="1" applyAlignment="1" applyProtection="1">
      <alignment horizontal="left" vertical="center"/>
    </xf>
    <xf numFmtId="0" fontId="17" fillId="0" borderId="11" xfId="49" applyNumberFormat="1" applyFont="1" applyFill="1" applyBorder="1" applyAlignment="1" applyProtection="1">
      <alignment horizontal="left" vertical="center"/>
    </xf>
    <xf numFmtId="0" fontId="17" fillId="0" borderId="15" xfId="49" applyNumberFormat="1" applyFont="1" applyFill="1" applyBorder="1" applyAlignment="1" applyProtection="1">
      <alignment horizontal="left" vertical="center"/>
    </xf>
    <xf numFmtId="0" fontId="17" fillId="0" borderId="8" xfId="49" applyNumberFormat="1" applyFont="1" applyFill="1" applyBorder="1" applyAlignment="1" applyProtection="1">
      <alignment horizontal="left" vertical="center"/>
    </xf>
    <xf numFmtId="0" fontId="17" fillId="0" borderId="10" xfId="49" applyNumberFormat="1" applyFont="1" applyFill="1" applyBorder="1" applyAlignment="1" applyProtection="1">
      <alignment horizontal="left" vertical="center"/>
    </xf>
    <xf numFmtId="0" fontId="17" fillId="0" borderId="15" xfId="49" applyFont="1" applyFill="1" applyBorder="1" applyAlignment="1" applyProtection="1">
      <alignment horizontal="left" vertical="center" wrapText="1"/>
    </xf>
    <xf numFmtId="0" fontId="17" fillId="0" borderId="8" xfId="49" applyFont="1" applyFill="1" applyBorder="1" applyAlignment="1" applyProtection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3" fillId="0" borderId="15" xfId="49" applyNumberFormat="1" applyFont="1" applyFill="1" applyBorder="1" applyAlignment="1" applyProtection="1">
      <alignment horizontal="center"/>
    </xf>
    <xf numFmtId="0" fontId="13" fillId="0" borderId="8" xfId="49" applyNumberFormat="1" applyFont="1" applyFill="1" applyBorder="1" applyAlignment="1" applyProtection="1">
      <alignment horizontal="center"/>
    </xf>
    <xf numFmtId="0" fontId="13" fillId="0" borderId="10" xfId="49" applyNumberFormat="1" applyFont="1" applyFill="1" applyBorder="1" applyAlignment="1" applyProtection="1">
      <alignment horizontal="center"/>
    </xf>
    <xf numFmtId="167" fontId="9" fillId="41" borderId="1" xfId="49" applyNumberFormat="1" applyFont="1" applyFill="1" applyBorder="1" applyAlignment="1" applyProtection="1">
      <alignment horizontal="center" vertical="center" wrapText="1"/>
    </xf>
    <xf numFmtId="0" fontId="95" fillId="49" borderId="13" xfId="0" applyFont="1" applyFill="1" applyBorder="1" applyAlignment="1">
      <alignment vertical="center"/>
    </xf>
    <xf numFmtId="0" fontId="96" fillId="0" borderId="0" xfId="49" applyFont="1" applyFill="1">
      <protection locked="0"/>
    </xf>
    <xf numFmtId="0" fontId="17" fillId="0" borderId="0" xfId="49" applyFont="1" applyFill="1" applyAlignment="1" applyProtection="1">
      <alignment horizontal="left" vertical="center"/>
      <protection locked="0"/>
    </xf>
    <xf numFmtId="171" fontId="9" fillId="35" borderId="1" xfId="49" applyNumberFormat="1" applyFont="1" applyFill="1" applyBorder="1" applyAlignment="1" applyProtection="1">
      <alignment horizontal="center" vertical="center"/>
    </xf>
    <xf numFmtId="0" fontId="9" fillId="44" borderId="1" xfId="49" applyNumberFormat="1" applyFont="1" applyFill="1" applyBorder="1" applyAlignment="1" applyProtection="1">
      <alignment horizontal="left"/>
    </xf>
    <xf numFmtId="0" fontId="9" fillId="44" borderId="1" xfId="49" applyNumberFormat="1" applyFont="1" applyFill="1" applyBorder="1" applyAlignment="1" applyProtection="1">
      <alignment horizontal="left" vertical="center"/>
    </xf>
    <xf numFmtId="0" fontId="9" fillId="44" borderId="1" xfId="49" applyNumberFormat="1" applyFont="1" applyFill="1" applyBorder="1" applyAlignment="1" applyProtection="1">
      <alignment horizontal="center" vertical="center"/>
    </xf>
    <xf numFmtId="0" fontId="9" fillId="47" borderId="1" xfId="49" applyNumberFormat="1" applyFont="1" applyFill="1" applyBorder="1" applyAlignment="1" applyProtection="1">
      <alignment horizontal="left"/>
    </xf>
    <xf numFmtId="0" fontId="9" fillId="48" borderId="1" xfId="49" applyNumberFormat="1" applyFont="1" applyFill="1" applyBorder="1" applyAlignment="1" applyProtection="1">
      <alignment horizontal="left"/>
    </xf>
    <xf numFmtId="0" fontId="0" fillId="0" borderId="19" xfId="0" applyBorder="1" applyProtection="1"/>
    <xf numFmtId="0" fontId="0" fillId="47" borderId="19" xfId="0" applyFill="1" applyBorder="1" applyProtection="1"/>
    <xf numFmtId="0" fontId="0" fillId="48" borderId="19" xfId="0" applyFill="1" applyBorder="1" applyProtection="1"/>
    <xf numFmtId="0" fontId="0" fillId="0" borderId="19" xfId="0" applyFont="1" applyBorder="1" applyProtection="1"/>
    <xf numFmtId="0" fontId="11" fillId="0" borderId="0" xfId="49" applyFont="1" applyFill="1" applyAlignment="1" applyProtection="1">
      <alignment horizontal="center" vertical="center"/>
    </xf>
    <xf numFmtId="0" fontId="37" fillId="0" borderId="1" xfId="49" applyFont="1" applyFill="1" applyBorder="1" applyAlignment="1" applyProtection="1">
      <alignment horizontal="center" vertical="center"/>
    </xf>
    <xf numFmtId="0" fontId="3" fillId="47" borderId="0" xfId="49" applyFont="1" applyFill="1" applyAlignment="1" applyProtection="1">
      <alignment vertical="center"/>
    </xf>
    <xf numFmtId="0" fontId="3" fillId="48" borderId="0" xfId="49" applyFont="1" applyFill="1" applyAlignment="1" applyProtection="1">
      <alignment vertical="center"/>
    </xf>
    <xf numFmtId="0" fontId="3" fillId="0" borderId="0" xfId="49" applyNumberFormat="1" applyFont="1" applyFill="1" applyAlignment="1" applyProtection="1">
      <alignment vertical="center"/>
    </xf>
    <xf numFmtId="0" fontId="3" fillId="39" borderId="13" xfId="49" applyFont="1" applyFill="1" applyBorder="1" applyAlignment="1" applyProtection="1">
      <alignment horizontal="center" vertical="center"/>
    </xf>
    <xf numFmtId="0" fontId="3" fillId="39" borderId="13" xfId="49" applyFont="1" applyFill="1" applyBorder="1" applyAlignment="1" applyProtection="1">
      <alignment horizontal="center"/>
    </xf>
    <xf numFmtId="0" fontId="3" fillId="47" borderId="0" xfId="49" applyFont="1" applyFill="1" applyProtection="1"/>
    <xf numFmtId="0" fontId="3" fillId="48" borderId="0" xfId="49" applyFont="1" applyFill="1" applyProtection="1"/>
    <xf numFmtId="0" fontId="3" fillId="0" borderId="0" xfId="49" applyNumberFormat="1" applyFont="1" applyFill="1" applyProtection="1"/>
    <xf numFmtId="169" fontId="3" fillId="48" borderId="0" xfId="49" applyNumberFormat="1" applyFont="1" applyFill="1" applyProtection="1"/>
    <xf numFmtId="49" fontId="4" fillId="0" borderId="1" xfId="49" applyNumberFormat="1" applyFont="1" applyFill="1" applyBorder="1" applyAlignment="1" applyProtection="1">
      <alignment horizontal="center" vertical="center"/>
    </xf>
    <xf numFmtId="49" fontId="4" fillId="0" borderId="1" xfId="49" quotePrefix="1" applyNumberFormat="1" applyFont="1" applyFill="1" applyBorder="1" applyAlignment="1" applyProtection="1">
      <alignment horizontal="center" vertical="center"/>
    </xf>
    <xf numFmtId="0" fontId="39" fillId="40" borderId="18" xfId="49" applyNumberFormat="1" applyFont="1" applyFill="1" applyBorder="1" applyAlignment="1" applyProtection="1">
      <alignment horizontal="center" vertical="center"/>
    </xf>
    <xf numFmtId="0" fontId="9" fillId="0" borderId="0" xfId="49" applyFont="1" applyFill="1" applyAlignment="1" applyProtection="1">
      <alignment horizontal="center" vertical="center"/>
    </xf>
    <xf numFmtId="0" fontId="9" fillId="47" borderId="0" xfId="49" applyFont="1" applyFill="1" applyAlignment="1" applyProtection="1">
      <alignment horizontal="center" vertical="center"/>
    </xf>
    <xf numFmtId="0" fontId="9" fillId="48" borderId="0" xfId="49" applyFont="1" applyFill="1" applyAlignment="1" applyProtection="1">
      <alignment horizontal="center" vertical="center"/>
    </xf>
    <xf numFmtId="0" fontId="14" fillId="0" borderId="9" xfId="49" applyNumberFormat="1" applyFont="1" applyFill="1" applyBorder="1" applyAlignment="1" applyProtection="1">
      <alignment horizontal="center" vertical="center" wrapText="1"/>
    </xf>
    <xf numFmtId="0" fontId="32" fillId="0" borderId="0" xfId="0" applyFont="1" applyAlignment="1" applyProtection="1">
      <alignment vertical="center"/>
    </xf>
    <xf numFmtId="0" fontId="14" fillId="0" borderId="1" xfId="49" quotePrefix="1" applyNumberFormat="1" applyFont="1" applyFill="1" applyBorder="1" applyAlignment="1" applyProtection="1">
      <alignment horizontal="center" vertical="center"/>
    </xf>
    <xf numFmtId="49" fontId="13" fillId="0" borderId="3" xfId="49" quotePrefix="1" applyNumberFormat="1" applyFont="1" applyFill="1" applyBorder="1" applyAlignment="1" applyProtection="1">
      <alignment vertical="center"/>
    </xf>
    <xf numFmtId="0" fontId="92" fillId="0" borderId="1" xfId="49" quotePrefix="1" applyNumberFormat="1" applyFont="1" applyFill="1" applyBorder="1" applyAlignment="1" applyProtection="1">
      <alignment horizontal="center" vertical="center"/>
    </xf>
    <xf numFmtId="49" fontId="91" fillId="0" borderId="3" xfId="49" quotePrefix="1" applyNumberFormat="1" applyFont="1" applyFill="1" applyBorder="1" applyAlignment="1" applyProtection="1">
      <alignment vertical="center"/>
    </xf>
    <xf numFmtId="49" fontId="13" fillId="0" borderId="4" xfId="49" quotePrefix="1" applyNumberFormat="1" applyFont="1" applyFill="1" applyBorder="1" applyAlignment="1" applyProtection="1"/>
    <xf numFmtId="0" fontId="13" fillId="0" borderId="7" xfId="49" quotePrefix="1" applyNumberFormat="1" applyFont="1" applyFill="1" applyBorder="1" applyAlignment="1" applyProtection="1">
      <alignment horizontal="center" vertical="center"/>
    </xf>
    <xf numFmtId="49" fontId="13" fillId="0" borderId="4" xfId="49" quotePrefix="1" applyNumberFormat="1" applyFont="1" applyFill="1" applyBorder="1" applyAlignment="1" applyProtection="1">
      <alignment horizontal="center" vertical="center"/>
    </xf>
    <xf numFmtId="0" fontId="15" fillId="0" borderId="4" xfId="49" applyNumberFormat="1" applyFont="1" applyFill="1" applyBorder="1" applyAlignment="1" applyProtection="1">
      <alignment horizontal="center" vertical="center" wrapText="1"/>
    </xf>
    <xf numFmtId="49" fontId="9" fillId="0" borderId="1" xfId="49" applyNumberFormat="1" applyFont="1" applyFill="1" applyBorder="1" applyAlignment="1" applyProtection="1">
      <alignment horizontal="left" vertical="center" wrapText="1"/>
    </xf>
    <xf numFmtId="49" fontId="9" fillId="0" borderId="3" xfId="49" applyNumberFormat="1" applyFont="1" applyFill="1" applyBorder="1" applyAlignment="1" applyProtection="1">
      <alignment horizontal="center" vertical="center" wrapText="1"/>
    </xf>
    <xf numFmtId="171" fontId="9" fillId="0" borderId="3" xfId="49" applyNumberFormat="1" applyFont="1" applyFill="1" applyBorder="1" applyAlignment="1" applyProtection="1">
      <alignment horizontal="center" vertical="center"/>
    </xf>
    <xf numFmtId="171" fontId="9" fillId="0" borderId="4" xfId="49" applyNumberFormat="1" applyFont="1" applyFill="1" applyBorder="1" applyAlignment="1" applyProtection="1">
      <alignment horizontal="center" vertical="center"/>
    </xf>
    <xf numFmtId="171" fontId="9" fillId="0" borderId="5" xfId="49" applyNumberFormat="1" applyFont="1" applyFill="1" applyBorder="1" applyAlignment="1" applyProtection="1">
      <alignment horizontal="center" vertical="center"/>
    </xf>
    <xf numFmtId="171" fontId="9" fillId="0" borderId="1" xfId="49" applyNumberFormat="1" applyFont="1" applyFill="1" applyBorder="1" applyAlignment="1" applyProtection="1">
      <alignment horizontal="center" vertical="center"/>
    </xf>
    <xf numFmtId="172" fontId="9" fillId="0" borderId="3" xfId="49" applyNumberFormat="1" applyFont="1" applyFill="1" applyBorder="1" applyAlignment="1" applyProtection="1">
      <alignment horizontal="center" vertical="center"/>
    </xf>
    <xf numFmtId="168" fontId="11" fillId="48" borderId="0" xfId="49" applyNumberFormat="1" applyFont="1" applyFill="1" applyProtection="1"/>
    <xf numFmtId="0" fontId="11" fillId="0" borderId="19" xfId="49" applyFont="1" applyFill="1" applyBorder="1" applyAlignment="1" applyProtection="1">
      <alignment horizontal="center" vertical="center"/>
    </xf>
    <xf numFmtId="0" fontId="11" fillId="43" borderId="0" xfId="49" applyFont="1" applyFill="1" applyAlignment="1" applyProtection="1">
      <alignment horizontal="center" vertical="center"/>
    </xf>
    <xf numFmtId="0" fontId="11" fillId="0" borderId="20" xfId="49" applyFont="1" applyFill="1" applyBorder="1" applyAlignment="1" applyProtection="1">
      <alignment horizontal="center" vertical="center"/>
    </xf>
    <xf numFmtId="0" fontId="11" fillId="42" borderId="0" xfId="49" applyFont="1" applyFill="1" applyAlignment="1" applyProtection="1">
      <alignment horizontal="center" vertical="center"/>
    </xf>
    <xf numFmtId="0" fontId="11" fillId="0" borderId="13" xfId="49" applyFont="1" applyFill="1" applyBorder="1" applyProtection="1"/>
    <xf numFmtId="0" fontId="19" fillId="0" borderId="1" xfId="49" applyNumberFormat="1" applyFont="1" applyFill="1" applyBorder="1" applyAlignment="1" applyProtection="1">
      <alignment horizontal="center" vertical="center" wrapText="1"/>
    </xf>
    <xf numFmtId="0" fontId="9" fillId="0" borderId="3" xfId="49" applyNumberFormat="1" applyFont="1" applyFill="1" applyBorder="1" applyAlignment="1" applyProtection="1">
      <alignment horizontal="center" vertical="center"/>
    </xf>
    <xf numFmtId="0" fontId="9" fillId="0" borderId="5" xfId="49" applyNumberFormat="1" applyFont="1" applyFill="1" applyBorder="1" applyAlignment="1" applyProtection="1">
      <alignment horizontal="center" vertical="center"/>
    </xf>
    <xf numFmtId="0" fontId="9" fillId="0" borderId="1" xfId="49" applyNumberFormat="1" applyFont="1" applyFill="1" applyBorder="1" applyAlignment="1" applyProtection="1">
      <alignment horizontal="center" vertical="center"/>
    </xf>
    <xf numFmtId="167" fontId="9" fillId="0" borderId="1" xfId="49" applyNumberFormat="1" applyFont="1" applyFill="1" applyBorder="1" applyAlignment="1" applyProtection="1">
      <alignment horizontal="center" vertical="center"/>
    </xf>
    <xf numFmtId="2" fontId="9" fillId="0" borderId="1" xfId="49" applyNumberFormat="1" applyFont="1" applyFill="1" applyBorder="1" applyAlignment="1" applyProtection="1">
      <alignment horizontal="center" vertical="center"/>
    </xf>
    <xf numFmtId="0" fontId="11" fillId="35" borderId="13" xfId="49" applyNumberFormat="1" applyFont="1" applyFill="1" applyBorder="1" applyAlignment="1" applyProtection="1">
      <alignment horizontal="center"/>
    </xf>
    <xf numFmtId="0" fontId="11" fillId="37" borderId="13" xfId="49" applyFont="1" applyFill="1" applyBorder="1" applyProtection="1"/>
    <xf numFmtId="49" fontId="91" fillId="0" borderId="3" xfId="49" applyNumberFormat="1" applyFont="1" applyFill="1" applyBorder="1" applyAlignment="1" applyProtection="1">
      <alignment horizontal="right" vertical="center" wrapText="1"/>
    </xf>
    <xf numFmtId="49" fontId="13" fillId="0" borderId="4" xfId="49" applyNumberFormat="1" applyFont="1" applyFill="1" applyBorder="1" applyAlignment="1" applyProtection="1">
      <alignment horizontal="center" vertical="center" wrapText="1"/>
    </xf>
    <xf numFmtId="0" fontId="13" fillId="0" borderId="8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/>
    </xf>
    <xf numFmtId="49" fontId="9" fillId="0" borderId="0" xfId="49" applyNumberFormat="1" applyFont="1" applyFill="1" applyBorder="1" applyAlignment="1" applyProtection="1">
      <alignment vertical="center" wrapText="1"/>
    </xf>
    <xf numFmtId="49" fontId="9" fillId="0" borderId="0" xfId="49" applyNumberFormat="1" applyFont="1" applyFill="1" applyBorder="1" applyAlignment="1" applyProtection="1">
      <alignment horizontal="center" vertical="center"/>
    </xf>
    <xf numFmtId="0" fontId="9" fillId="0" borderId="0" xfId="49" applyNumberFormat="1" applyFont="1" applyFill="1" applyBorder="1" applyAlignment="1" applyProtection="1">
      <alignment horizontal="center" vertical="center"/>
    </xf>
    <xf numFmtId="0" fontId="9" fillId="0" borderId="0" xfId="44" applyNumberFormat="1" applyFont="1" applyFill="1" applyBorder="1" applyAlignment="1" applyProtection="1">
      <alignment horizontal="center" vertical="center" wrapText="1"/>
    </xf>
    <xf numFmtId="0" fontId="16" fillId="0" borderId="4" xfId="47" applyFont="1" applyFill="1" applyBorder="1" applyAlignment="1" applyProtection="1">
      <alignment horizontal="center" vertical="center"/>
    </xf>
    <xf numFmtId="167" fontId="16" fillId="0" borderId="4" xfId="47" applyNumberFormat="1" applyFont="1" applyFill="1" applyBorder="1" applyAlignment="1" applyProtection="1">
      <alignment horizontal="center" vertical="center"/>
    </xf>
    <xf numFmtId="0" fontId="0" fillId="36" borderId="0" xfId="0" applyFill="1" applyProtection="1"/>
    <xf numFmtId="0" fontId="93" fillId="0" borderId="3" xfId="47" applyFont="1" applyFill="1" applyBorder="1" applyAlignment="1" applyProtection="1">
      <alignment horizontal="center" vertical="center"/>
    </xf>
    <xf numFmtId="0" fontId="16" fillId="0" borderId="4" xfId="47" applyFont="1" applyFill="1" applyBorder="1" applyAlignment="1" applyProtection="1">
      <alignment vertical="center"/>
    </xf>
    <xf numFmtId="0" fontId="16" fillId="0" borderId="4" xfId="47" applyNumberFormat="1" applyFont="1" applyFill="1" applyBorder="1" applyAlignment="1" applyProtection="1">
      <alignment horizontal="center" vertical="center"/>
    </xf>
    <xf numFmtId="0" fontId="0" fillId="47" borderId="0" xfId="0" applyFill="1" applyProtection="1"/>
    <xf numFmtId="0" fontId="0" fillId="48" borderId="0" xfId="0" applyFill="1" applyProtection="1"/>
    <xf numFmtId="49" fontId="13" fillId="0" borderId="3" xfId="49" applyNumberFormat="1" applyFont="1" applyFill="1" applyBorder="1" applyAlignment="1" applyProtection="1">
      <alignment horizontal="right" vertical="center" wrapText="1"/>
    </xf>
    <xf numFmtId="0" fontId="92" fillId="0" borderId="3" xfId="49" applyNumberFormat="1" applyFont="1" applyFill="1" applyBorder="1" applyAlignment="1" applyProtection="1">
      <alignment horizontal="center" vertical="center"/>
    </xf>
    <xf numFmtId="167" fontId="16" fillId="0" borderId="4" xfId="47" applyNumberFormat="1" applyFont="1" applyFill="1" applyBorder="1" applyAlignment="1" applyProtection="1">
      <alignment horizontal="center" vertical="center" wrapText="1"/>
    </xf>
    <xf numFmtId="0" fontId="19" fillId="0" borderId="1" xfId="49" applyNumberFormat="1" applyFont="1" applyFill="1" applyBorder="1" applyAlignment="1" applyProtection="1">
      <alignment horizontal="center" vertical="center"/>
    </xf>
    <xf numFmtId="0" fontId="11" fillId="41" borderId="0" xfId="49" applyFont="1" applyFill="1" applyAlignment="1" applyProtection="1">
      <alignment horizontal="center" vertical="center"/>
    </xf>
    <xf numFmtId="0" fontId="13" fillId="0" borderId="0" xfId="49" applyNumberFormat="1" applyFont="1" applyFill="1" applyBorder="1" applyAlignment="1" applyProtection="1">
      <alignment horizontal="center" vertical="center" wrapText="1"/>
    </xf>
    <xf numFmtId="0" fontId="13" fillId="0" borderId="7" xfId="49" applyNumberFormat="1" applyFont="1" applyFill="1" applyBorder="1" applyAlignment="1" applyProtection="1">
      <alignment horizontal="center" vertical="center" wrapText="1"/>
    </xf>
    <xf numFmtId="0" fontId="13" fillId="0" borderId="4" xfId="49" quotePrefix="1" applyNumberFormat="1" applyFont="1" applyFill="1" applyBorder="1" applyAlignment="1" applyProtection="1">
      <alignment horizontal="center" vertical="center" wrapText="1"/>
    </xf>
    <xf numFmtId="0" fontId="4" fillId="0" borderId="1" xfId="49" quotePrefix="1" applyNumberFormat="1" applyFont="1" applyFill="1" applyBorder="1" applyAlignment="1" applyProtection="1">
      <alignment horizontal="center" vertical="center"/>
    </xf>
    <xf numFmtId="49" fontId="13" fillId="0" borderId="3" xfId="49" applyNumberFormat="1" applyFont="1" applyFill="1" applyBorder="1" applyAlignment="1" applyProtection="1">
      <alignment horizontal="left"/>
    </xf>
    <xf numFmtId="0" fontId="16" fillId="0" borderId="0" xfId="0" applyFont="1" applyAlignment="1" applyProtection="1">
      <alignment vertical="center"/>
    </xf>
    <xf numFmtId="49" fontId="13" fillId="0" borderId="4" xfId="49" quotePrefix="1" applyNumberFormat="1" applyFont="1" applyFill="1" applyBorder="1" applyAlignment="1" applyProtection="1">
      <alignment vertical="center"/>
    </xf>
    <xf numFmtId="0" fontId="0" fillId="41" borderId="0" xfId="0" applyFill="1" applyProtection="1"/>
    <xf numFmtId="0" fontId="8" fillId="0" borderId="0" xfId="49" applyFont="1" applyFill="1" applyProtection="1"/>
    <xf numFmtId="0" fontId="62" fillId="0" borderId="1" xfId="49" applyNumberFormat="1" applyFont="1" applyFill="1" applyBorder="1" applyAlignment="1" applyProtection="1">
      <alignment horizontal="center" vertical="center"/>
    </xf>
    <xf numFmtId="0" fontId="25" fillId="0" borderId="3" xfId="0" applyFont="1" applyBorder="1" applyAlignment="1" applyProtection="1">
      <alignment horizontal="right" vertical="center"/>
    </xf>
    <xf numFmtId="49" fontId="9" fillId="0" borderId="4" xfId="49" applyNumberFormat="1" applyFont="1" applyFill="1" applyBorder="1" applyAlignment="1" applyProtection="1">
      <alignment horizontal="center" vertical="center"/>
    </xf>
    <xf numFmtId="0" fontId="11" fillId="0" borderId="4" xfId="49" applyNumberFormat="1" applyFont="1" applyFill="1" applyBorder="1" applyAlignment="1" applyProtection="1">
      <alignment horizontal="center" vertical="center"/>
    </xf>
    <xf numFmtId="0" fontId="9" fillId="0" borderId="4" xfId="44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14" fillId="0" borderId="8" xfId="49" applyNumberFormat="1" applyFont="1" applyFill="1" applyBorder="1" applyAlignment="1" applyProtection="1">
      <alignment horizontal="center" vertical="center"/>
    </xf>
    <xf numFmtId="0" fontId="16" fillId="0" borderId="0" xfId="49" applyNumberFormat="1" applyFont="1" applyFill="1" applyBorder="1" applyAlignment="1" applyProtection="1">
      <alignment horizontal="left" vertical="center"/>
    </xf>
    <xf numFmtId="0" fontId="16" fillId="0" borderId="7" xfId="49" applyNumberFormat="1" applyFont="1" applyFill="1" applyBorder="1" applyAlignment="1" applyProtection="1">
      <alignment horizontal="center"/>
    </xf>
    <xf numFmtId="0" fontId="17" fillId="0" borderId="7" xfId="49" applyNumberFormat="1" applyFont="1" applyFill="1" applyBorder="1" applyAlignment="1" applyProtection="1">
      <alignment horizontal="center" vertical="center"/>
    </xf>
    <xf numFmtId="0" fontId="4" fillId="0" borderId="9" xfId="49" applyNumberFormat="1" applyFont="1" applyFill="1" applyBorder="1" applyAlignment="1" applyProtection="1">
      <alignment horizontal="center" vertical="center"/>
    </xf>
    <xf numFmtId="0" fontId="13" fillId="0" borderId="7" xfId="49" applyNumberFormat="1" applyFont="1" applyFill="1" applyBorder="1" applyAlignment="1" applyProtection="1">
      <alignment horizontal="centerContinuous" vertical="center"/>
    </xf>
    <xf numFmtId="49" fontId="9" fillId="0" borderId="7" xfId="49" applyNumberFormat="1" applyFont="1" applyFill="1" applyBorder="1" applyAlignment="1" applyProtection="1">
      <alignment horizontal="center" vertical="center"/>
    </xf>
    <xf numFmtId="0" fontId="9" fillId="0" borderId="7" xfId="49" applyNumberFormat="1" applyFont="1" applyFill="1" applyBorder="1" applyAlignment="1" applyProtection="1">
      <alignment horizontal="center" vertical="center"/>
    </xf>
    <xf numFmtId="0" fontId="11" fillId="0" borderId="7" xfId="49" applyNumberFormat="1" applyFont="1" applyFill="1" applyBorder="1" applyAlignment="1" applyProtection="1">
      <alignment horizontal="center" vertical="center"/>
    </xf>
    <xf numFmtId="0" fontId="0" fillId="0" borderId="0" xfId="0" applyNumberFormat="1" applyProtection="1"/>
    <xf numFmtId="0" fontId="0" fillId="39" borderId="13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17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NumberFormat="1" applyAlignment="1" applyProtection="1"/>
    <xf numFmtId="0" fontId="9" fillId="38" borderId="0" xfId="0" applyFont="1" applyFill="1" applyAlignment="1" applyProtection="1"/>
    <xf numFmtId="0" fontId="7" fillId="47" borderId="0" xfId="49" applyFill="1" applyAlignment="1" applyProtection="1"/>
    <xf numFmtId="0" fontId="7" fillId="48" borderId="0" xfId="49" applyFill="1" applyAlignment="1" applyProtection="1"/>
    <xf numFmtId="0" fontId="7" fillId="0" borderId="0" xfId="49" applyNumberFormat="1" applyFill="1" applyAlignment="1" applyProtection="1">
      <alignment horizontal="left"/>
    </xf>
    <xf numFmtId="0" fontId="26" fillId="0" borderId="0" xfId="49" applyNumberFormat="1" applyFont="1" applyFill="1" applyBorder="1" applyAlignment="1" applyProtection="1">
      <alignment horizontal="left" vertical="center"/>
    </xf>
    <xf numFmtId="0" fontId="7" fillId="0" borderId="0" xfId="49" applyNumberFormat="1" applyFill="1" applyAlignment="1" applyProtection="1">
      <alignment horizontal="center" vertical="center"/>
    </xf>
    <xf numFmtId="0" fontId="26" fillId="0" borderId="0" xfId="0" applyNumberFormat="1" applyFont="1" applyBorder="1" applyAlignment="1" applyProtection="1">
      <alignment horizontal="left" vertical="center"/>
    </xf>
    <xf numFmtId="0" fontId="9" fillId="38" borderId="0" xfId="0" applyFont="1" applyFill="1" applyProtection="1"/>
    <xf numFmtId="0" fontId="13" fillId="0" borderId="0" xfId="49" applyFont="1" applyFill="1" applyBorder="1" applyProtection="1"/>
    <xf numFmtId="0" fontId="9" fillId="0" borderId="0" xfId="49" applyNumberFormat="1" applyFont="1" applyFill="1" applyAlignment="1" applyProtection="1">
      <alignment horizontal="left" vertical="center"/>
    </xf>
    <xf numFmtId="0" fontId="13" fillId="0" borderId="0" xfId="49" applyFont="1" applyFill="1" applyProtection="1"/>
    <xf numFmtId="0" fontId="13" fillId="0" borderId="0" xfId="49" applyFont="1" applyFill="1" applyBorder="1" applyAlignment="1" applyProtection="1">
      <alignment horizontal="center" vertical="center"/>
    </xf>
    <xf numFmtId="0" fontId="49" fillId="0" borderId="0" xfId="0" applyNumberFormat="1" applyFont="1" applyFill="1" applyBorder="1" applyAlignment="1" applyProtection="1">
      <alignment horizontal="center" vertical="center" wrapText="1"/>
    </xf>
    <xf numFmtId="49" fontId="49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49" applyNumberFormat="1" applyFont="1" applyFill="1" applyAlignment="1" applyProtection="1">
      <alignment horizontal="center" vertical="center"/>
    </xf>
    <xf numFmtId="0" fontId="9" fillId="0" borderId="0" xfId="49" applyFont="1" applyFill="1" applyAlignment="1" applyProtection="1">
      <alignment horizontal="left" vertical="center"/>
    </xf>
    <xf numFmtId="0" fontId="7" fillId="0" borderId="0" xfId="49" applyFill="1" applyAlignment="1" applyProtection="1">
      <alignment horizontal="center" vertical="center"/>
    </xf>
    <xf numFmtId="0" fontId="7" fillId="47" borderId="0" xfId="49" applyFill="1" applyProtection="1"/>
    <xf numFmtId="0" fontId="7" fillId="48" borderId="0" xfId="49" applyFill="1" applyProtection="1"/>
    <xf numFmtId="49" fontId="7" fillId="0" borderId="0" xfId="49" applyNumberFormat="1" applyFill="1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</xf>
    <xf numFmtId="0" fontId="9" fillId="0" borderId="0" xfId="0" applyNumberFormat="1" applyFont="1" applyAlignment="1" applyProtection="1">
      <alignment vertical="center"/>
    </xf>
    <xf numFmtId="0" fontId="26" fillId="0" borderId="0" xfId="44" applyNumberFormat="1" applyFont="1" applyFill="1" applyBorder="1" applyAlignment="1" applyProtection="1">
      <alignment horizontal="left" vertical="center"/>
    </xf>
    <xf numFmtId="0" fontId="7" fillId="47" borderId="0" xfId="49" applyNumberFormat="1" applyFill="1" applyProtection="1"/>
    <xf numFmtId="0" fontId="7" fillId="48" borderId="0" xfId="49" applyNumberFormat="1" applyFill="1" applyProtection="1"/>
    <xf numFmtId="0" fontId="11" fillId="47" borderId="0" xfId="49" applyNumberFormat="1" applyFont="1" applyFill="1" applyProtection="1"/>
    <xf numFmtId="0" fontId="11" fillId="48" borderId="0" xfId="49" applyNumberFormat="1" applyFont="1" applyFill="1" applyProtection="1"/>
    <xf numFmtId="172" fontId="9" fillId="0" borderId="3" xfId="49" applyNumberFormat="1" applyFont="1" applyFill="1" applyBorder="1" applyAlignment="1" applyProtection="1">
      <alignment horizontal="center" vertical="center"/>
      <protection locked="0" hidden="1"/>
    </xf>
    <xf numFmtId="0" fontId="49" fillId="0" borderId="0" xfId="46" applyFont="1" applyProtection="1"/>
    <xf numFmtId="0" fontId="50" fillId="0" borderId="0" xfId="46" applyFont="1" applyProtection="1"/>
    <xf numFmtId="0" fontId="51" fillId="0" borderId="0" xfId="46" applyFont="1" applyProtection="1"/>
    <xf numFmtId="0" fontId="52" fillId="0" borderId="0" xfId="46" applyFont="1" applyProtection="1"/>
    <xf numFmtId="0" fontId="50" fillId="0" borderId="0" xfId="46" applyFont="1" applyAlignment="1" applyProtection="1"/>
    <xf numFmtId="0" fontId="30" fillId="0" borderId="0" xfId="46" applyFont="1" applyAlignment="1" applyProtection="1">
      <alignment vertical="top"/>
    </xf>
    <xf numFmtId="0" fontId="50" fillId="0" borderId="0" xfId="46" applyFont="1" applyBorder="1" applyAlignment="1" applyProtection="1">
      <alignment horizontal="center"/>
    </xf>
    <xf numFmtId="0" fontId="50" fillId="0" borderId="0" xfId="46" applyFont="1" applyBorder="1" applyAlignment="1" applyProtection="1">
      <alignment horizontal="left"/>
    </xf>
    <xf numFmtId="0" fontId="50" fillId="0" borderId="0" xfId="46" applyFont="1" applyBorder="1" applyAlignment="1" applyProtection="1">
      <alignment wrapText="1"/>
    </xf>
    <xf numFmtId="0" fontId="50" fillId="0" borderId="0" xfId="46" applyFont="1" applyBorder="1" applyAlignment="1" applyProtection="1">
      <alignment vertical="top" wrapText="1"/>
    </xf>
    <xf numFmtId="0" fontId="50" fillId="0" borderId="0" xfId="46" applyFont="1" applyAlignment="1" applyProtection="1">
      <alignment vertical="top" wrapText="1"/>
    </xf>
    <xf numFmtId="0" fontId="49" fillId="0" borderId="0" xfId="46" applyFont="1" applyAlignment="1" applyProtection="1">
      <alignment horizontal="left"/>
    </xf>
    <xf numFmtId="0" fontId="50" fillId="0" borderId="0" xfId="46" applyFont="1" applyBorder="1" applyAlignment="1" applyProtection="1"/>
    <xf numFmtId="0" fontId="53" fillId="0" borderId="0" xfId="46" applyFont="1" applyProtection="1"/>
    <xf numFmtId="0" fontId="50" fillId="0" borderId="0" xfId="46" applyFont="1" applyBorder="1" applyProtection="1"/>
    <xf numFmtId="0" fontId="50" fillId="0" borderId="0" xfId="46" applyFont="1" applyAlignment="1" applyProtection="1">
      <alignment wrapText="1"/>
    </xf>
    <xf numFmtId="0" fontId="50" fillId="0" borderId="0" xfId="46" applyFont="1" applyAlignment="1" applyProtection="1">
      <alignment horizontal="left"/>
    </xf>
    <xf numFmtId="0" fontId="49" fillId="0" borderId="0" xfId="46" applyFont="1" applyFill="1" applyAlignment="1" applyProtection="1"/>
    <xf numFmtId="0" fontId="54" fillId="0" borderId="0" xfId="46" applyFont="1" applyProtection="1"/>
    <xf numFmtId="0" fontId="51" fillId="0" borderId="0" xfId="46" applyFont="1" applyBorder="1" applyProtection="1"/>
    <xf numFmtId="0" fontId="55" fillId="0" borderId="0" xfId="46" applyFont="1" applyBorder="1" applyProtection="1"/>
    <xf numFmtId="0" fontId="51" fillId="0" borderId="0" xfId="46" applyFont="1" applyFill="1" applyProtection="1"/>
    <xf numFmtId="0" fontId="51" fillId="0" borderId="0" xfId="46" applyFont="1" applyFill="1" applyBorder="1" applyProtection="1"/>
    <xf numFmtId="0" fontId="55" fillId="0" borderId="0" xfId="46" applyFont="1" applyFill="1" applyBorder="1" applyProtection="1"/>
    <xf numFmtId="0" fontId="56" fillId="0" borderId="0" xfId="46" applyFont="1" applyProtection="1"/>
    <xf numFmtId="0" fontId="56" fillId="0" borderId="0" xfId="46" applyFont="1" applyBorder="1" applyProtection="1"/>
    <xf numFmtId="0" fontId="57" fillId="0" borderId="0" xfId="46" applyFont="1" applyBorder="1" applyProtection="1"/>
    <xf numFmtId="0" fontId="56" fillId="0" borderId="0" xfId="46" applyFont="1" applyFill="1" applyProtection="1"/>
    <xf numFmtId="0" fontId="56" fillId="0" borderId="0" xfId="46" applyFont="1" applyFill="1" applyBorder="1" applyProtection="1"/>
    <xf numFmtId="0" fontId="57" fillId="0" borderId="0" xfId="46" applyFont="1" applyFill="1" applyBorder="1" applyProtection="1"/>
    <xf numFmtId="0" fontId="58" fillId="0" borderId="0" xfId="46" applyFont="1" applyProtection="1"/>
    <xf numFmtId="0" fontId="51" fillId="0" borderId="0" xfId="46" applyFont="1" applyAlignment="1" applyProtection="1">
      <alignment vertical="center"/>
    </xf>
    <xf numFmtId="0" fontId="49" fillId="0" borderId="0" xfId="45" applyFont="1" applyAlignment="1" applyProtection="1">
      <alignment horizontal="left" vertical="center"/>
    </xf>
    <xf numFmtId="49" fontId="51" fillId="0" borderId="0" xfId="46" applyNumberFormat="1" applyFont="1" applyAlignment="1" applyProtection="1">
      <alignment vertical="center"/>
    </xf>
    <xf numFmtId="49" fontId="51" fillId="0" borderId="0" xfId="46" applyNumberFormat="1" applyFont="1" applyProtection="1"/>
    <xf numFmtId="49" fontId="22" fillId="0" borderId="0" xfId="46" applyNumberFormat="1" applyFont="1" applyAlignment="1" applyProtection="1">
      <alignment vertical="center"/>
    </xf>
    <xf numFmtId="49" fontId="22" fillId="0" borderId="0" xfId="46" applyNumberFormat="1" applyFont="1" applyProtection="1"/>
    <xf numFmtId="0" fontId="28" fillId="0" borderId="0" xfId="45" applyFont="1" applyAlignment="1" applyProtection="1">
      <alignment horizontal="left" vertical="center"/>
    </xf>
    <xf numFmtId="0" fontId="22" fillId="0" borderId="0" xfId="46" applyFont="1" applyAlignment="1" applyProtection="1"/>
    <xf numFmtId="0" fontId="59" fillId="0" borderId="0" xfId="45" applyFont="1" applyAlignment="1" applyProtection="1"/>
    <xf numFmtId="0" fontId="22" fillId="0" borderId="0" xfId="46" applyFont="1" applyProtection="1"/>
    <xf numFmtId="0" fontId="60" fillId="0" borderId="0" xfId="45" applyFont="1" applyAlignment="1" applyProtection="1"/>
    <xf numFmtId="0" fontId="27" fillId="0" borderId="0" xfId="46" applyFont="1" applyAlignment="1" applyProtection="1">
      <alignment vertical="center"/>
    </xf>
    <xf numFmtId="0" fontId="32" fillId="0" borderId="26" xfId="46" applyFont="1" applyBorder="1" applyAlignment="1" applyProtection="1">
      <alignment horizontal="center" vertical="top"/>
    </xf>
    <xf numFmtId="0" fontId="30" fillId="0" borderId="16" xfId="46" applyFont="1" applyBorder="1" applyAlignment="1" applyProtection="1">
      <alignment horizontal="center" vertical="center"/>
    </xf>
    <xf numFmtId="0" fontId="28" fillId="0" borderId="13" xfId="46" applyFont="1" applyBorder="1" applyAlignment="1" applyProtection="1">
      <alignment horizontal="center" vertical="center"/>
    </xf>
    <xf numFmtId="0" fontId="27" fillId="0" borderId="22" xfId="46" applyFont="1" applyBorder="1" applyAlignment="1" applyProtection="1">
      <alignment horizontal="left" vertical="center"/>
    </xf>
    <xf numFmtId="0" fontId="31" fillId="0" borderId="23" xfId="46" applyFont="1" applyBorder="1" applyAlignment="1" applyProtection="1">
      <alignment horizontal="center" vertical="center"/>
    </xf>
    <xf numFmtId="0" fontId="31" fillId="0" borderId="25" xfId="46" applyFont="1" applyBorder="1" applyAlignment="1" applyProtection="1">
      <alignment horizontal="center" vertical="center"/>
    </xf>
    <xf numFmtId="0" fontId="35" fillId="0" borderId="25" xfId="46" applyFont="1" applyBorder="1" applyAlignment="1" applyProtection="1">
      <alignment horizontal="center" vertical="center"/>
    </xf>
    <xf numFmtId="0" fontId="31" fillId="0" borderId="24" xfId="46" applyFont="1" applyBorder="1" applyAlignment="1" applyProtection="1">
      <alignment horizontal="center" vertical="center"/>
    </xf>
    <xf numFmtId="0" fontId="50" fillId="0" borderId="0" xfId="45" applyFont="1" applyProtection="1"/>
    <xf numFmtId="0" fontId="49" fillId="0" borderId="0" xfId="45" applyFont="1" applyProtection="1"/>
    <xf numFmtId="0" fontId="49" fillId="0" borderId="0" xfId="46" applyFont="1" applyAlignment="1" applyProtection="1">
      <alignment vertical="top" wrapText="1"/>
    </xf>
    <xf numFmtId="0" fontId="49" fillId="0" borderId="0" xfId="46" applyFont="1" applyAlignment="1" applyProtection="1">
      <alignment horizontal="center" vertical="center"/>
    </xf>
    <xf numFmtId="0" fontId="54" fillId="0" borderId="0" xfId="46" applyFont="1" applyAlignment="1" applyProtection="1">
      <alignment horizontal="center" vertical="center"/>
    </xf>
    <xf numFmtId="0" fontId="63" fillId="0" borderId="0" xfId="46" applyFont="1" applyAlignment="1" applyProtection="1">
      <alignment vertical="top"/>
    </xf>
    <xf numFmtId="0" fontId="68" fillId="0" borderId="0" xfId="46" applyFont="1" applyProtection="1"/>
    <xf numFmtId="0" fontId="61" fillId="0" borderId="0" xfId="45" applyFont="1" applyProtection="1"/>
    <xf numFmtId="0" fontId="49" fillId="0" borderId="13" xfId="45" applyFont="1" applyBorder="1" applyAlignment="1" applyProtection="1">
      <alignment vertical="center"/>
    </xf>
    <xf numFmtId="171" fontId="32" fillId="0" borderId="13" xfId="46" applyNumberFormat="1" applyFont="1" applyBorder="1" applyAlignment="1" applyProtection="1">
      <alignment horizontal="center" vertical="center"/>
    </xf>
    <xf numFmtId="171" fontId="33" fillId="0" borderId="13" xfId="46" applyNumberFormat="1" applyFont="1" applyBorder="1" applyAlignment="1" applyProtection="1">
      <alignment horizontal="center" vertical="center"/>
    </xf>
    <xf numFmtId="171" fontId="9" fillId="0" borderId="1" xfId="49" applyNumberFormat="1" applyFont="1" applyFill="1" applyBorder="1" applyAlignment="1" applyProtection="1">
      <alignment horizontal="left" vertical="center" wrapText="1"/>
    </xf>
    <xf numFmtId="171" fontId="9" fillId="0" borderId="3" xfId="49" applyNumberFormat="1" applyFont="1" applyFill="1" applyBorder="1" applyAlignment="1" applyProtection="1">
      <alignment horizontal="center" vertical="center" wrapText="1"/>
    </xf>
    <xf numFmtId="0" fontId="26" fillId="0" borderId="3" xfId="49" applyNumberFormat="1" applyFont="1" applyFill="1" applyBorder="1" applyAlignment="1" applyProtection="1">
      <alignment horizontal="center" vertical="center"/>
    </xf>
    <xf numFmtId="0" fontId="9" fillId="35" borderId="3" xfId="49" applyNumberFormat="1" applyFont="1" applyFill="1" applyBorder="1" applyAlignment="1" applyProtection="1">
      <alignment horizontal="center" vertical="center"/>
    </xf>
    <xf numFmtId="0" fontId="50" fillId="0" borderId="0" xfId="46" applyFont="1" applyAlignment="1" applyProtection="1">
      <alignment horizontal="center"/>
    </xf>
    <xf numFmtId="0" fontId="49" fillId="0" borderId="0" xfId="46" applyFont="1" applyAlignment="1" applyProtection="1">
      <alignment horizontal="center"/>
    </xf>
    <xf numFmtId="0" fontId="51" fillId="0" borderId="0" xfId="46" applyFont="1" applyAlignment="1" applyProtection="1">
      <alignment horizontal="center" vertical="center"/>
    </xf>
    <xf numFmtId="49" fontId="17" fillId="0" borderId="0" xfId="0" applyNumberFormat="1" applyFont="1" applyFill="1" applyBorder="1" applyAlignment="1" applyProtection="1">
      <alignment horizontal="left" vertical="center"/>
      <protection locked="0"/>
    </xf>
    <xf numFmtId="49" fontId="17" fillId="0" borderId="0" xfId="0" applyNumberFormat="1" applyFont="1" applyFill="1" applyBorder="1" applyAlignment="1" applyProtection="1">
      <alignment horizontal="right" vertical="center"/>
      <protection locked="0"/>
    </xf>
    <xf numFmtId="49" fontId="17" fillId="0" borderId="0" xfId="0" applyNumberFormat="1" applyFont="1" applyFill="1" applyBorder="1" applyAlignment="1" applyProtection="1">
      <alignment horizontal="left" vertical="center"/>
    </xf>
    <xf numFmtId="49" fontId="17" fillId="0" borderId="0" xfId="0" applyNumberFormat="1" applyFont="1" applyFill="1" applyBorder="1" applyAlignment="1" applyProtection="1">
      <alignment horizontal="right" vertical="center"/>
    </xf>
    <xf numFmtId="0" fontId="16" fillId="0" borderId="0" xfId="49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17" fillId="38" borderId="0" xfId="49" applyFont="1" applyFill="1" applyProtection="1"/>
    <xf numFmtId="0" fontId="1" fillId="0" borderId="0" xfId="49" applyNumberFormat="1" applyFont="1" applyFill="1" applyProtection="1"/>
    <xf numFmtId="0" fontId="1" fillId="0" borderId="0" xfId="0" applyFont="1"/>
    <xf numFmtId="0" fontId="17" fillId="0" borderId="0" xfId="49" applyFont="1" applyFill="1">
      <protection locked="0"/>
    </xf>
    <xf numFmtId="0" fontId="17" fillId="47" borderId="0" xfId="49" applyFont="1" applyFill="1">
      <protection locked="0"/>
    </xf>
    <xf numFmtId="0" fontId="17" fillId="48" borderId="0" xfId="49" applyFont="1" applyFill="1">
      <protection locked="0"/>
    </xf>
    <xf numFmtId="0" fontId="1" fillId="0" borderId="0" xfId="0" applyNumberFormat="1" applyFont="1"/>
    <xf numFmtId="0" fontId="17" fillId="38" borderId="0" xfId="0" applyFont="1" applyFill="1"/>
    <xf numFmtId="0" fontId="1" fillId="0" borderId="0" xfId="49" applyFont="1" applyFill="1" applyProtection="1"/>
    <xf numFmtId="0" fontId="1" fillId="0" borderId="0" xfId="49" applyFont="1" applyFill="1">
      <protection locked="0"/>
    </xf>
    <xf numFmtId="0" fontId="1" fillId="47" borderId="0" xfId="49" applyFont="1" applyFill="1">
      <protection locked="0"/>
    </xf>
    <xf numFmtId="0" fontId="1" fillId="48" borderId="0" xfId="49" applyFont="1" applyFill="1">
      <protection locked="0"/>
    </xf>
    <xf numFmtId="0" fontId="1" fillId="0" borderId="0" xfId="49" applyNumberFormat="1" applyFont="1" applyFill="1" applyAlignment="1">
      <alignment horizontal="left"/>
      <protection locked="0"/>
    </xf>
    <xf numFmtId="0" fontId="17" fillId="0" borderId="0" xfId="49" applyNumberFormat="1" applyFont="1" applyFill="1" applyBorder="1" applyAlignment="1" applyProtection="1">
      <alignment horizontal="left" vertical="center"/>
      <protection locked="0"/>
    </xf>
    <xf numFmtId="0" fontId="1" fillId="0" borderId="0" xfId="49" applyNumberFormat="1" applyFont="1" applyFill="1" applyAlignment="1">
      <alignment horizontal="center" vertical="center"/>
      <protection locked="0"/>
    </xf>
    <xf numFmtId="0" fontId="1" fillId="0" borderId="0" xfId="49" applyFont="1" applyFill="1" applyAlignment="1">
      <alignment horizontal="center" vertical="center"/>
      <protection locked="0"/>
    </xf>
    <xf numFmtId="0" fontId="17" fillId="0" borderId="0" xfId="0" applyNumberFormat="1" applyFont="1" applyBorder="1" applyAlignment="1" applyProtection="1">
      <alignment horizontal="left" vertical="center"/>
      <protection locked="0"/>
    </xf>
    <xf numFmtId="0" fontId="1" fillId="0" borderId="0" xfId="49" applyFont="1" applyFill="1" applyAlignment="1" applyProtection="1">
      <alignment horizontal="center" vertical="center"/>
      <protection locked="0"/>
    </xf>
    <xf numFmtId="0" fontId="17" fillId="0" borderId="0" xfId="49" applyFont="1" applyFill="1" applyProtection="1"/>
    <xf numFmtId="0" fontId="17" fillId="47" borderId="0" xfId="49" applyFont="1" applyFill="1" applyProtection="1"/>
    <xf numFmtId="0" fontId="17" fillId="48" borderId="0" xfId="49" applyFont="1" applyFill="1" applyProtection="1"/>
    <xf numFmtId="0" fontId="17" fillId="0" borderId="0" xfId="49" applyFont="1" applyFill="1" applyAlignment="1">
      <alignment horizontal="left" vertical="center"/>
      <protection locked="0"/>
    </xf>
    <xf numFmtId="0" fontId="16" fillId="0" borderId="0" xfId="49" applyFont="1" applyFill="1">
      <protection locked="0"/>
    </xf>
    <xf numFmtId="0" fontId="16" fillId="0" borderId="0" xfId="49" applyFont="1" applyFill="1" applyBorder="1" applyAlignment="1" applyProtection="1">
      <alignment horizontal="center" vertical="center"/>
      <protection locked="0"/>
    </xf>
    <xf numFmtId="0" fontId="16" fillId="38" borderId="0" xfId="49" applyFont="1" applyFill="1" applyBorder="1" applyProtection="1"/>
    <xf numFmtId="0" fontId="97" fillId="37" borderId="12" xfId="49" applyFont="1" applyFill="1" applyBorder="1" applyAlignment="1" applyProtection="1">
      <alignment horizontal="right"/>
    </xf>
    <xf numFmtId="0" fontId="17" fillId="37" borderId="13" xfId="49" applyNumberFormat="1" applyFont="1" applyFill="1" applyBorder="1" applyAlignment="1" applyProtection="1">
      <alignment horizontal="center"/>
    </xf>
    <xf numFmtId="0" fontId="17" fillId="42" borderId="19" xfId="49" applyFont="1" applyFill="1" applyBorder="1" applyAlignment="1" applyProtection="1">
      <alignment horizontal="center" vertical="center"/>
    </xf>
    <xf numFmtId="0" fontId="17" fillId="0" borderId="0" xfId="49" applyFont="1" applyFill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36" borderId="0" xfId="49" applyFont="1" applyFill="1" applyBorder="1" applyProtection="1"/>
    <xf numFmtId="0" fontId="1" fillId="0" borderId="0" xfId="49" applyNumberFormat="1" applyFont="1" applyFill="1" applyAlignment="1" applyProtection="1">
      <alignment horizontal="center" vertical="center"/>
      <protection locked="0"/>
    </xf>
    <xf numFmtId="0" fontId="17" fillId="36" borderId="0" xfId="49" applyFont="1" applyFill="1" applyProtection="1"/>
    <xf numFmtId="0" fontId="1" fillId="0" borderId="0" xfId="49" applyNumberFormat="1" applyFont="1" applyFill="1">
      <protection locked="0"/>
    </xf>
    <xf numFmtId="0" fontId="1" fillId="0" borderId="0" xfId="49" applyFont="1" applyFill="1" applyAlignment="1">
      <alignment horizontal="left"/>
      <protection locked="0"/>
    </xf>
    <xf numFmtId="0" fontId="17" fillId="36" borderId="0" xfId="49" applyFont="1" applyFill="1" applyAlignment="1" applyProtection="1">
      <alignment horizontal="left"/>
    </xf>
    <xf numFmtId="0" fontId="1" fillId="0" borderId="0" xfId="0" applyFont="1" applyAlignment="1">
      <alignment horizontal="left"/>
    </xf>
    <xf numFmtId="0" fontId="17" fillId="0" borderId="0" xfId="49" applyFont="1" applyFill="1" applyAlignment="1" applyProtection="1">
      <alignment horizontal="left"/>
    </xf>
    <xf numFmtId="0" fontId="17" fillId="0" borderId="0" xfId="49" applyFont="1" applyFill="1" applyAlignment="1">
      <alignment horizontal="left"/>
      <protection locked="0"/>
    </xf>
    <xf numFmtId="0" fontId="17" fillId="47" borderId="0" xfId="49" applyFont="1" applyFill="1" applyAlignment="1">
      <alignment horizontal="left"/>
      <protection locked="0"/>
    </xf>
    <xf numFmtId="0" fontId="17" fillId="48" borderId="0" xfId="49" applyFont="1" applyFill="1" applyAlignment="1">
      <alignment horizontal="left"/>
      <protection locked="0"/>
    </xf>
    <xf numFmtId="49" fontId="1" fillId="0" borderId="0" xfId="49" applyNumberFormat="1" applyFont="1" applyFill="1" applyAlignment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49" applyNumberFormat="1" applyFont="1" applyFill="1" applyProtection="1"/>
    <xf numFmtId="0" fontId="17" fillId="0" borderId="0" xfId="0" applyFont="1"/>
    <xf numFmtId="0" fontId="17" fillId="0" borderId="0" xfId="0" applyNumberFormat="1" applyFont="1"/>
    <xf numFmtId="0" fontId="17" fillId="0" borderId="0" xfId="49" applyNumberFormat="1" applyFont="1" applyFill="1" applyAlignment="1">
      <alignment horizontal="center" vertical="center"/>
      <protection locked="0"/>
    </xf>
    <xf numFmtId="0" fontId="17" fillId="0" borderId="0" xfId="49" applyFont="1" applyFill="1" applyAlignment="1">
      <alignment horizontal="center" vertical="center"/>
      <protection locked="0"/>
    </xf>
    <xf numFmtId="0" fontId="17" fillId="0" borderId="0" xfId="49" applyFont="1" applyFill="1" applyAlignment="1" applyProtection="1">
      <alignment horizontal="center" vertical="center"/>
      <protection locked="0"/>
    </xf>
    <xf numFmtId="0" fontId="17" fillId="0" borderId="0" xfId="49" applyNumberFormat="1" applyFont="1" applyFill="1" applyAlignment="1">
      <alignment horizontal="left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49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Protection="1">
      <protection locked="0"/>
    </xf>
    <xf numFmtId="0" fontId="17" fillId="0" borderId="0" xfId="49" applyNumberFormat="1" applyFont="1" applyFill="1" applyAlignment="1" applyProtection="1">
      <alignment horizontal="center" vertical="center"/>
      <protection locked="0"/>
    </xf>
    <xf numFmtId="0" fontId="17" fillId="0" borderId="25" xfId="49" applyFont="1" applyFill="1" applyBorder="1" applyAlignment="1" applyProtection="1">
      <alignment horizontal="center" vertical="center"/>
      <protection locked="0"/>
    </xf>
    <xf numFmtId="0" fontId="17" fillId="0" borderId="0" xfId="49" applyNumberFormat="1" applyFont="1" applyFill="1">
      <protection locked="0"/>
    </xf>
    <xf numFmtId="49" fontId="17" fillId="0" borderId="0" xfId="49" applyNumberFormat="1" applyFont="1" applyFill="1" applyAlignment="1" applyProtection="1">
      <alignment horizontal="center" vertical="center"/>
      <protection locked="0"/>
    </xf>
    <xf numFmtId="49" fontId="17" fillId="0" borderId="0" xfId="49" applyNumberFormat="1" applyFont="1" applyFill="1" applyAlignment="1">
      <alignment horizontal="center" vertical="center"/>
      <protection locked="0"/>
    </xf>
    <xf numFmtId="0" fontId="17" fillId="47" borderId="0" xfId="49" applyNumberFormat="1" applyFont="1" applyFill="1">
      <protection locked="0"/>
    </xf>
    <xf numFmtId="0" fontId="17" fillId="48" borderId="0" xfId="49" applyNumberFormat="1" applyFont="1" applyFill="1">
      <protection locked="0"/>
    </xf>
    <xf numFmtId="0" fontId="99" fillId="0" borderId="0" xfId="48" applyFont="1" applyBorder="1"/>
    <xf numFmtId="0" fontId="99" fillId="0" borderId="0" xfId="48" applyFont="1"/>
    <xf numFmtId="0" fontId="99" fillId="0" borderId="0" xfId="48" applyFont="1" applyBorder="1" applyAlignment="1">
      <alignment horizontal="center"/>
    </xf>
    <xf numFmtId="0" fontId="102" fillId="0" borderId="0" xfId="48" applyFont="1" applyBorder="1"/>
    <xf numFmtId="0" fontId="102" fillId="0" borderId="0" xfId="48" applyFont="1"/>
    <xf numFmtId="0" fontId="99" fillId="0" borderId="0" xfId="48" applyFont="1" applyBorder="1" applyAlignment="1">
      <alignment wrapText="1"/>
    </xf>
    <xf numFmtId="0" fontId="101" fillId="0" borderId="0" xfId="50" applyFont="1" applyFill="1" applyBorder="1" applyAlignment="1" applyProtection="1">
      <alignment horizontal="left" wrapText="1"/>
    </xf>
    <xf numFmtId="0" fontId="99" fillId="0" borderId="0" xfId="48" applyFont="1" applyBorder="1" applyAlignment="1">
      <alignment horizontal="center" wrapText="1"/>
    </xf>
    <xf numFmtId="0" fontId="99" fillId="0" borderId="0" xfId="48" applyFont="1" applyAlignment="1">
      <alignment wrapText="1"/>
    </xf>
    <xf numFmtId="0" fontId="99" fillId="0" borderId="0" xfId="48" applyFont="1" applyBorder="1" applyAlignment="1">
      <alignment vertical="top" wrapText="1"/>
    </xf>
    <xf numFmtId="0" fontId="102" fillId="0" borderId="0" xfId="48" applyFont="1" applyBorder="1" applyAlignment="1">
      <alignment horizontal="center" wrapText="1"/>
    </xf>
    <xf numFmtId="0" fontId="102" fillId="0" borderId="0" xfId="48" applyFont="1" applyBorder="1" applyAlignment="1">
      <alignment horizontal="center"/>
    </xf>
    <xf numFmtId="0" fontId="102" fillId="0" borderId="0" xfId="48" applyFont="1" applyBorder="1" applyAlignment="1">
      <alignment wrapText="1"/>
    </xf>
    <xf numFmtId="0" fontId="28" fillId="0" borderId="13" xfId="45" applyFont="1" applyBorder="1" applyAlignment="1" applyProtection="1">
      <alignment horizontal="center" vertical="center"/>
      <protection locked="0"/>
    </xf>
    <xf numFmtId="0" fontId="29" fillId="0" borderId="13" xfId="46" applyFont="1" applyFill="1" applyBorder="1" applyAlignment="1" applyProtection="1">
      <alignment horizontal="center" vertical="center"/>
      <protection locked="0"/>
    </xf>
    <xf numFmtId="0" fontId="98" fillId="0" borderId="0" xfId="48" applyFont="1" applyBorder="1" applyAlignment="1">
      <alignment horizontal="center" wrapText="1"/>
    </xf>
    <xf numFmtId="0" fontId="100" fillId="0" borderId="0" xfId="48" applyFont="1" applyBorder="1" applyAlignment="1">
      <alignment wrapText="1"/>
    </xf>
    <xf numFmtId="167" fontId="9" fillId="40" borderId="5" xfId="49" applyNumberFormat="1" applyFont="1" applyFill="1" applyBorder="1" applyAlignment="1" applyProtection="1">
      <alignment horizontal="center" vertical="center"/>
    </xf>
    <xf numFmtId="0" fontId="29" fillId="0" borderId="13" xfId="46" applyFont="1" applyBorder="1" applyAlignment="1" applyProtection="1">
      <alignment horizontal="center" vertical="center"/>
      <protection locked="0"/>
    </xf>
    <xf numFmtId="0" fontId="103" fillId="3" borderId="13" xfId="46" applyFont="1" applyFill="1" applyBorder="1" applyAlignment="1" applyProtection="1">
      <alignment horizontal="center" vertical="center"/>
      <protection locked="0"/>
    </xf>
    <xf numFmtId="0" fontId="28" fillId="0" borderId="0" xfId="45" applyFont="1" applyBorder="1" applyAlignment="1" applyProtection="1">
      <alignment horizontal="left" vertical="center"/>
      <protection locked="0"/>
    </xf>
    <xf numFmtId="0" fontId="28" fillId="0" borderId="0" xfId="45" applyFont="1" applyProtection="1">
      <protection locked="0"/>
    </xf>
    <xf numFmtId="0" fontId="9" fillId="0" borderId="5" xfId="49" applyNumberFormat="1" applyFont="1" applyFill="1" applyBorder="1" applyAlignment="1" applyProtection="1">
      <alignment horizontal="center" vertical="center"/>
      <protection locked="0"/>
    </xf>
    <xf numFmtId="49" fontId="9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9" fillId="0" borderId="3" xfId="49" applyNumberFormat="1" applyFont="1" applyFill="1" applyBorder="1" applyAlignment="1" applyProtection="1">
      <alignment horizontal="center" vertical="center"/>
      <protection locked="0"/>
    </xf>
    <xf numFmtId="0" fontId="9" fillId="0" borderId="4" xfId="49" applyNumberFormat="1" applyFont="1" applyFill="1" applyBorder="1" applyAlignment="1" applyProtection="1">
      <alignment horizontal="center" vertical="center"/>
      <protection locked="0"/>
    </xf>
    <xf numFmtId="49" fontId="9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9" fillId="0" borderId="21" xfId="49" applyNumberFormat="1" applyFont="1" applyFill="1" applyBorder="1" applyAlignment="1" applyProtection="1">
      <alignment horizontal="center" vertical="center"/>
      <protection locked="0"/>
    </xf>
    <xf numFmtId="0" fontId="9" fillId="0" borderId="1" xfId="49" applyNumberFormat="1" applyFont="1" applyFill="1" applyBorder="1" applyAlignment="1" applyProtection="1">
      <alignment horizontal="center" vertical="center"/>
      <protection locked="0"/>
    </xf>
    <xf numFmtId="0" fontId="9" fillId="0" borderId="3" xfId="49" applyNumberFormat="1" applyFont="1" applyFill="1" applyBorder="1" applyAlignment="1" applyProtection="1">
      <alignment horizontal="center" vertical="center"/>
      <protection locked="0"/>
    </xf>
    <xf numFmtId="0" fontId="93" fillId="0" borderId="3" xfId="49" applyNumberFormat="1" applyFont="1" applyFill="1" applyBorder="1" applyAlignment="1" applyProtection="1">
      <alignment horizontal="center" vertical="center" wrapText="1"/>
    </xf>
    <xf numFmtId="0" fontId="0" fillId="0" borderId="0" xfId="0" quotePrefix="1"/>
    <xf numFmtId="0" fontId="94" fillId="0" borderId="27" xfId="49" applyFont="1" applyFill="1" applyBorder="1" applyAlignment="1">
      <alignment horizontal="center" vertical="top"/>
      <protection locked="0"/>
    </xf>
    <xf numFmtId="0" fontId="94" fillId="0" borderId="27" xfId="0" applyFont="1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88" fillId="0" borderId="27" xfId="0" applyFont="1" applyBorder="1" applyAlignment="1">
      <alignment horizontal="center" vertical="top"/>
    </xf>
    <xf numFmtId="0" fontId="0" fillId="0" borderId="27" xfId="0" applyBorder="1" applyAlignment="1"/>
    <xf numFmtId="171" fontId="9" fillId="0" borderId="3" xfId="49" applyNumberFormat="1" applyFont="1" applyFill="1" applyBorder="1" applyAlignment="1" applyProtection="1">
      <alignment horizontal="center" vertical="center"/>
      <protection locked="0"/>
    </xf>
    <xf numFmtId="171" fontId="9" fillId="0" borderId="4" xfId="49" applyNumberFormat="1" applyFont="1" applyFill="1" applyBorder="1" applyAlignment="1" applyProtection="1">
      <alignment horizontal="center" vertical="center"/>
      <protection locked="0"/>
    </xf>
    <xf numFmtId="0" fontId="50" fillId="0" borderId="0" xfId="46" applyFont="1" applyBorder="1" applyAlignment="1" applyProtection="1">
      <alignment horizontal="right"/>
      <protection locked="0"/>
    </xf>
    <xf numFmtId="0" fontId="50" fillId="0" borderId="0" xfId="46" applyFont="1" applyBorder="1" applyAlignment="1" applyProtection="1">
      <alignment horizontal="right"/>
    </xf>
    <xf numFmtId="0" fontId="9" fillId="35" borderId="3" xfId="49" applyNumberFormat="1" applyFont="1" applyFill="1" applyBorder="1" applyAlignment="1" applyProtection="1">
      <alignment horizontal="center" vertical="center"/>
      <protection locked="0"/>
    </xf>
    <xf numFmtId="0" fontId="50" fillId="0" borderId="0" xfId="46" applyFont="1" applyBorder="1" applyAlignment="1" applyProtection="1">
      <alignment horizontal="left"/>
      <protection locked="0"/>
    </xf>
    <xf numFmtId="0" fontId="50" fillId="0" borderId="25" xfId="46" applyFont="1" applyBorder="1" applyAlignment="1" applyProtection="1">
      <alignment horizontal="right"/>
      <protection locked="0"/>
    </xf>
    <xf numFmtId="0" fontId="17" fillId="0" borderId="0" xfId="0" applyNumberFormat="1" applyFont="1" applyAlignment="1">
      <alignment vertical="center"/>
    </xf>
    <xf numFmtId="0" fontId="50" fillId="0" borderId="25" xfId="46" applyFont="1" applyBorder="1" applyAlignment="1" applyProtection="1">
      <alignment horizontal="right"/>
    </xf>
    <xf numFmtId="49" fontId="9" fillId="0" borderId="1" xfId="49" applyNumberFormat="1" applyFont="1" applyBorder="1" applyAlignment="1" applyProtection="1">
      <alignment horizontal="left" wrapText="1"/>
      <protection locked="0"/>
    </xf>
    <xf numFmtId="49" fontId="9" fillId="0" borderId="3" xfId="49" applyNumberFormat="1" applyFont="1" applyBorder="1" applyAlignment="1" applyProtection="1">
      <alignment horizontal="center" vertical="center" wrapText="1"/>
      <protection locked="0"/>
    </xf>
    <xf numFmtId="0" fontId="9" fillId="0" borderId="1" xfId="49" applyFont="1" applyBorder="1" applyAlignment="1" applyProtection="1">
      <alignment horizontal="center" vertical="center"/>
      <protection locked="0"/>
    </xf>
    <xf numFmtId="172" fontId="9" fillId="0" borderId="3" xfId="49" applyNumberFormat="1" applyFont="1" applyBorder="1" applyAlignment="1" applyProtection="1">
      <alignment horizontal="center" vertical="center"/>
      <protection locked="0"/>
    </xf>
    <xf numFmtId="0" fontId="9" fillId="0" borderId="3" xfId="49" applyFont="1" applyBorder="1" applyAlignment="1" applyProtection="1">
      <alignment horizontal="center" vertical="center"/>
      <protection locked="0"/>
    </xf>
    <xf numFmtId="49" fontId="9" fillId="0" borderId="1" xfId="49" applyNumberFormat="1" applyFont="1" applyBorder="1" applyAlignment="1" applyProtection="1">
      <alignment horizontal="left" vertical="center" wrapText="1"/>
      <protection locked="0"/>
    </xf>
    <xf numFmtId="49" fontId="9" fillId="0" borderId="1" xfId="49" applyNumberFormat="1" applyFont="1" applyFill="1" applyBorder="1" applyAlignment="1" applyProtection="1">
      <alignment horizontal="left" wrapText="1"/>
      <protection locked="0"/>
    </xf>
    <xf numFmtId="0" fontId="17" fillId="0" borderId="0" xfId="49" applyNumberFormat="1" applyFont="1" applyFill="1" applyBorder="1" applyAlignment="1" applyProtection="1">
      <alignment horizontal="left" vertical="center"/>
      <protection locked="0"/>
    </xf>
    <xf numFmtId="0" fontId="22" fillId="0" borderId="3" xfId="46" applyFont="1" applyBorder="1" applyAlignment="1" applyProtection="1">
      <alignment horizontal="left"/>
      <protection locked="0"/>
    </xf>
    <xf numFmtId="0" fontId="22" fillId="0" borderId="4" xfId="46" applyFont="1" applyBorder="1" applyAlignment="1" applyProtection="1">
      <alignment horizontal="left"/>
      <protection locked="0"/>
    </xf>
    <xf numFmtId="0" fontId="22" fillId="0" borderId="5" xfId="46" applyFont="1" applyBorder="1" applyAlignment="1" applyProtection="1">
      <alignment horizontal="left"/>
      <protection locked="0"/>
    </xf>
    <xf numFmtId="0" fontId="49" fillId="0" borderId="0" xfId="46" applyFont="1" applyAlignment="1" applyProtection="1">
      <alignment horizontal="left" vertical="center"/>
    </xf>
    <xf numFmtId="0" fontId="49" fillId="0" borderId="11" xfId="46" applyFont="1" applyBorder="1" applyAlignment="1" applyProtection="1">
      <alignment horizontal="left" vertical="center"/>
    </xf>
    <xf numFmtId="0" fontId="50" fillId="0" borderId="0" xfId="46" applyFont="1" applyBorder="1" applyAlignment="1" applyProtection="1">
      <alignment horizontal="right"/>
    </xf>
    <xf numFmtId="0" fontId="67" fillId="0" borderId="0" xfId="46" applyFont="1" applyAlignment="1" applyProtection="1">
      <alignment horizontal="center"/>
    </xf>
    <xf numFmtId="49" fontId="22" fillId="0" borderId="3" xfId="46" quotePrefix="1" applyNumberFormat="1" applyFont="1" applyBorder="1" applyAlignment="1" applyProtection="1">
      <alignment horizontal="left" vertical="center"/>
      <protection locked="0"/>
    </xf>
    <xf numFmtId="49" fontId="22" fillId="0" borderId="4" xfId="46" quotePrefix="1" applyNumberFormat="1" applyFont="1" applyBorder="1" applyAlignment="1" applyProtection="1">
      <alignment horizontal="left" vertical="center"/>
      <protection locked="0"/>
    </xf>
    <xf numFmtId="49" fontId="22" fillId="0" borderId="5" xfId="46" quotePrefix="1" applyNumberFormat="1" applyFont="1" applyBorder="1" applyAlignment="1" applyProtection="1">
      <alignment horizontal="left" vertical="center"/>
      <protection locked="0"/>
    </xf>
    <xf numFmtId="0" fontId="22" fillId="0" borderId="0" xfId="46" applyFont="1" applyFill="1" applyAlignment="1" applyProtection="1">
      <alignment horizontal="center"/>
    </xf>
    <xf numFmtId="0" fontId="86" fillId="0" borderId="0" xfId="46" applyFont="1" applyAlignment="1" applyProtection="1">
      <alignment horizontal="center"/>
    </xf>
    <xf numFmtId="0" fontId="22" fillId="0" borderId="0" xfId="46" applyFont="1" applyAlignment="1" applyProtection="1">
      <alignment horizontal="center"/>
    </xf>
    <xf numFmtId="0" fontId="50" fillId="0" borderId="0" xfId="46" applyFont="1" applyAlignment="1" applyProtection="1">
      <alignment horizontal="center"/>
    </xf>
    <xf numFmtId="0" fontId="27" fillId="0" borderId="19" xfId="46" applyFont="1" applyBorder="1" applyAlignment="1" applyProtection="1">
      <alignment horizontal="left" vertical="center"/>
    </xf>
    <xf numFmtId="0" fontId="54" fillId="0" borderId="19" xfId="46" applyFont="1" applyBorder="1" applyAlignment="1" applyProtection="1">
      <alignment horizontal="left" vertical="center"/>
    </xf>
    <xf numFmtId="0" fontId="0" fillId="0" borderId="0" xfId="0" applyAlignment="1" applyProtection="1">
      <alignment horizontal="right"/>
    </xf>
    <xf numFmtId="49" fontId="28" fillId="0" borderId="26" xfId="46" applyNumberFormat="1" applyFont="1" applyBorder="1" applyAlignment="1" applyProtection="1">
      <alignment horizontal="center" vertical="center" textRotation="90" wrapText="1"/>
    </xf>
    <xf numFmtId="49" fontId="28" fillId="0" borderId="16" xfId="46" applyNumberFormat="1" applyFont="1" applyBorder="1" applyAlignment="1" applyProtection="1">
      <alignment horizontal="center" vertical="center" textRotation="90" wrapText="1"/>
    </xf>
    <xf numFmtId="0" fontId="32" fillId="0" borderId="22" xfId="46" applyFont="1" applyBorder="1" applyAlignment="1" applyProtection="1">
      <alignment horizontal="center" vertical="center"/>
    </xf>
    <xf numFmtId="0" fontId="32" fillId="0" borderId="23" xfId="46" applyFont="1" applyBorder="1" applyAlignment="1" applyProtection="1">
      <alignment horizontal="center" vertical="center"/>
    </xf>
    <xf numFmtId="0" fontId="32" fillId="0" borderId="24" xfId="46" applyFont="1" applyBorder="1" applyAlignment="1" applyProtection="1">
      <alignment horizontal="center" vertical="center"/>
    </xf>
    <xf numFmtId="0" fontId="40" fillId="0" borderId="24" xfId="0" applyFont="1" applyBorder="1" applyAlignment="1" applyProtection="1">
      <alignment horizontal="center"/>
    </xf>
    <xf numFmtId="0" fontId="22" fillId="0" borderId="3" xfId="46" applyFont="1" applyBorder="1" applyAlignment="1" applyProtection="1">
      <alignment horizontal="left" wrapText="1"/>
      <protection locked="0"/>
    </xf>
    <xf numFmtId="0" fontId="22" fillId="0" borderId="4" xfId="46" applyFont="1" applyBorder="1" applyAlignment="1" applyProtection="1">
      <alignment horizontal="left" wrapText="1"/>
      <protection locked="0"/>
    </xf>
    <xf numFmtId="0" fontId="22" fillId="0" borderId="5" xfId="46" applyFont="1" applyBorder="1" applyAlignment="1" applyProtection="1">
      <alignment horizontal="left" wrapText="1"/>
      <protection locked="0"/>
    </xf>
    <xf numFmtId="0" fontId="61" fillId="0" borderId="27" xfId="46" applyFont="1" applyBorder="1" applyAlignment="1" applyProtection="1">
      <alignment horizontal="left" vertical="top" wrapText="1"/>
    </xf>
    <xf numFmtId="0" fontId="28" fillId="0" borderId="0" xfId="46" applyFont="1" applyBorder="1" applyAlignment="1" applyProtection="1">
      <alignment horizontal="left" vertical="center"/>
    </xf>
    <xf numFmtId="49" fontId="28" fillId="0" borderId="26" xfId="46" applyNumberFormat="1" applyFont="1" applyBorder="1" applyAlignment="1" applyProtection="1">
      <alignment horizontal="center" vertical="center" textRotation="90" wrapText="1"/>
      <protection locked="0"/>
    </xf>
    <xf numFmtId="49" fontId="28" fillId="0" borderId="16" xfId="46" applyNumberFormat="1" applyFont="1" applyBorder="1" applyAlignment="1" applyProtection="1">
      <alignment horizontal="center" vertical="center" textRotation="90" wrapText="1"/>
      <protection locked="0"/>
    </xf>
    <xf numFmtId="49" fontId="66" fillId="0" borderId="25" xfId="46" applyNumberFormat="1" applyFont="1" applyBorder="1" applyAlignment="1" applyProtection="1">
      <alignment vertical="center" wrapText="1"/>
    </xf>
    <xf numFmtId="49" fontId="60" fillId="0" borderId="3" xfId="45" applyNumberFormat="1" applyFont="1" applyBorder="1" applyAlignment="1" applyProtection="1">
      <alignment horizontal="left" vertical="center"/>
    </xf>
    <xf numFmtId="49" fontId="60" fillId="0" borderId="4" xfId="45" applyNumberFormat="1" applyFont="1" applyBorder="1" applyAlignment="1" applyProtection="1">
      <alignment horizontal="left" vertical="center"/>
    </xf>
    <xf numFmtId="49" fontId="60" fillId="0" borderId="5" xfId="45" applyNumberFormat="1" applyFont="1" applyBorder="1" applyAlignment="1" applyProtection="1">
      <alignment horizontal="left" vertical="center"/>
    </xf>
    <xf numFmtId="0" fontId="22" fillId="0" borderId="3" xfId="46" applyFont="1" applyBorder="1" applyAlignment="1" applyProtection="1">
      <alignment horizontal="center" vertical="center"/>
      <protection locked="0"/>
    </xf>
    <xf numFmtId="0" fontId="22" fillId="0" borderId="4" xfId="46" applyFont="1" applyBorder="1" applyAlignment="1" applyProtection="1">
      <alignment horizontal="center" vertical="center"/>
      <protection locked="0"/>
    </xf>
    <xf numFmtId="0" fontId="22" fillId="0" borderId="5" xfId="46" applyFont="1" applyBorder="1" applyAlignment="1" applyProtection="1">
      <alignment horizontal="center" vertical="center"/>
      <protection locked="0"/>
    </xf>
    <xf numFmtId="0" fontId="50" fillId="0" borderId="0" xfId="45" applyFont="1" applyAlignment="1" applyProtection="1">
      <protection locked="0"/>
    </xf>
    <xf numFmtId="0" fontId="0" fillId="0" borderId="0" xfId="0" applyAlignment="1" applyProtection="1">
      <protection locked="0"/>
    </xf>
    <xf numFmtId="0" fontId="28" fillId="0" borderId="28" xfId="46" applyFont="1" applyBorder="1" applyAlignment="1" applyProtection="1">
      <alignment horizontal="center" vertical="center" textRotation="90"/>
    </xf>
    <xf numFmtId="0" fontId="28" fillId="0" borderId="29" xfId="46" applyFont="1" applyBorder="1" applyAlignment="1" applyProtection="1">
      <alignment horizontal="center" vertical="center" textRotation="9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protection locked="0"/>
    </xf>
    <xf numFmtId="0" fontId="94" fillId="0" borderId="27" xfId="0" applyFont="1" applyBorder="1" applyAlignment="1">
      <alignment horizontal="center" vertical="top"/>
    </xf>
    <xf numFmtId="0" fontId="1" fillId="0" borderId="27" xfId="0" applyFont="1" applyBorder="1" applyAlignment="1"/>
    <xf numFmtId="0" fontId="17" fillId="0" borderId="0" xfId="49" applyNumberFormat="1" applyFont="1" applyFill="1" applyBorder="1" applyAlignment="1" applyProtection="1">
      <alignment horizontal="left" vertical="center"/>
      <protection locked="0"/>
    </xf>
    <xf numFmtId="0" fontId="9" fillId="0" borderId="9" xfId="0" quotePrefix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7" fillId="0" borderId="9" xfId="49" applyFont="1" applyFill="1" applyBorder="1" applyAlignment="1" applyProtection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17" fillId="0" borderId="25" xfId="0" applyNumberFormat="1" applyFont="1" applyFill="1" applyBorder="1" applyAlignment="1" applyProtection="1">
      <alignment horizontal="left" vertical="top"/>
      <protection locked="0"/>
    </xf>
    <xf numFmtId="0" fontId="17" fillId="0" borderId="25" xfId="0" applyNumberFormat="1" applyFont="1" applyBorder="1" applyAlignment="1" applyProtection="1">
      <protection locked="0"/>
    </xf>
    <xf numFmtId="0" fontId="17" fillId="0" borderId="25" xfId="0" applyFont="1" applyBorder="1" applyAlignment="1" applyProtection="1">
      <protection locked="0"/>
    </xf>
    <xf numFmtId="0" fontId="94" fillId="0" borderId="27" xfId="0" applyNumberFormat="1" applyFont="1" applyFill="1" applyBorder="1" applyAlignment="1" applyProtection="1">
      <alignment horizontal="center" vertical="top"/>
      <protection locked="0"/>
    </xf>
    <xf numFmtId="0" fontId="94" fillId="0" borderId="27" xfId="0" applyNumberFormat="1" applyFont="1" applyBorder="1" applyAlignment="1">
      <alignment horizontal="center" vertical="top"/>
    </xf>
    <xf numFmtId="0" fontId="1" fillId="0" borderId="27" xfId="0" applyFont="1" applyBorder="1" applyAlignment="1">
      <alignment horizontal="center"/>
    </xf>
    <xf numFmtId="49" fontId="17" fillId="0" borderId="25" xfId="49" applyNumberFormat="1" applyFont="1" applyFill="1" applyBorder="1" applyAlignment="1" applyProtection="1">
      <alignment horizontal="center" vertical="center"/>
      <protection locked="0"/>
    </xf>
    <xf numFmtId="0" fontId="17" fillId="0" borderId="25" xfId="0" applyFont="1" applyBorder="1" applyAlignment="1">
      <alignment horizontal="center" vertical="center"/>
    </xf>
    <xf numFmtId="0" fontId="17" fillId="0" borderId="25" xfId="49" applyFont="1" applyFill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vertical="center"/>
      <protection locked="0"/>
    </xf>
    <xf numFmtId="168" fontId="17" fillId="35" borderId="35" xfId="49" applyNumberFormat="1" applyFont="1" applyFill="1" applyBorder="1" applyAlignment="1" applyProtection="1">
      <alignment horizontal="center" vertical="center"/>
    </xf>
    <xf numFmtId="168" fontId="17" fillId="35" borderId="51" xfId="49" applyNumberFormat="1" applyFont="1" applyFill="1" applyBorder="1" applyAlignment="1" applyProtection="1">
      <alignment horizontal="center" vertical="center"/>
    </xf>
    <xf numFmtId="0" fontId="17" fillId="35" borderId="36" xfId="49" applyNumberFormat="1" applyFont="1" applyFill="1" applyBorder="1" applyAlignment="1" applyProtection="1">
      <alignment horizontal="center" vertical="center"/>
    </xf>
    <xf numFmtId="170" fontId="17" fillId="35" borderId="3" xfId="49" applyNumberFormat="1" applyFont="1" applyFill="1" applyBorder="1" applyAlignment="1" applyProtection="1">
      <alignment horizontal="center" vertical="center"/>
    </xf>
    <xf numFmtId="170" fontId="17" fillId="35" borderId="4" xfId="49" applyNumberFormat="1" applyFont="1" applyFill="1" applyBorder="1" applyAlignment="1" applyProtection="1">
      <alignment horizontal="center" vertical="center"/>
    </xf>
    <xf numFmtId="170" fontId="17" fillId="35" borderId="5" xfId="49" applyNumberFormat="1" applyFont="1" applyFill="1" applyBorder="1" applyAlignment="1" applyProtection="1">
      <alignment horizontal="center" vertical="center"/>
    </xf>
    <xf numFmtId="0" fontId="13" fillId="0" borderId="1" xfId="49" applyNumberFormat="1" applyFont="1" applyFill="1" applyBorder="1" applyAlignment="1" applyProtection="1">
      <alignment horizontal="center"/>
    </xf>
    <xf numFmtId="0" fontId="3" fillId="0" borderId="1" xfId="49" applyNumberFormat="1" applyFont="1" applyFill="1" applyBorder="1" applyAlignment="1">
      <alignment horizontal="center" vertical="center" wrapText="1"/>
      <protection locked="0"/>
    </xf>
    <xf numFmtId="49" fontId="3" fillId="0" borderId="1" xfId="49" applyNumberFormat="1" applyFont="1" applyFill="1" applyBorder="1" applyAlignment="1">
      <alignment horizontal="center" vertical="center" textRotation="90"/>
      <protection locked="0"/>
    </xf>
    <xf numFmtId="167" fontId="17" fillId="35" borderId="3" xfId="49" applyNumberFormat="1" applyFont="1" applyFill="1" applyBorder="1" applyAlignment="1" applyProtection="1">
      <alignment horizontal="center" vertical="center"/>
    </xf>
    <xf numFmtId="167" fontId="17" fillId="35" borderId="4" xfId="49" applyNumberFormat="1" applyFont="1" applyFill="1" applyBorder="1" applyAlignment="1" applyProtection="1">
      <alignment horizontal="center" vertical="center"/>
    </xf>
    <xf numFmtId="167" fontId="17" fillId="35" borderId="5" xfId="49" applyNumberFormat="1" applyFont="1" applyFill="1" applyBorder="1" applyAlignment="1" applyProtection="1">
      <alignment horizontal="center" vertical="center"/>
    </xf>
    <xf numFmtId="0" fontId="0" fillId="0" borderId="39" xfId="0" applyBorder="1" applyAlignment="1">
      <alignment horizontal="center"/>
    </xf>
    <xf numFmtId="165" fontId="13" fillId="35" borderId="31" xfId="49" applyNumberFormat="1" applyFont="1" applyFill="1" applyBorder="1" applyAlignment="1" applyProtection="1">
      <alignment horizontal="center" vertical="center"/>
    </xf>
    <xf numFmtId="165" fontId="13" fillId="35" borderId="32" xfId="49" applyNumberFormat="1" applyFont="1" applyFill="1" applyBorder="1" applyAlignment="1" applyProtection="1">
      <alignment horizontal="center" vertical="center"/>
    </xf>
    <xf numFmtId="0" fontId="12" fillId="0" borderId="38" xfId="49" applyFont="1" applyFill="1" applyBorder="1" applyAlignment="1" applyProtection="1">
      <alignment horizontal="center" wrapText="1"/>
    </xf>
    <xf numFmtId="0" fontId="3" fillId="37" borderId="22" xfId="49" applyNumberFormat="1" applyFont="1" applyFill="1" applyBorder="1" applyAlignment="1" applyProtection="1">
      <alignment horizontal="center" vertical="center"/>
    </xf>
    <xf numFmtId="0" fontId="3" fillId="37" borderId="23" xfId="49" applyNumberFormat="1" applyFont="1" applyFill="1" applyBorder="1" applyAlignment="1" applyProtection="1">
      <alignment horizontal="center" vertical="center"/>
    </xf>
    <xf numFmtId="0" fontId="3" fillId="37" borderId="24" xfId="49" applyNumberFormat="1" applyFont="1" applyFill="1" applyBorder="1" applyAlignment="1" applyProtection="1">
      <alignment horizontal="center" vertical="center"/>
    </xf>
    <xf numFmtId="0" fontId="17" fillId="35" borderId="33" xfId="49" applyNumberFormat="1" applyFont="1" applyFill="1" applyBorder="1" applyAlignment="1" applyProtection="1">
      <alignment horizontal="center" vertical="center"/>
    </xf>
    <xf numFmtId="0" fontId="17" fillId="35" borderId="21" xfId="49" applyNumberFormat="1" applyFont="1" applyFill="1" applyBorder="1" applyAlignment="1" applyProtection="1">
      <alignment horizontal="center" vertical="center"/>
    </xf>
    <xf numFmtId="0" fontId="17" fillId="35" borderId="34" xfId="49" applyNumberFormat="1" applyFont="1" applyFill="1" applyBorder="1" applyAlignment="1" applyProtection="1">
      <alignment horizontal="center" vertical="center"/>
    </xf>
    <xf numFmtId="0" fontId="13" fillId="0" borderId="4" xfId="49" applyNumberFormat="1" applyFont="1" applyFill="1" applyBorder="1" applyAlignment="1" applyProtection="1">
      <alignment horizontal="center" vertical="center"/>
    </xf>
    <xf numFmtId="0" fontId="13" fillId="0" borderId="18" xfId="49" applyNumberFormat="1" applyFont="1" applyFill="1" applyBorder="1" applyAlignment="1" applyProtection="1">
      <alignment horizontal="center" vertical="center"/>
    </xf>
    <xf numFmtId="0" fontId="3" fillId="0" borderId="3" xfId="49" applyNumberFormat="1" applyFont="1" applyFill="1" applyBorder="1" applyAlignment="1">
      <alignment horizontal="center" vertical="center"/>
      <protection locked="0"/>
    </xf>
    <xf numFmtId="0" fontId="3" fillId="0" borderId="4" xfId="49" applyNumberFormat="1" applyFont="1" applyFill="1" applyBorder="1" applyAlignment="1">
      <alignment horizontal="center" vertical="center"/>
      <protection locked="0"/>
    </xf>
    <xf numFmtId="0" fontId="3" fillId="0" borderId="5" xfId="49" applyNumberFormat="1" applyFont="1" applyFill="1" applyBorder="1" applyAlignment="1">
      <alignment horizontal="center" vertical="center"/>
      <protection locked="0"/>
    </xf>
    <xf numFmtId="0" fontId="0" fillId="0" borderId="8" xfId="0" applyBorder="1" applyAlignment="1">
      <alignment horizontal="center"/>
    </xf>
    <xf numFmtId="0" fontId="3" fillId="0" borderId="3" xfId="49" quotePrefix="1" applyNumberFormat="1" applyFont="1" applyFill="1" applyBorder="1" applyAlignment="1">
      <alignment horizontal="center" vertical="center"/>
      <protection locked="0"/>
    </xf>
    <xf numFmtId="0" fontId="3" fillId="0" borderId="4" xfId="49" quotePrefix="1" applyNumberFormat="1" applyFont="1" applyFill="1" applyBorder="1" applyAlignment="1">
      <alignment horizontal="center" vertical="center"/>
      <protection locked="0"/>
    </xf>
    <xf numFmtId="0" fontId="3" fillId="0" borderId="5" xfId="49" quotePrefix="1" applyNumberFormat="1" applyFont="1" applyFill="1" applyBorder="1" applyAlignment="1">
      <alignment horizontal="center" vertical="center"/>
      <protection locked="0"/>
    </xf>
    <xf numFmtId="0" fontId="4" fillId="0" borderId="3" xfId="49" applyNumberFormat="1" applyFont="1" applyFill="1" applyBorder="1" applyAlignment="1" applyProtection="1">
      <alignment horizontal="center" vertical="center"/>
      <protection locked="0"/>
    </xf>
    <xf numFmtId="0" fontId="4" fillId="0" borderId="4" xfId="49" applyNumberFormat="1" applyFont="1" applyFill="1" applyBorder="1" applyAlignment="1" applyProtection="1">
      <alignment horizontal="center" vertical="center"/>
      <protection locked="0"/>
    </xf>
    <xf numFmtId="0" fontId="4" fillId="0" borderId="5" xfId="49" applyNumberFormat="1" applyFont="1" applyFill="1" applyBorder="1" applyAlignment="1" applyProtection="1">
      <alignment horizontal="center" vertical="center"/>
      <protection locked="0"/>
    </xf>
    <xf numFmtId="0" fontId="4" fillId="0" borderId="1" xfId="49" applyNumberFormat="1" applyFont="1" applyFill="1" applyBorder="1" applyAlignment="1">
      <alignment horizontal="center" vertical="center"/>
      <protection locked="0"/>
    </xf>
    <xf numFmtId="0" fontId="3" fillId="0" borderId="1" xfId="49" applyNumberFormat="1" applyFont="1" applyFill="1" applyBorder="1" applyAlignment="1">
      <alignment horizontal="center" vertical="center" textRotation="90" wrapText="1"/>
      <protection locked="0"/>
    </xf>
    <xf numFmtId="0" fontId="18" fillId="37" borderId="12" xfId="49" applyFont="1" applyFill="1" applyBorder="1" applyAlignment="1" applyProtection="1">
      <alignment horizontal="center"/>
    </xf>
    <xf numFmtId="0" fontId="4" fillId="0" borderId="30" xfId="49" applyNumberFormat="1" applyFont="1" applyFill="1" applyBorder="1" applyAlignment="1">
      <alignment horizontal="center" vertical="center"/>
      <protection locked="0"/>
    </xf>
    <xf numFmtId="0" fontId="4" fillId="0" borderId="4" xfId="49" applyNumberFormat="1" applyFont="1" applyFill="1" applyBorder="1" applyAlignment="1">
      <alignment horizontal="center" vertical="center"/>
      <protection locked="0"/>
    </xf>
    <xf numFmtId="0" fontId="16" fillId="0" borderId="4" xfId="49" applyNumberFormat="1" applyFont="1" applyFill="1" applyBorder="1" applyAlignment="1">
      <alignment horizontal="center"/>
      <protection locked="0"/>
    </xf>
    <xf numFmtId="0" fontId="16" fillId="0" borderId="7" xfId="49" applyNumberFormat="1" applyFont="1" applyFill="1" applyBorder="1" applyAlignment="1">
      <alignment horizontal="center"/>
      <protection locked="0"/>
    </xf>
    <xf numFmtId="166" fontId="9" fillId="35" borderId="19" xfId="0" applyNumberFormat="1" applyFont="1" applyFill="1" applyBorder="1" applyAlignment="1">
      <alignment horizontal="center" vertical="center"/>
    </xf>
    <xf numFmtId="0" fontId="9" fillId="35" borderId="19" xfId="0" applyFont="1" applyFill="1" applyBorder="1" applyAlignment="1">
      <alignment horizontal="center" vertical="center"/>
    </xf>
    <xf numFmtId="166" fontId="9" fillId="35" borderId="50" xfId="0" applyNumberFormat="1" applyFont="1" applyFill="1" applyBorder="1" applyAlignment="1">
      <alignment horizontal="center" vertical="center"/>
    </xf>
    <xf numFmtId="0" fontId="17" fillId="0" borderId="3" xfId="49" quotePrefix="1" applyNumberFormat="1" applyFont="1" applyFill="1" applyBorder="1" applyAlignment="1" applyProtection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7" fillId="0" borderId="9" xfId="49" applyNumberFormat="1" applyFont="1" applyFill="1" applyBorder="1" applyAlignment="1" applyProtection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7" fillId="0" borderId="1" xfId="49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3" xfId="49" applyNumberFormat="1" applyFont="1" applyFill="1" applyBorder="1" applyAlignment="1">
      <alignment horizontal="center" vertical="center"/>
      <protection locked="0"/>
    </xf>
    <xf numFmtId="0" fontId="17" fillId="35" borderId="3" xfId="49" applyNumberFormat="1" applyFont="1" applyFill="1" applyBorder="1" applyAlignment="1" applyProtection="1">
      <alignment horizontal="center" vertical="center"/>
    </xf>
    <xf numFmtId="0" fontId="17" fillId="35" borderId="4" xfId="49" applyNumberFormat="1" applyFont="1" applyFill="1" applyBorder="1" applyAlignment="1" applyProtection="1">
      <alignment horizontal="center" vertical="center"/>
    </xf>
    <xf numFmtId="0" fontId="17" fillId="35" borderId="5" xfId="49" applyNumberFormat="1" applyFont="1" applyFill="1" applyBorder="1" applyAlignment="1" applyProtection="1">
      <alignment horizontal="center" vertical="center"/>
    </xf>
    <xf numFmtId="167" fontId="17" fillId="35" borderId="1" xfId="49" applyNumberFormat="1" applyFont="1" applyFill="1" applyBorder="1" applyAlignment="1" applyProtection="1">
      <alignment horizontal="left" vertical="center"/>
    </xf>
    <xf numFmtId="0" fontId="9" fillId="35" borderId="1" xfId="49" applyNumberFormat="1" applyFont="1" applyFill="1" applyBorder="1" applyAlignment="1" applyProtection="1">
      <alignment horizontal="center" vertical="center"/>
    </xf>
    <xf numFmtId="0" fontId="13" fillId="0" borderId="30" xfId="49" applyNumberFormat="1" applyFont="1" applyFill="1" applyBorder="1" applyAlignment="1" applyProtection="1">
      <alignment horizontal="center" vertical="center"/>
    </xf>
    <xf numFmtId="0" fontId="11" fillId="0" borderId="0" xfId="49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2" fillId="0" borderId="1" xfId="49" applyFont="1" applyFill="1" applyBorder="1" applyAlignment="1" applyProtection="1">
      <alignment horizontal="center"/>
    </xf>
    <xf numFmtId="0" fontId="4" fillId="0" borderId="1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3" xfId="49" applyNumberFormat="1" applyFont="1" applyFill="1" applyBorder="1" applyAlignment="1">
      <alignment horizontal="center" vertical="center" wrapText="1"/>
      <protection locked="0"/>
    </xf>
    <xf numFmtId="0" fontId="3" fillId="0" borderId="4" xfId="49" applyNumberFormat="1" applyFont="1" applyFill="1" applyBorder="1" applyAlignment="1">
      <alignment horizontal="center" vertical="center" wrapText="1"/>
      <protection locked="0"/>
    </xf>
    <xf numFmtId="0" fontId="3" fillId="0" borderId="5" xfId="49" applyNumberFormat="1" applyFont="1" applyFill="1" applyBorder="1" applyAlignment="1">
      <alignment horizontal="center" vertical="center" wrapText="1"/>
      <protection locked="0"/>
    </xf>
    <xf numFmtId="0" fontId="3" fillId="0" borderId="9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7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2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17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0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11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15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8" xfId="49" applyNumberFormat="1" applyFont="1" applyFill="1" applyBorder="1" applyAlignment="1">
      <alignment horizontal="center" vertical="center" textRotation="90" wrapText="1"/>
      <protection locked="0"/>
    </xf>
    <xf numFmtId="0" fontId="3" fillId="0" borderId="10" xfId="49" applyNumberFormat="1" applyFont="1" applyFill="1" applyBorder="1" applyAlignment="1">
      <alignment horizontal="center" vertical="center" textRotation="90" wrapText="1"/>
      <protection locked="0"/>
    </xf>
    <xf numFmtId="0" fontId="26" fillId="0" borderId="3" xfId="49" quotePrefix="1" applyNumberFormat="1" applyFont="1" applyFill="1" applyBorder="1" applyAlignment="1" applyProtection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2" fillId="0" borderId="4" xfId="49" applyFont="1" applyFill="1" applyBorder="1" applyAlignment="1">
      <alignment horizontal="center" vertical="center"/>
      <protection locked="0"/>
    </xf>
    <xf numFmtId="0" fontId="14" fillId="0" borderId="9" xfId="49" applyFont="1" applyFill="1" applyBorder="1" applyAlignment="1">
      <alignment horizontal="center"/>
      <protection locked="0"/>
    </xf>
    <xf numFmtId="0" fontId="14" fillId="0" borderId="7" xfId="49" applyFont="1" applyFill="1" applyBorder="1" applyAlignment="1">
      <alignment horizontal="center"/>
      <protection locked="0"/>
    </xf>
    <xf numFmtId="0" fontId="14" fillId="0" borderId="2" xfId="49" applyFont="1" applyFill="1" applyBorder="1" applyAlignment="1">
      <alignment horizontal="center"/>
      <protection locked="0"/>
    </xf>
    <xf numFmtId="0" fontId="24" fillId="0" borderId="15" xfId="49" applyFont="1" applyFill="1" applyBorder="1" applyAlignment="1">
      <alignment horizontal="center" vertical="center"/>
      <protection locked="0"/>
    </xf>
    <xf numFmtId="0" fontId="24" fillId="0" borderId="8" xfId="49" applyFont="1" applyFill="1" applyBorder="1" applyAlignment="1">
      <alignment horizontal="center" vertical="center"/>
      <protection locked="0"/>
    </xf>
    <xf numFmtId="0" fontId="24" fillId="0" borderId="10" xfId="49" applyFont="1" applyFill="1" applyBorder="1" applyAlignment="1">
      <alignment horizontal="center" vertical="center"/>
      <protection locked="0"/>
    </xf>
    <xf numFmtId="0" fontId="9" fillId="35" borderId="1" xfId="49" applyNumberFormat="1" applyFont="1" applyFill="1" applyBorder="1" applyAlignment="1" applyProtection="1">
      <alignment horizontal="center" wrapText="1"/>
    </xf>
    <xf numFmtId="0" fontId="3" fillId="0" borderId="6" xfId="49" applyNumberFormat="1" applyFont="1" applyFill="1" applyBorder="1" applyAlignment="1">
      <alignment horizontal="center" vertical="center" wrapText="1"/>
      <protection locked="0"/>
    </xf>
    <xf numFmtId="0" fontId="3" fillId="0" borderId="14" xfId="49" applyNumberFormat="1" applyFont="1" applyFill="1" applyBorder="1" applyAlignment="1">
      <alignment horizontal="center" vertical="center" wrapText="1"/>
      <protection locked="0"/>
    </xf>
    <xf numFmtId="0" fontId="3" fillId="0" borderId="37" xfId="49" applyNumberFormat="1" applyFont="1" applyFill="1" applyBorder="1" applyAlignment="1">
      <alignment horizontal="center" vertical="center" wrapText="1"/>
      <protection locked="0"/>
    </xf>
    <xf numFmtId="0" fontId="3" fillId="0" borderId="6" xfId="49" applyNumberFormat="1" applyFont="1" applyFill="1" applyBorder="1" applyAlignment="1" applyProtection="1">
      <alignment horizontal="center" vertical="center"/>
      <protection locked="0"/>
    </xf>
    <xf numFmtId="0" fontId="3" fillId="0" borderId="14" xfId="49" applyNumberFormat="1" applyFont="1" applyFill="1" applyBorder="1" applyAlignment="1" applyProtection="1">
      <alignment horizontal="center" vertical="center"/>
      <protection locked="0"/>
    </xf>
    <xf numFmtId="0" fontId="3" fillId="0" borderId="37" xfId="49" applyNumberFormat="1" applyFont="1" applyFill="1" applyBorder="1" applyAlignment="1" applyProtection="1">
      <alignment horizontal="center" vertical="center"/>
      <protection locked="0"/>
    </xf>
    <xf numFmtId="0" fontId="50" fillId="0" borderId="0" xfId="46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71" fontId="22" fillId="0" borderId="3" xfId="46" quotePrefix="1" applyNumberFormat="1" applyFont="1" applyBorder="1" applyAlignment="1" applyProtection="1">
      <alignment horizontal="left" vertical="center"/>
    </xf>
    <xf numFmtId="171" fontId="22" fillId="0" borderId="4" xfId="46" quotePrefix="1" applyNumberFormat="1" applyFont="1" applyBorder="1" applyAlignment="1" applyProtection="1">
      <alignment horizontal="left" vertical="center"/>
    </xf>
    <xf numFmtId="171" fontId="22" fillId="0" borderId="5" xfId="46" quotePrefix="1" applyNumberFormat="1" applyFont="1" applyBorder="1" applyAlignment="1" applyProtection="1">
      <alignment horizontal="left" vertical="center"/>
    </xf>
    <xf numFmtId="171" fontId="22" fillId="0" borderId="3" xfId="46" applyNumberFormat="1" applyFont="1" applyBorder="1" applyAlignment="1" applyProtection="1">
      <alignment horizontal="left"/>
    </xf>
    <xf numFmtId="171" fontId="22" fillId="0" borderId="4" xfId="46" applyNumberFormat="1" applyFont="1" applyBorder="1" applyAlignment="1" applyProtection="1">
      <alignment horizontal="left"/>
    </xf>
    <xf numFmtId="171" fontId="22" fillId="0" borderId="5" xfId="46" applyNumberFormat="1" applyFont="1" applyBorder="1" applyAlignment="1" applyProtection="1">
      <alignment horizontal="left"/>
    </xf>
    <xf numFmtId="171" fontId="22" fillId="0" borderId="3" xfId="46" applyNumberFormat="1" applyFont="1" applyBorder="1" applyAlignment="1" applyProtection="1">
      <alignment horizontal="left" wrapText="1"/>
    </xf>
    <xf numFmtId="171" fontId="22" fillId="0" borderId="4" xfId="46" applyNumberFormat="1" applyFont="1" applyBorder="1" applyAlignment="1" applyProtection="1">
      <alignment horizontal="left" wrapText="1"/>
    </xf>
    <xf numFmtId="171" fontId="22" fillId="0" borderId="5" xfId="46" applyNumberFormat="1" applyFont="1" applyBorder="1" applyAlignment="1" applyProtection="1">
      <alignment horizontal="left" wrapText="1"/>
    </xf>
    <xf numFmtId="0" fontId="22" fillId="0" borderId="3" xfId="46" applyFont="1" applyBorder="1" applyAlignment="1" applyProtection="1">
      <alignment horizontal="center" vertical="center"/>
    </xf>
    <xf numFmtId="0" fontId="22" fillId="0" borderId="4" xfId="46" applyFont="1" applyBorder="1" applyAlignment="1" applyProtection="1">
      <alignment horizontal="center" vertical="center"/>
    </xf>
    <xf numFmtId="0" fontId="22" fillId="0" borderId="5" xfId="46" applyFont="1" applyBorder="1" applyAlignment="1" applyProtection="1">
      <alignment horizontal="center" vertical="center"/>
    </xf>
    <xf numFmtId="0" fontId="28" fillId="0" borderId="16" xfId="46" applyNumberFormat="1" applyFont="1" applyBorder="1" applyAlignment="1" applyProtection="1">
      <alignment horizontal="center" vertical="center" textRotation="90" wrapText="1"/>
    </xf>
    <xf numFmtId="0" fontId="50" fillId="0" borderId="0" xfId="45" applyFont="1" applyAlignment="1" applyProtection="1"/>
    <xf numFmtId="0" fontId="0" fillId="0" borderId="0" xfId="0" applyAlignment="1" applyProtection="1"/>
    <xf numFmtId="166" fontId="9" fillId="35" borderId="50" xfId="0" applyNumberFormat="1" applyFont="1" applyFill="1" applyBorder="1" applyAlignment="1" applyProtection="1">
      <alignment horizontal="center" vertical="center"/>
    </xf>
    <xf numFmtId="0" fontId="9" fillId="35" borderId="19" xfId="0" applyFont="1" applyFill="1" applyBorder="1" applyAlignment="1" applyProtection="1">
      <alignment horizontal="center" vertical="center"/>
    </xf>
    <xf numFmtId="166" fontId="9" fillId="35" borderId="19" xfId="0" applyNumberFormat="1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167" fontId="17" fillId="35" borderId="33" xfId="49" applyNumberFormat="1" applyFont="1" applyFill="1" applyBorder="1" applyAlignment="1" applyProtection="1">
      <alignment horizontal="center" vertical="center"/>
    </xf>
    <xf numFmtId="167" fontId="17" fillId="35" borderId="21" xfId="49" applyNumberFormat="1" applyFont="1" applyFill="1" applyBorder="1" applyAlignment="1" applyProtection="1">
      <alignment horizontal="center" vertical="center"/>
    </xf>
    <xf numFmtId="167" fontId="17" fillId="35" borderId="34" xfId="49" applyNumberFormat="1" applyFont="1" applyFill="1" applyBorder="1" applyAlignment="1" applyProtection="1">
      <alignment horizontal="center" vertical="center"/>
    </xf>
    <xf numFmtId="0" fontId="3" fillId="0" borderId="3" xfId="49" quotePrefix="1" applyNumberFormat="1" applyFont="1" applyFill="1" applyBorder="1" applyAlignment="1" applyProtection="1">
      <alignment horizontal="center" vertical="center"/>
    </xf>
    <xf numFmtId="0" fontId="3" fillId="0" borderId="4" xfId="49" quotePrefix="1" applyNumberFormat="1" applyFont="1" applyFill="1" applyBorder="1" applyAlignment="1" applyProtection="1">
      <alignment horizontal="center" vertical="center"/>
    </xf>
    <xf numFmtId="0" fontId="3" fillId="0" borderId="5" xfId="49" quotePrefix="1" applyNumberFormat="1" applyFont="1" applyFill="1" applyBorder="1" applyAlignment="1" applyProtection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textRotation="90" wrapText="1"/>
    </xf>
    <xf numFmtId="0" fontId="2" fillId="0" borderId="4" xfId="49" applyFont="1" applyFill="1" applyBorder="1" applyAlignment="1" applyProtection="1">
      <alignment horizontal="center" vertical="center"/>
    </xf>
    <xf numFmtId="0" fontId="14" fillId="0" borderId="9" xfId="49" applyFont="1" applyFill="1" applyBorder="1" applyAlignment="1" applyProtection="1">
      <alignment horizontal="center"/>
    </xf>
    <xf numFmtId="0" fontId="14" fillId="0" borderId="7" xfId="49" applyFont="1" applyFill="1" applyBorder="1" applyAlignment="1" applyProtection="1">
      <alignment horizontal="center"/>
    </xf>
    <xf numFmtId="0" fontId="14" fillId="0" borderId="2" xfId="49" applyFont="1" applyFill="1" applyBorder="1" applyAlignment="1" applyProtection="1">
      <alignment horizontal="center"/>
    </xf>
    <xf numFmtId="0" fontId="24" fillId="0" borderId="15" xfId="49" applyFont="1" applyFill="1" applyBorder="1" applyAlignment="1" applyProtection="1">
      <alignment horizontal="center" vertical="center"/>
    </xf>
    <xf numFmtId="0" fontId="24" fillId="0" borderId="8" xfId="49" applyFont="1" applyFill="1" applyBorder="1" applyAlignment="1" applyProtection="1">
      <alignment horizontal="center" vertical="center"/>
    </xf>
    <xf numFmtId="0" fontId="24" fillId="0" borderId="10" xfId="49" applyFont="1" applyFill="1" applyBorder="1" applyAlignment="1" applyProtection="1">
      <alignment horizontal="center" vertical="center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14" xfId="49" applyNumberFormat="1" applyFont="1" applyFill="1" applyBorder="1" applyAlignment="1" applyProtection="1">
      <alignment horizontal="center" vertical="center" wrapText="1"/>
    </xf>
    <xf numFmtId="0" fontId="3" fillId="0" borderId="37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/>
    </xf>
    <xf numFmtId="0" fontId="3" fillId="0" borderId="14" xfId="49" applyNumberFormat="1" applyFont="1" applyFill="1" applyBorder="1" applyAlignment="1" applyProtection="1">
      <alignment horizontal="center" vertical="center"/>
    </xf>
    <xf numFmtId="0" fontId="3" fillId="0" borderId="37" xfId="49" applyNumberFormat="1" applyFont="1" applyFill="1" applyBorder="1" applyAlignment="1" applyProtection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textRotation="90"/>
    </xf>
    <xf numFmtId="0" fontId="3" fillId="0" borderId="3" xfId="49" applyNumberFormat="1" applyFont="1" applyFill="1" applyBorder="1" applyAlignment="1" applyProtection="1">
      <alignment horizontal="center" vertical="center" wrapText="1"/>
    </xf>
    <xf numFmtId="0" fontId="3" fillId="0" borderId="4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NumberFormat="1" applyFont="1" applyFill="1" applyBorder="1" applyAlignment="1" applyProtection="1">
      <alignment horizontal="center" vertical="center"/>
    </xf>
    <xf numFmtId="0" fontId="3" fillId="0" borderId="4" xfId="49" applyNumberFormat="1" applyFont="1" applyFill="1" applyBorder="1" applyAlignment="1" applyProtection="1">
      <alignment horizontal="center" vertical="center"/>
    </xf>
    <xf numFmtId="0" fontId="3" fillId="0" borderId="5" xfId="49" applyNumberFormat="1" applyFont="1" applyFill="1" applyBorder="1" applyAlignment="1" applyProtection="1">
      <alignment horizontal="center" vertical="center"/>
    </xf>
    <xf numFmtId="0" fontId="3" fillId="0" borderId="9" xfId="49" applyNumberFormat="1" applyFont="1" applyFill="1" applyBorder="1" applyAlignment="1" applyProtection="1">
      <alignment horizontal="center" vertical="center" textRotation="90" wrapText="1"/>
    </xf>
    <xf numFmtId="0" fontId="3" fillId="0" borderId="7" xfId="49" applyNumberFormat="1" applyFont="1" applyFill="1" applyBorder="1" applyAlignment="1" applyProtection="1">
      <alignment horizontal="center" vertical="center" textRotation="90" wrapText="1"/>
    </xf>
    <xf numFmtId="0" fontId="3" fillId="0" borderId="2" xfId="49" applyNumberFormat="1" applyFont="1" applyFill="1" applyBorder="1" applyAlignment="1" applyProtection="1">
      <alignment horizontal="center" vertical="center" textRotation="90" wrapText="1"/>
    </xf>
    <xf numFmtId="0" fontId="3" fillId="0" borderId="17" xfId="49" applyNumberFormat="1" applyFont="1" applyFill="1" applyBorder="1" applyAlignment="1" applyProtection="1">
      <alignment horizontal="center" vertical="center" textRotation="90" wrapText="1"/>
    </xf>
    <xf numFmtId="0" fontId="3" fillId="0" borderId="0" xfId="49" applyNumberFormat="1" applyFont="1" applyFill="1" applyBorder="1" applyAlignment="1" applyProtection="1">
      <alignment horizontal="center" vertical="center" textRotation="90" wrapText="1"/>
    </xf>
    <xf numFmtId="0" fontId="3" fillId="0" borderId="11" xfId="49" applyNumberFormat="1" applyFont="1" applyFill="1" applyBorder="1" applyAlignment="1" applyProtection="1">
      <alignment horizontal="center" vertical="center" textRotation="90" wrapText="1"/>
    </xf>
    <xf numFmtId="0" fontId="3" fillId="0" borderId="15" xfId="49" applyNumberFormat="1" applyFont="1" applyFill="1" applyBorder="1" applyAlignment="1" applyProtection="1">
      <alignment horizontal="center" vertical="center" textRotation="90" wrapText="1"/>
    </xf>
    <xf numFmtId="0" fontId="3" fillId="0" borderId="8" xfId="49" applyNumberFormat="1" applyFont="1" applyFill="1" applyBorder="1" applyAlignment="1" applyProtection="1">
      <alignment horizontal="center" vertical="center" textRotation="90" wrapText="1"/>
    </xf>
    <xf numFmtId="0" fontId="3" fillId="0" borderId="10" xfId="49" applyNumberFormat="1" applyFont="1" applyFill="1" applyBorder="1" applyAlignment="1" applyProtection="1">
      <alignment horizontal="center" vertical="center" textRotation="90" wrapText="1"/>
    </xf>
    <xf numFmtId="0" fontId="4" fillId="0" borderId="1" xfId="49" applyNumberFormat="1" applyFont="1" applyFill="1" applyBorder="1" applyAlignment="1" applyProtection="1">
      <alignment horizontal="center" vertical="center" textRotation="90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16" fillId="0" borderId="4" xfId="49" applyNumberFormat="1" applyFont="1" applyFill="1" applyBorder="1" applyAlignment="1" applyProtection="1">
      <alignment horizontal="center"/>
    </xf>
    <xf numFmtId="0" fontId="16" fillId="0" borderId="7" xfId="49" applyNumberFormat="1" applyFont="1" applyFill="1" applyBorder="1" applyAlignment="1" applyProtection="1">
      <alignment horizont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0" fontId="4" fillId="0" borderId="3" xfId="49" applyNumberFormat="1" applyFont="1" applyFill="1" applyBorder="1" applyAlignment="1" applyProtection="1">
      <alignment horizontal="center" vertical="center"/>
    </xf>
    <xf numFmtId="0" fontId="4" fillId="0" borderId="4" xfId="49" applyNumberFormat="1" applyFont="1" applyFill="1" applyBorder="1" applyAlignment="1" applyProtection="1">
      <alignment horizontal="center" vertical="center"/>
    </xf>
    <xf numFmtId="0" fontId="4" fillId="0" borderId="30" xfId="49" applyNumberFormat="1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/>
    </xf>
    <xf numFmtId="0" fontId="0" fillId="0" borderId="7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39" xfId="0" applyBorder="1" applyAlignment="1" applyProtection="1">
      <alignment horizontal="center"/>
    </xf>
    <xf numFmtId="171" fontId="9" fillId="0" borderId="0" xfId="0" applyNumberFormat="1" applyFont="1" applyBorder="1" applyAlignment="1" applyProtection="1">
      <alignment horizontal="left"/>
    </xf>
    <xf numFmtId="171" fontId="0" fillId="0" borderId="0" xfId="0" applyNumberFormat="1" applyAlignment="1" applyProtection="1"/>
    <xf numFmtId="0" fontId="88" fillId="0" borderId="27" xfId="0" applyNumberFormat="1" applyFont="1" applyBorder="1" applyAlignment="1" applyProtection="1">
      <alignment horizontal="center" vertical="top"/>
    </xf>
    <xf numFmtId="0" fontId="0" fillId="0" borderId="27" xfId="0" applyBorder="1" applyAlignment="1" applyProtection="1"/>
    <xf numFmtId="0" fontId="0" fillId="0" borderId="25" xfId="0" applyBorder="1" applyAlignment="1" applyProtection="1">
      <alignment horizontal="center" vertical="center"/>
    </xf>
    <xf numFmtId="0" fontId="88" fillId="0" borderId="27" xfId="0" applyFont="1" applyBorder="1" applyAlignment="1" applyProtection="1">
      <alignment horizontal="center" vertical="top"/>
    </xf>
    <xf numFmtId="49" fontId="7" fillId="0" borderId="25" xfId="49" applyNumberFormat="1" applyFill="1" applyBorder="1" applyAlignment="1" applyProtection="1">
      <alignment horizontal="center" vertical="center"/>
    </xf>
    <xf numFmtId="0" fontId="87" fillId="0" borderId="27" xfId="0" applyNumberFormat="1" applyFont="1" applyFill="1" applyBorder="1" applyAlignment="1" applyProtection="1">
      <alignment horizontal="center" vertical="top"/>
    </xf>
    <xf numFmtId="0" fontId="0" fillId="0" borderId="27" xfId="0" applyNumberFormat="1" applyBorder="1" applyAlignment="1" applyProtection="1">
      <alignment horizontal="center"/>
    </xf>
    <xf numFmtId="0" fontId="0" fillId="0" borderId="7" xfId="0" applyBorder="1" applyAlignment="1" applyProtection="1">
      <alignment horizontal="right" vertical="center" wrapText="1"/>
    </xf>
    <xf numFmtId="0" fontId="0" fillId="0" borderId="2" xfId="0" applyBorder="1" applyAlignment="1" applyProtection="1">
      <alignment horizontal="right" vertical="center" wrapText="1"/>
    </xf>
    <xf numFmtId="0" fontId="9" fillId="0" borderId="9" xfId="0" quotePrefix="1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15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10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171" fontId="28" fillId="0" borderId="25" xfId="0" applyNumberFormat="1" applyFont="1" applyFill="1" applyBorder="1" applyAlignment="1" applyProtection="1">
      <alignment horizontal="left" vertical="top"/>
    </xf>
    <xf numFmtId="171" fontId="0" fillId="0" borderId="25" xfId="0" applyNumberFormat="1" applyBorder="1" applyAlignment="1" applyProtection="1"/>
  </cellXfs>
  <cellStyles count="73">
    <cellStyle name="20% - Акцент1 2" xfId="58" xr:uid="{00000000-0005-0000-0000-000001000000}"/>
    <cellStyle name="20% - Акцент2 2" xfId="59" xr:uid="{00000000-0005-0000-0000-000003000000}"/>
    <cellStyle name="20% - Акцент3 2" xfId="60" xr:uid="{00000000-0005-0000-0000-000005000000}"/>
    <cellStyle name="20% - Акцент4 2" xfId="61" xr:uid="{00000000-0005-0000-0000-000007000000}"/>
    <cellStyle name="20% - Акцент5 2" xfId="62" xr:uid="{00000000-0005-0000-0000-000009000000}"/>
    <cellStyle name="20% - Акцент6 2" xfId="63" xr:uid="{00000000-0005-0000-0000-00000B000000}"/>
    <cellStyle name="20% – колірна тема 1" xfId="1" builtinId="30" customBuiltin="1"/>
    <cellStyle name="20% – колірна тема 2" xfId="2" builtinId="34" customBuiltin="1"/>
    <cellStyle name="20% – колірна тема 3" xfId="3" builtinId="38" customBuiltin="1"/>
    <cellStyle name="20% – колірна тема 4" xfId="4" builtinId="42" customBuiltin="1"/>
    <cellStyle name="20% – колірна тема 5" xfId="5" builtinId="46" customBuiltin="1"/>
    <cellStyle name="20% – колірна тема 6" xfId="6" builtinId="50" customBuiltin="1"/>
    <cellStyle name="40% - Акцент1 2" xfId="64" xr:uid="{00000000-0005-0000-0000-00000D000000}"/>
    <cellStyle name="40% - Акцент2 2" xfId="65" xr:uid="{00000000-0005-0000-0000-00000F000000}"/>
    <cellStyle name="40% - Акцент3 2" xfId="66" xr:uid="{00000000-0005-0000-0000-000011000000}"/>
    <cellStyle name="40% - Акцент4 2" xfId="67" xr:uid="{00000000-0005-0000-0000-000013000000}"/>
    <cellStyle name="40% - Акцент5 2" xfId="68" xr:uid="{00000000-0005-0000-0000-000015000000}"/>
    <cellStyle name="40% - Акцент6 2" xfId="69" xr:uid="{00000000-0005-0000-0000-000017000000}"/>
    <cellStyle name="40% – колірна тема 1" xfId="7" builtinId="31" customBuiltin="1"/>
    <cellStyle name="40% – колірна тема 2" xfId="8" builtinId="35" customBuiltin="1"/>
    <cellStyle name="40% – колірна тема 3" xfId="9" builtinId="39" customBuiltin="1"/>
    <cellStyle name="40% – колірна тема 4" xfId="10" builtinId="43" customBuiltin="1"/>
    <cellStyle name="40% – колірна тема 5" xfId="11" builtinId="47" customBuiltin="1"/>
    <cellStyle name="40% – колірна тема 6" xfId="12" builtinId="51" customBuiltin="1"/>
    <cellStyle name="60% – колірна тема 1" xfId="13" builtinId="32" customBuiltin="1"/>
    <cellStyle name="60% – колірна тема 2" xfId="14" builtinId="36" customBuiltin="1"/>
    <cellStyle name="60% – колірна тема 3" xfId="15" builtinId="40" customBuiltin="1"/>
    <cellStyle name="60% – колірна тема 4" xfId="16" builtinId="44" customBuiltin="1"/>
    <cellStyle name="60% – колірна тема 5" xfId="17" builtinId="48" customBuiltin="1"/>
    <cellStyle name="60% – колірна тема 6" xfId="18" builtinId="52" customBuiltin="1"/>
    <cellStyle name="Ввід" xfId="25" builtinId="20" customBuiltin="1"/>
    <cellStyle name="Відсотковий" xfId="54" builtinId="5"/>
    <cellStyle name="Відсотковий 2" xfId="26" xr:uid="{00000000-0005-0000-0000-000025000000}"/>
    <cellStyle name="Відсотковий 3" xfId="27" xr:uid="{00000000-0005-0000-0000-000026000000}"/>
    <cellStyle name="Гарний" xfId="57" builtinId="26" customBuiltin="1"/>
    <cellStyle name="Гіперпосилання 2" xfId="30" xr:uid="{00000000-0005-0000-0000-000029000000}"/>
    <cellStyle name="Грошовий 2" xfId="31" xr:uid="{00000000-0005-0000-0000-00002A000000}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Звичайний" xfId="0" builtinId="0"/>
    <cellStyle name="Звичайний 2" xfId="36" xr:uid="{00000000-0005-0000-0000-00002F000000}"/>
    <cellStyle name="Звичайний 2 2" xfId="70" xr:uid="{00000000-0005-0000-0000-000030000000}"/>
    <cellStyle name="Звичайний 3" xfId="37" xr:uid="{00000000-0005-0000-0000-000031000000}"/>
    <cellStyle name="Зв'язана клітинка" xfId="55" builtinId="24" customBuiltin="1"/>
    <cellStyle name="Колірна тема 1" xfId="19" builtinId="29" customBuiltin="1"/>
    <cellStyle name="Колірна тема 2" xfId="20" builtinId="33" customBuiltin="1"/>
    <cellStyle name="Колірна тема 3" xfId="21" builtinId="37" customBuiltin="1"/>
    <cellStyle name="Колірна тема 4" xfId="22" builtinId="41" customBuiltin="1"/>
    <cellStyle name="Колірна тема 5" xfId="23" builtinId="45" customBuiltin="1"/>
    <cellStyle name="Колірна тема 6" xfId="24" builtinId="49" customBuiltin="1"/>
    <cellStyle name="Контрольна клітинка" xfId="39" builtinId="23" customBuiltin="1"/>
    <cellStyle name="Назва" xfId="40" builtinId="15" customBuiltin="1"/>
    <cellStyle name="Нейтральний" xfId="41" builtinId="28" customBuiltin="1"/>
    <cellStyle name="Обчислення" xfId="29" builtinId="22" customBuiltin="1"/>
    <cellStyle name="Обычный 2" xfId="42" xr:uid="{00000000-0005-0000-0000-000037000000}"/>
    <cellStyle name="Обычный 3" xfId="43" xr:uid="{00000000-0005-0000-0000-000038000000}"/>
    <cellStyle name="Обычный 4" xfId="44" xr:uid="{00000000-0005-0000-0000-000039000000}"/>
    <cellStyle name="Обычный 5" xfId="45" xr:uid="{00000000-0005-0000-0000-00003A000000}"/>
    <cellStyle name="Обычный 5 2" xfId="72" xr:uid="{00000000-0005-0000-0000-00003B000000}"/>
    <cellStyle name="Обычный 5 3" xfId="71" xr:uid="{00000000-0005-0000-0000-00003C000000}"/>
    <cellStyle name="Обычный_b_g_new_spets_07_12_3" xfId="46" xr:uid="{00000000-0005-0000-0000-00003D000000}"/>
    <cellStyle name="Обычный_b_z_05_03v" xfId="47" xr:uid="{00000000-0005-0000-0000-00003E000000}"/>
    <cellStyle name="Обычный_shablon_b 2010 физ" xfId="48" xr:uid="{00000000-0005-0000-0000-00003F000000}"/>
    <cellStyle name="Обычный_ZAOCH4" xfId="49" xr:uid="{00000000-0005-0000-0000-000040000000}"/>
    <cellStyle name="Обычный_ZAOCH4_shablon_b 2010 физ" xfId="50" xr:uid="{00000000-0005-0000-0000-000041000000}"/>
    <cellStyle name="Підсумок" xfId="38" builtinId="25" customBuiltin="1"/>
    <cellStyle name="Поганий" xfId="51" builtinId="27" customBuiltin="1"/>
    <cellStyle name="Примітка" xfId="53" builtinId="10" customBuiltin="1"/>
    <cellStyle name="Результат" xfId="28" builtinId="21" customBuiltin="1"/>
    <cellStyle name="Текст попередження" xfId="56" builtinId="11" customBuiltin="1"/>
    <cellStyle name="Текст пояснення" xfId="52" builtinId="53" customBuiltin="1"/>
  </cellStyles>
  <dxfs count="4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000"/>
      <color rgb="FFFFFF99"/>
      <color rgb="FFCCFFCC"/>
      <color rgb="FFAFFFA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6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16</xdr:col>
      <xdr:colOff>742950</xdr:colOff>
      <xdr:row>44</xdr:row>
      <xdr:rowOff>133350</xdr:rowOff>
    </xdr:to>
    <xdr:sp macro="" textlink="">
      <xdr:nvSpPr>
        <xdr:cNvPr id="6329" name="Object 185" hidden="1">
          <a:extLst>
            <a:ext uri="{63B3BB69-23CF-44E3-9099-C40C66FF867C}">
              <a14:compatExt xmlns:a14="http://schemas.microsoft.com/office/drawing/2010/main" spid="_x0000_s6329"/>
            </a:ex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131</xdr:row>
      <xdr:rowOff>95250</xdr:rowOff>
    </xdr:from>
    <xdr:to>
      <xdr:col>17</xdr:col>
      <xdr:colOff>485775</xdr:colOff>
      <xdr:row>189</xdr:row>
      <xdr:rowOff>104775</xdr:rowOff>
    </xdr:to>
    <xdr:sp macro="" textlink="">
      <xdr:nvSpPr>
        <xdr:cNvPr id="6330" name="Object 186" hidden="1">
          <a:extLst>
            <a:ext uri="{63B3BB69-23CF-44E3-9099-C40C66FF867C}">
              <a14:compatExt xmlns:a14="http://schemas.microsoft.com/office/drawing/2010/main" spid="_x0000_s6330"/>
            </a:ex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76</xdr:row>
      <xdr:rowOff>66675</xdr:rowOff>
    </xdr:from>
    <xdr:to>
      <xdr:col>17</xdr:col>
      <xdr:colOff>485775</xdr:colOff>
      <xdr:row>131</xdr:row>
      <xdr:rowOff>76200</xdr:rowOff>
    </xdr:to>
    <xdr:sp macro="" textlink="">
      <xdr:nvSpPr>
        <xdr:cNvPr id="6331" name="Object 187" hidden="1">
          <a:extLst>
            <a:ext uri="{63B3BB69-23CF-44E3-9099-C40C66FF867C}">
              <a14:compatExt xmlns:a14="http://schemas.microsoft.com/office/drawing/2010/main" spid="_x0000_s6331"/>
            </a:ex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0</xdr:colOff>
      <xdr:row>44</xdr:row>
      <xdr:rowOff>95250</xdr:rowOff>
    </xdr:from>
    <xdr:to>
      <xdr:col>16</xdr:col>
      <xdr:colOff>762000</xdr:colOff>
      <xdr:row>76</xdr:row>
      <xdr:rowOff>104775</xdr:rowOff>
    </xdr:to>
    <xdr:sp macro="" textlink="">
      <xdr:nvSpPr>
        <xdr:cNvPr id="6332" name="Object 188" hidden="1">
          <a:extLst>
            <a:ext uri="{63B3BB69-23CF-44E3-9099-C40C66FF867C}">
              <a14:compatExt xmlns:a14="http://schemas.microsoft.com/office/drawing/2010/main" spid="_x0000_s6332"/>
            </a:ex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8712000</xdr:colOff>
      <xdr:row>28</xdr:row>
      <xdr:rowOff>61907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1866"/>
          <a:ext cx="8712000" cy="3142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8712000</xdr:colOff>
      <xdr:row>44</xdr:row>
      <xdr:rowOff>121915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91194"/>
          <a:ext cx="8712000" cy="27756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48086</xdr:rowOff>
    </xdr:from>
    <xdr:to>
      <xdr:col>0</xdr:col>
      <xdr:colOff>8712000</xdr:colOff>
      <xdr:row>52</xdr:row>
      <xdr:rowOff>73290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852707"/>
          <a:ext cx="8712000" cy="1179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28803</xdr:rowOff>
    </xdr:from>
    <xdr:to>
      <xdr:col>0</xdr:col>
      <xdr:colOff>8712000</xdr:colOff>
      <xdr:row>61</xdr:row>
      <xdr:rowOff>30373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372818"/>
          <a:ext cx="8712000" cy="13485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129887</xdr:rowOff>
    </xdr:from>
    <xdr:to>
      <xdr:col>0</xdr:col>
      <xdr:colOff>8712000</xdr:colOff>
      <xdr:row>66</xdr:row>
      <xdr:rowOff>168897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4205720"/>
          <a:ext cx="8712000" cy="6162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1859281</xdr:colOff>
      <xdr:row>149</xdr:row>
      <xdr:rowOff>99061</xdr:rowOff>
    </xdr:from>
    <xdr:to>
      <xdr:col>8</xdr:col>
      <xdr:colOff>152400</xdr:colOff>
      <xdr:row>155</xdr:row>
      <xdr:rowOff>97573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6FA4814-CCF8-4467-B4A7-BEA547E9A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821" y="13030201"/>
          <a:ext cx="1424939" cy="1004352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153</xdr:row>
      <xdr:rowOff>114300</xdr:rowOff>
    </xdr:from>
    <xdr:to>
      <xdr:col>7</xdr:col>
      <xdr:colOff>28703</xdr:colOff>
      <xdr:row>156</xdr:row>
      <xdr:rowOff>41694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E2B6772-FE87-4F0D-8869-F0F64ABDB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1740" y="1371600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34</xdr:col>
      <xdr:colOff>289560</xdr:colOff>
      <xdr:row>153</xdr:row>
      <xdr:rowOff>0</xdr:rowOff>
    </xdr:from>
    <xdr:to>
      <xdr:col>37</xdr:col>
      <xdr:colOff>13474</xdr:colOff>
      <xdr:row>155</xdr:row>
      <xdr:rowOff>76200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7CFBF92-9E8C-485B-878D-8AB606C71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4580" y="13601700"/>
          <a:ext cx="691654" cy="411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</xdr:colOff>
      <xdr:row>153</xdr:row>
      <xdr:rowOff>60960</xdr:rowOff>
    </xdr:from>
    <xdr:to>
      <xdr:col>7</xdr:col>
      <xdr:colOff>66803</xdr:colOff>
      <xdr:row>155</xdr:row>
      <xdr:rowOff>155994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0FDE8E2-B69F-4999-ADFF-178F5884E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1351788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1</xdr:col>
      <xdr:colOff>1790700</xdr:colOff>
      <xdr:row>149</xdr:row>
      <xdr:rowOff>76200</xdr:rowOff>
    </xdr:from>
    <xdr:to>
      <xdr:col>8</xdr:col>
      <xdr:colOff>83819</xdr:colOff>
      <xdr:row>155</xdr:row>
      <xdr:rowOff>74712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936494C-9B72-449E-8139-B5EAA572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12862560"/>
          <a:ext cx="1424939" cy="1004352"/>
        </a:xfrm>
        <a:prstGeom prst="rect">
          <a:avLst/>
        </a:prstGeom>
      </xdr:spPr>
    </xdr:pic>
    <xdr:clientData/>
  </xdr:twoCellAnchor>
  <xdr:twoCellAnchor editAs="oneCell">
    <xdr:from>
      <xdr:col>35</xdr:col>
      <xdr:colOff>38100</xdr:colOff>
      <xdr:row>153</xdr:row>
      <xdr:rowOff>7620</xdr:rowOff>
    </xdr:from>
    <xdr:to>
      <xdr:col>37</xdr:col>
      <xdr:colOff>104914</xdr:colOff>
      <xdr:row>155</xdr:row>
      <xdr:rowOff>83820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D3E547C-BE7B-49AA-981F-0A437A388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7440" y="13464540"/>
          <a:ext cx="691654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66"/>
  </sheetPr>
  <dimension ref="A1:AE69"/>
  <sheetViews>
    <sheetView zoomScale="160" zoomScaleNormal="160" zoomScaleSheetLayoutView="110" workbookViewId="0">
      <selection activeCell="A30" sqref="A30"/>
    </sheetView>
  </sheetViews>
  <sheetFormatPr defaultColWidth="9.109375" defaultRowHeight="15" x14ac:dyDescent="0.25"/>
  <cols>
    <col min="1" max="1" width="130.6640625" style="596" customWidth="1"/>
    <col min="2" max="2" width="5.6640625" style="589" customWidth="1"/>
    <col min="3" max="3" width="130.6640625" style="589" customWidth="1"/>
    <col min="4" max="10" width="2.88671875" style="589" customWidth="1"/>
    <col min="11" max="11" width="3.33203125" style="589" customWidth="1"/>
    <col min="12" max="12" width="3.109375" style="589" customWidth="1"/>
    <col min="13" max="16" width="9.109375" style="589"/>
    <col min="17" max="17" width="13" style="589" customWidth="1"/>
    <col min="18" max="16384" width="9.109375" style="589"/>
  </cols>
  <sheetData>
    <row r="1" spans="1:17" ht="15.6" x14ac:dyDescent="0.3">
      <c r="A1" s="603" t="s">
        <v>287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</row>
    <row r="2" spans="1:17" x14ac:dyDescent="0.25">
      <c r="A2" s="604"/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</row>
    <row r="3" spans="1:17" ht="30" x14ac:dyDescent="0.25">
      <c r="A3" s="593" t="s">
        <v>288</v>
      </c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</row>
    <row r="4" spans="1:17" ht="30" x14ac:dyDescent="0.25">
      <c r="A4" s="593" t="s">
        <v>291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</row>
    <row r="5" spans="1:17" ht="45" x14ac:dyDescent="0.25">
      <c r="A5" s="593" t="s">
        <v>312</v>
      </c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</row>
    <row r="6" spans="1:17" ht="30" x14ac:dyDescent="0.25">
      <c r="A6" s="593" t="s">
        <v>299</v>
      </c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</row>
    <row r="7" spans="1:17" x14ac:dyDescent="0.25">
      <c r="A7" s="593" t="s">
        <v>289</v>
      </c>
      <c r="B7" s="588"/>
      <c r="C7" s="588"/>
      <c r="D7" s="588"/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</row>
    <row r="8" spans="1:17" x14ac:dyDescent="0.25">
      <c r="A8" s="597" t="s">
        <v>290</v>
      </c>
      <c r="B8" s="593"/>
      <c r="C8" s="593"/>
      <c r="D8" s="593"/>
      <c r="E8" s="593"/>
      <c r="F8" s="593"/>
      <c r="G8" s="593"/>
      <c r="H8" s="593"/>
      <c r="I8" s="593"/>
      <c r="J8" s="593"/>
      <c r="K8" s="593"/>
      <c r="L8" s="593"/>
      <c r="M8" s="593"/>
      <c r="N8" s="593"/>
      <c r="O8" s="588"/>
      <c r="P8" s="588"/>
      <c r="Q8" s="588"/>
    </row>
    <row r="9" spans="1:17" ht="30" x14ac:dyDescent="0.25">
      <c r="A9" s="597" t="s">
        <v>300</v>
      </c>
      <c r="B9" s="593"/>
      <c r="C9" s="593"/>
      <c r="D9" s="593"/>
      <c r="E9" s="593"/>
      <c r="F9" s="593"/>
      <c r="G9" s="593"/>
      <c r="H9" s="593"/>
      <c r="I9" s="593"/>
      <c r="J9" s="593"/>
      <c r="K9" s="593"/>
      <c r="L9" s="593"/>
      <c r="M9" s="593"/>
      <c r="N9" s="593"/>
      <c r="O9" s="588"/>
      <c r="P9" s="588"/>
      <c r="Q9" s="588"/>
    </row>
    <row r="10" spans="1:17" ht="30" x14ac:dyDescent="0.25">
      <c r="A10" s="593" t="s">
        <v>301</v>
      </c>
      <c r="B10" s="588"/>
      <c r="C10" s="588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</row>
    <row r="11" spans="1:17" ht="30" x14ac:dyDescent="0.25">
      <c r="A11" s="593" t="s">
        <v>302</v>
      </c>
      <c r="B11" s="588"/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</row>
    <row r="12" spans="1:17" x14ac:dyDescent="0.25">
      <c r="A12" s="593" t="s">
        <v>303</v>
      </c>
      <c r="B12" s="588"/>
      <c r="C12" s="588"/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</row>
    <row r="13" spans="1:17" ht="15.6" x14ac:dyDescent="0.3">
      <c r="A13" s="594"/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1:17" ht="15.6" x14ac:dyDescent="0.3">
      <c r="A14" s="594"/>
      <c r="B14" s="588"/>
      <c r="C14" s="588"/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588"/>
      <c r="P14" s="588"/>
      <c r="Q14" s="588"/>
    </row>
    <row r="15" spans="1:17" ht="15.6" x14ac:dyDescent="0.3">
      <c r="A15" s="594"/>
      <c r="B15" s="588"/>
      <c r="C15" s="588"/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588"/>
    </row>
    <row r="16" spans="1:17" x14ac:dyDescent="0.25">
      <c r="A16" s="593"/>
      <c r="B16" s="588"/>
      <c r="C16" s="588"/>
      <c r="D16" s="588"/>
      <c r="E16" s="588"/>
      <c r="F16" s="588"/>
      <c r="G16" s="588"/>
      <c r="H16" s="588"/>
      <c r="I16" s="588"/>
      <c r="J16" s="588"/>
      <c r="K16" s="588"/>
      <c r="L16" s="588"/>
      <c r="M16" s="588"/>
      <c r="N16" s="588"/>
      <c r="O16" s="588"/>
      <c r="P16" s="588"/>
      <c r="Q16" s="588"/>
    </row>
    <row r="17" spans="1:31" x14ac:dyDescent="0.25">
      <c r="A17" s="593"/>
      <c r="B17" s="588"/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</row>
    <row r="18" spans="1:31" x14ac:dyDescent="0.25">
      <c r="A18" s="595"/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88"/>
      <c r="N18" s="588"/>
      <c r="O18" s="588"/>
      <c r="P18" s="588"/>
      <c r="Q18" s="588"/>
    </row>
    <row r="19" spans="1:31" s="592" customFormat="1" ht="15.6" x14ac:dyDescent="0.3">
      <c r="A19" s="598"/>
      <c r="B19" s="599"/>
      <c r="C19" s="599"/>
      <c r="D19" s="599"/>
      <c r="E19" s="599"/>
      <c r="F19" s="599"/>
      <c r="G19" s="599"/>
      <c r="H19" s="599"/>
      <c r="I19" s="599"/>
      <c r="J19" s="599"/>
      <c r="K19" s="599"/>
      <c r="L19" s="599"/>
      <c r="M19" s="591"/>
      <c r="N19" s="591"/>
      <c r="O19" s="591"/>
      <c r="P19" s="591"/>
      <c r="Q19" s="591"/>
      <c r="AD19" s="589"/>
      <c r="AE19" s="589"/>
    </row>
    <row r="20" spans="1:31" x14ac:dyDescent="0.25">
      <c r="A20" s="593"/>
      <c r="B20" s="588"/>
      <c r="C20" s="588"/>
      <c r="D20" s="588"/>
      <c r="E20" s="588"/>
      <c r="F20" s="588"/>
      <c r="G20" s="588"/>
      <c r="H20" s="588"/>
      <c r="I20" s="588"/>
      <c r="J20" s="588"/>
      <c r="K20" s="588"/>
      <c r="L20" s="588"/>
      <c r="M20" s="588"/>
      <c r="N20" s="588"/>
      <c r="O20" s="588"/>
      <c r="P20" s="588"/>
      <c r="Q20" s="588"/>
    </row>
    <row r="21" spans="1:31" x14ac:dyDescent="0.25">
      <c r="A21" s="593"/>
      <c r="B21" s="588"/>
      <c r="C21" s="588"/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8"/>
    </row>
    <row r="22" spans="1:31" x14ac:dyDescent="0.25">
      <c r="A22" s="593"/>
      <c r="B22" s="588"/>
      <c r="C22" s="588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</row>
    <row r="23" spans="1:31" s="592" customFormat="1" ht="15.6" x14ac:dyDescent="0.3">
      <c r="A23" s="600"/>
      <c r="B23" s="591"/>
      <c r="C23" s="591"/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  <c r="O23" s="591"/>
      <c r="P23" s="591"/>
      <c r="Q23" s="591"/>
      <c r="AD23" s="589"/>
      <c r="AE23" s="589"/>
    </row>
    <row r="24" spans="1:31" x14ac:dyDescent="0.25">
      <c r="A24" s="593"/>
      <c r="B24" s="588"/>
      <c r="C24" s="588"/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588"/>
      <c r="P24" s="588"/>
      <c r="Q24" s="588"/>
    </row>
    <row r="30" spans="1:31" x14ac:dyDescent="0.25">
      <c r="A30" s="596" t="s">
        <v>304</v>
      </c>
    </row>
    <row r="46" spans="1:1" x14ac:dyDescent="0.25">
      <c r="A46" s="596" t="s">
        <v>309</v>
      </c>
    </row>
    <row r="54" spans="1:1" x14ac:dyDescent="0.25">
      <c r="A54" s="596" t="s">
        <v>310</v>
      </c>
    </row>
    <row r="63" spans="1:1" ht="30" x14ac:dyDescent="0.25">
      <c r="A63" s="596" t="s">
        <v>311</v>
      </c>
    </row>
    <row r="68" spans="1:1" ht="30" x14ac:dyDescent="0.25">
      <c r="A68" s="596" t="s">
        <v>305</v>
      </c>
    </row>
    <row r="69" spans="1:1" ht="45" x14ac:dyDescent="0.25">
      <c r="A69" s="596" t="s">
        <v>306</v>
      </c>
    </row>
  </sheetData>
  <sheetProtection password="C7B1" sheet="1" objects="1" scenarios="1"/>
  <pageMargins left="0.75" right="0.75" top="1" bottom="1" header="0.5" footer="0.5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00B050"/>
    <pageSetUpPr fitToPage="1"/>
  </sheetPr>
  <dimension ref="A1:BR33"/>
  <sheetViews>
    <sheetView view="pageBreakPreview" topLeftCell="A13" zoomScaleNormal="145" zoomScaleSheetLayoutView="100" workbookViewId="0">
      <selection activeCell="BB24" sqref="BB24:BI24"/>
    </sheetView>
  </sheetViews>
  <sheetFormatPr defaultColWidth="7" defaultRowHeight="13.8" x14ac:dyDescent="0.3"/>
  <cols>
    <col min="1" max="1" width="2.88671875" style="451" customWidth="1"/>
    <col min="2" max="18" width="2.6640625" style="451" customWidth="1"/>
    <col min="19" max="19" width="2.88671875" style="451" customWidth="1"/>
    <col min="20" max="48" width="2.6640625" style="451" customWidth="1"/>
    <col min="49" max="49" width="3.6640625" style="451" customWidth="1"/>
    <col min="50" max="53" width="2.6640625" style="451" customWidth="1"/>
    <col min="54" max="58" width="6.33203125" style="451" customWidth="1"/>
    <col min="59" max="59" width="6.88671875" style="451" customWidth="1"/>
    <col min="60" max="61" width="6.33203125" style="451" customWidth="1"/>
    <col min="62" max="62" width="7" style="451" customWidth="1"/>
    <col min="63" max="69" width="7" style="451"/>
    <col min="70" max="70" width="38.44140625" style="451" customWidth="1"/>
    <col min="71" max="16384" width="7" style="451"/>
  </cols>
  <sheetData>
    <row r="1" spans="1:70" s="453" customFormat="1" ht="21" customHeight="1" x14ac:dyDescent="0.4">
      <c r="A1" s="451"/>
      <c r="B1" s="452"/>
      <c r="C1" s="452"/>
      <c r="D1" s="452"/>
      <c r="E1" s="452"/>
      <c r="F1" s="452"/>
      <c r="G1" s="452"/>
      <c r="H1" s="655" t="s">
        <v>42</v>
      </c>
      <c r="I1" s="655"/>
      <c r="J1" s="655"/>
      <c r="K1" s="655"/>
      <c r="L1" s="655"/>
      <c r="M1" s="655"/>
      <c r="N1" s="655"/>
      <c r="O1" s="655"/>
      <c r="P1" s="452"/>
      <c r="Q1" s="452"/>
      <c r="R1" s="452"/>
      <c r="S1" s="452"/>
      <c r="T1" s="452"/>
      <c r="U1" s="452"/>
      <c r="V1" s="452"/>
      <c r="W1" s="452"/>
      <c r="X1" s="452"/>
      <c r="AF1" s="454"/>
      <c r="AQ1" s="455" t="s">
        <v>118</v>
      </c>
      <c r="AR1" s="455"/>
      <c r="AS1" s="455"/>
      <c r="AT1" s="455"/>
      <c r="AU1" s="455"/>
      <c r="AV1" s="455"/>
      <c r="AW1" s="455"/>
      <c r="AX1" s="656" t="s">
        <v>307</v>
      </c>
      <c r="AY1" s="657"/>
      <c r="AZ1" s="657"/>
      <c r="BA1" s="657"/>
      <c r="BB1" s="657"/>
      <c r="BC1" s="455"/>
      <c r="BD1" s="456"/>
      <c r="BE1" s="456"/>
      <c r="BF1" s="456"/>
      <c r="BG1" s="456"/>
      <c r="BH1" s="456"/>
      <c r="BI1" s="456"/>
    </row>
    <row r="2" spans="1:70" s="453" customFormat="1" ht="20.25" customHeight="1" x14ac:dyDescent="0.4">
      <c r="A2" s="451"/>
      <c r="B2" s="655" t="s">
        <v>43</v>
      </c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AQ2" s="139"/>
      <c r="AR2" s="139"/>
      <c r="AS2" s="139"/>
      <c r="AT2" s="139"/>
      <c r="AU2" s="139"/>
      <c r="AV2" s="139"/>
      <c r="AW2" s="139"/>
      <c r="AX2" s="456"/>
    </row>
    <row r="3" spans="1:70" s="453" customFormat="1" ht="21.75" customHeight="1" x14ac:dyDescent="0.4">
      <c r="A3" s="451"/>
      <c r="B3" s="647" t="s">
        <v>82</v>
      </c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7"/>
      <c r="R3" s="647"/>
      <c r="S3" s="647"/>
      <c r="T3" s="647"/>
      <c r="U3" s="647"/>
      <c r="V3" s="457"/>
      <c r="W3" s="457"/>
      <c r="X3" s="457"/>
      <c r="AQ3" s="458"/>
      <c r="AR3" s="459"/>
      <c r="AS3" s="459"/>
      <c r="AT3" s="459"/>
      <c r="AU3" s="459"/>
      <c r="AV3" s="459"/>
      <c r="AW3" s="460"/>
      <c r="AX3" s="461"/>
    </row>
    <row r="4" spans="1:70" s="453" customFormat="1" ht="23.25" customHeight="1" x14ac:dyDescent="0.4">
      <c r="A4" s="462"/>
      <c r="B4" s="628"/>
      <c r="C4" s="628" t="s">
        <v>326</v>
      </c>
      <c r="D4" s="633"/>
      <c r="E4" s="633"/>
      <c r="F4" s="458" t="s">
        <v>326</v>
      </c>
      <c r="G4" s="633"/>
      <c r="H4" s="633"/>
      <c r="I4" s="633"/>
      <c r="J4" s="633"/>
      <c r="K4" s="633"/>
      <c r="L4" s="633"/>
      <c r="M4" s="633"/>
      <c r="N4" s="633"/>
      <c r="O4" s="633"/>
      <c r="P4" s="633"/>
      <c r="Q4" s="628"/>
      <c r="R4" s="647">
        <f>AI18</f>
        <v>2022</v>
      </c>
      <c r="S4" s="658"/>
      <c r="T4" s="628" t="s">
        <v>327</v>
      </c>
      <c r="U4" s="463"/>
      <c r="V4" s="463"/>
      <c r="W4" s="463"/>
      <c r="X4" s="463"/>
      <c r="AM4" s="464"/>
      <c r="AQ4" s="463"/>
      <c r="AR4" s="465"/>
      <c r="AS4" s="459"/>
      <c r="AT4" s="459"/>
      <c r="AU4" s="459"/>
      <c r="AV4" s="459"/>
      <c r="AW4" s="459"/>
      <c r="AX4" s="466"/>
    </row>
    <row r="5" spans="1:70" s="453" customFormat="1" ht="20.25" customHeight="1" x14ac:dyDescent="0.4">
      <c r="A5" s="451"/>
      <c r="AM5" s="464"/>
      <c r="AR5" s="467"/>
      <c r="AS5" s="467"/>
      <c r="AT5" s="467"/>
      <c r="AU5" s="467"/>
      <c r="AV5" s="467"/>
      <c r="AW5" s="467"/>
      <c r="AX5" s="467"/>
    </row>
    <row r="6" spans="1:70" s="453" customFormat="1" ht="20.25" customHeight="1" x14ac:dyDescent="0.4">
      <c r="A6" s="451"/>
      <c r="AR6" s="455"/>
      <c r="AS6" s="455"/>
      <c r="AT6" s="455"/>
      <c r="AU6" s="455"/>
      <c r="AV6" s="455"/>
      <c r="AW6" s="455"/>
      <c r="BI6" s="455"/>
    </row>
    <row r="7" spans="1:70" s="453" customFormat="1" ht="24" customHeight="1" x14ac:dyDescent="0.4">
      <c r="A7" s="468"/>
      <c r="B7" s="463"/>
      <c r="C7" s="463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AP7" s="469"/>
    </row>
    <row r="8" spans="1:70" s="453" customFormat="1" ht="23.4" x14ac:dyDescent="0.4">
      <c r="B8" s="470"/>
      <c r="C8" s="471"/>
      <c r="D8" s="472"/>
      <c r="E8" s="473"/>
      <c r="F8" s="474"/>
      <c r="G8" s="473"/>
      <c r="H8" s="473"/>
      <c r="I8" s="473"/>
      <c r="J8" s="473"/>
      <c r="K8" s="473"/>
      <c r="L8" s="472"/>
      <c r="M8" s="472"/>
      <c r="N8" s="472"/>
      <c r="O8" s="472"/>
      <c r="P8" s="472"/>
      <c r="AP8" s="469"/>
    </row>
    <row r="9" spans="1:70" s="475" customFormat="1" ht="16.2" x14ac:dyDescent="0.3">
      <c r="B9" s="476"/>
      <c r="C9" s="477"/>
      <c r="D9" s="478"/>
      <c r="E9" s="479"/>
      <c r="F9" s="480"/>
      <c r="G9" s="479"/>
      <c r="H9" s="479"/>
      <c r="I9" s="479"/>
      <c r="J9" s="479"/>
      <c r="K9" s="479"/>
      <c r="L9" s="478"/>
      <c r="M9" s="478"/>
      <c r="N9" s="478"/>
      <c r="O9" s="478"/>
      <c r="P9" s="478"/>
      <c r="AZ9" s="481"/>
    </row>
    <row r="10" spans="1:70" s="475" customFormat="1" ht="18" x14ac:dyDescent="0.35">
      <c r="B10" s="476"/>
      <c r="C10" s="477"/>
      <c r="D10" s="478"/>
      <c r="E10" s="479"/>
      <c r="F10" s="480"/>
      <c r="G10" s="479"/>
      <c r="H10" s="479"/>
      <c r="I10" s="479"/>
      <c r="J10" s="479"/>
      <c r="K10" s="479"/>
      <c r="L10" s="478"/>
      <c r="M10" s="648" t="s">
        <v>44</v>
      </c>
      <c r="N10" s="648"/>
      <c r="O10" s="648"/>
      <c r="P10" s="648"/>
      <c r="Q10" s="648"/>
      <c r="R10" s="648"/>
      <c r="S10" s="648"/>
      <c r="T10" s="648"/>
      <c r="U10" s="648"/>
      <c r="V10" s="648"/>
      <c r="W10" s="648"/>
      <c r="X10" s="648"/>
      <c r="Y10" s="648"/>
      <c r="Z10" s="648"/>
      <c r="AA10" s="648"/>
      <c r="AB10" s="648"/>
      <c r="AC10" s="648"/>
      <c r="AD10" s="648"/>
      <c r="AE10" s="648"/>
      <c r="AF10" s="648"/>
      <c r="AG10" s="648"/>
      <c r="AH10" s="648"/>
      <c r="AI10" s="648"/>
      <c r="AJ10" s="648"/>
      <c r="AK10" s="648"/>
      <c r="AL10" s="648"/>
      <c r="AM10" s="648"/>
      <c r="AN10" s="648"/>
      <c r="AO10" s="648"/>
      <c r="AP10" s="648"/>
      <c r="AQ10" s="648"/>
      <c r="AR10" s="648"/>
      <c r="AS10" s="648"/>
      <c r="AT10" s="648"/>
      <c r="AU10" s="648"/>
      <c r="AV10" s="648"/>
      <c r="AW10" s="648"/>
      <c r="AX10" s="648"/>
      <c r="AY10" s="648"/>
      <c r="AZ10" s="648"/>
      <c r="BA10" s="648"/>
      <c r="BB10" s="648"/>
    </row>
    <row r="11" spans="1:70" s="453" customFormat="1" ht="24.9" customHeight="1" x14ac:dyDescent="0.4">
      <c r="M11" s="654" t="s">
        <v>124</v>
      </c>
      <c r="N11" s="654"/>
      <c r="O11" s="654"/>
      <c r="P11" s="654"/>
      <c r="Q11" s="654"/>
      <c r="R11" s="654"/>
      <c r="S11" s="654"/>
      <c r="T11" s="654"/>
      <c r="U11" s="654"/>
      <c r="V11" s="654"/>
      <c r="W11" s="654"/>
      <c r="X11" s="654"/>
      <c r="Y11" s="654"/>
      <c r="Z11" s="654"/>
      <c r="AA11" s="654"/>
      <c r="AB11" s="654"/>
      <c r="AC11" s="654"/>
      <c r="AD11" s="654"/>
      <c r="AE11" s="654"/>
      <c r="AF11" s="654"/>
      <c r="AG11" s="654"/>
      <c r="AH11" s="654"/>
      <c r="AI11" s="654"/>
      <c r="AJ11" s="654"/>
      <c r="AK11" s="654"/>
      <c r="AL11" s="654"/>
      <c r="AM11" s="654"/>
      <c r="AN11" s="654"/>
      <c r="AO11" s="654"/>
      <c r="AP11" s="654"/>
      <c r="AQ11" s="654"/>
      <c r="AR11" s="654"/>
      <c r="AS11" s="654"/>
      <c r="AT11" s="654"/>
      <c r="AU11" s="654"/>
      <c r="AV11" s="654"/>
      <c r="AW11" s="654"/>
      <c r="AX11" s="654"/>
      <c r="AY11" s="654"/>
      <c r="AZ11" s="654"/>
      <c r="BA11" s="654"/>
      <c r="BB11" s="654"/>
    </row>
    <row r="12" spans="1:70" s="453" customFormat="1" ht="27" customHeight="1" x14ac:dyDescent="0.5">
      <c r="Y12" s="653" t="s">
        <v>184</v>
      </c>
      <c r="Z12" s="653"/>
      <c r="AA12" s="653"/>
      <c r="AB12" s="653"/>
      <c r="AC12" s="653"/>
      <c r="AD12" s="653"/>
      <c r="AE12" s="653"/>
      <c r="AF12" s="653"/>
      <c r="AG12" s="653"/>
      <c r="AH12" s="653"/>
      <c r="AI12" s="653"/>
      <c r="AJ12" s="653"/>
      <c r="AK12" s="653"/>
      <c r="AL12" s="653"/>
      <c r="AM12" s="653"/>
      <c r="AN12" s="653"/>
      <c r="AO12" s="653"/>
      <c r="AP12" s="653"/>
      <c r="AQ12" s="653"/>
      <c r="AR12" s="653"/>
      <c r="AS12" s="653"/>
      <c r="AT12" s="653"/>
      <c r="BR12" s="491" t="s">
        <v>117</v>
      </c>
    </row>
    <row r="13" spans="1:70" s="453" customFormat="1" ht="21" x14ac:dyDescent="0.4">
      <c r="M13" s="652" t="s">
        <v>123</v>
      </c>
      <c r="N13" s="652"/>
      <c r="O13" s="652"/>
      <c r="P13" s="652"/>
      <c r="Q13" s="652"/>
      <c r="R13" s="652"/>
      <c r="S13" s="652"/>
      <c r="T13" s="652"/>
      <c r="U13" s="652"/>
      <c r="V13" s="652"/>
      <c r="W13" s="652"/>
      <c r="X13" s="652"/>
      <c r="Y13" s="652"/>
      <c r="Z13" s="652"/>
      <c r="AA13" s="652"/>
      <c r="AB13" s="652"/>
      <c r="AC13" s="652"/>
      <c r="AD13" s="652"/>
      <c r="AE13" s="652"/>
      <c r="AF13" s="652"/>
      <c r="AG13" s="652"/>
      <c r="AH13" s="652"/>
      <c r="AI13" s="652"/>
      <c r="AJ13" s="652"/>
      <c r="AK13" s="652"/>
      <c r="AL13" s="652"/>
      <c r="AM13" s="652"/>
      <c r="AN13" s="652"/>
      <c r="AO13" s="652"/>
      <c r="AP13" s="652"/>
      <c r="AQ13" s="652"/>
      <c r="AR13" s="652"/>
      <c r="AS13" s="652"/>
      <c r="AT13" s="652"/>
      <c r="AU13" s="652"/>
      <c r="AV13" s="652"/>
      <c r="AW13" s="652"/>
      <c r="AX13" s="652"/>
      <c r="AY13" s="652"/>
      <c r="AZ13" s="652"/>
      <c r="BA13" s="652"/>
      <c r="BB13" s="652"/>
      <c r="BR13" s="491" t="s">
        <v>60</v>
      </c>
    </row>
    <row r="14" spans="1:70" s="453" customFormat="1" ht="21" x14ac:dyDescent="0.4">
      <c r="G14" s="482" t="s">
        <v>84</v>
      </c>
      <c r="H14" s="482"/>
      <c r="I14" s="482"/>
      <c r="J14" s="482"/>
      <c r="K14" s="482"/>
      <c r="L14" s="482"/>
      <c r="M14" s="482"/>
      <c r="N14" s="482"/>
      <c r="O14" s="645" t="s">
        <v>4</v>
      </c>
      <c r="P14" s="646"/>
      <c r="Q14" s="649" t="s">
        <v>351</v>
      </c>
      <c r="R14" s="650"/>
      <c r="S14" s="650"/>
      <c r="T14" s="650"/>
      <c r="U14" s="650"/>
      <c r="V14" s="650"/>
      <c r="W14" s="651"/>
      <c r="X14" s="482"/>
      <c r="AB14" s="483" t="s">
        <v>5</v>
      </c>
      <c r="AC14" s="483"/>
      <c r="AD14" s="642" t="s">
        <v>336</v>
      </c>
      <c r="AE14" s="643"/>
      <c r="AF14" s="643"/>
      <c r="AG14" s="643"/>
      <c r="AH14" s="643"/>
      <c r="AI14" s="643"/>
      <c r="AJ14" s="643"/>
      <c r="AK14" s="643"/>
      <c r="AL14" s="643"/>
      <c r="AM14" s="643"/>
      <c r="AN14" s="643"/>
      <c r="AO14" s="643"/>
      <c r="AP14" s="643"/>
      <c r="AQ14" s="643"/>
      <c r="AR14" s="643"/>
      <c r="AS14" s="643"/>
      <c r="AT14" s="643"/>
      <c r="AU14" s="643"/>
      <c r="AV14" s="643"/>
      <c r="AW14" s="643"/>
      <c r="AX14" s="643"/>
      <c r="AY14" s="643"/>
      <c r="AZ14" s="643"/>
      <c r="BA14" s="643"/>
      <c r="BB14" s="643"/>
      <c r="BC14" s="643"/>
      <c r="BD14" s="643"/>
      <c r="BE14" s="643"/>
      <c r="BF14" s="644"/>
      <c r="BR14" s="491" t="s">
        <v>27</v>
      </c>
    </row>
    <row r="15" spans="1:70" s="453" customFormat="1" ht="21" x14ac:dyDescent="0.4">
      <c r="G15" s="482" t="s">
        <v>85</v>
      </c>
      <c r="H15" s="482"/>
      <c r="I15" s="482"/>
      <c r="J15" s="482"/>
      <c r="K15" s="482"/>
      <c r="L15" s="482"/>
      <c r="M15" s="482"/>
      <c r="N15" s="482"/>
      <c r="O15" s="645" t="s">
        <v>4</v>
      </c>
      <c r="P15" s="646"/>
      <c r="Q15" s="649" t="s">
        <v>335</v>
      </c>
      <c r="R15" s="650"/>
      <c r="S15" s="650"/>
      <c r="T15" s="650"/>
      <c r="U15" s="650"/>
      <c r="V15" s="650"/>
      <c r="W15" s="651"/>
      <c r="X15" s="484"/>
      <c r="Y15" s="485"/>
      <c r="Z15" s="485"/>
      <c r="AA15" s="485"/>
      <c r="AB15" s="483" t="s">
        <v>5</v>
      </c>
      <c r="AC15" s="483"/>
      <c r="AD15" s="642" t="s">
        <v>336</v>
      </c>
      <c r="AE15" s="643"/>
      <c r="AF15" s="643"/>
      <c r="AG15" s="643"/>
      <c r="AH15" s="643"/>
      <c r="AI15" s="643"/>
      <c r="AJ15" s="643"/>
      <c r="AK15" s="643"/>
      <c r="AL15" s="643"/>
      <c r="AM15" s="643"/>
      <c r="AN15" s="643"/>
      <c r="AO15" s="643"/>
      <c r="AP15" s="643"/>
      <c r="AQ15" s="643"/>
      <c r="AR15" s="643"/>
      <c r="AS15" s="643"/>
      <c r="AT15" s="643"/>
      <c r="AU15" s="643"/>
      <c r="AV15" s="643"/>
      <c r="AW15" s="643"/>
      <c r="AX15" s="643"/>
      <c r="AY15" s="643"/>
      <c r="AZ15" s="643"/>
      <c r="BA15" s="643"/>
      <c r="BB15" s="643"/>
      <c r="BC15" s="643"/>
      <c r="BD15" s="643"/>
      <c r="BE15" s="643"/>
      <c r="BF15" s="644"/>
      <c r="BR15" s="491" t="s">
        <v>314</v>
      </c>
    </row>
    <row r="16" spans="1:70" s="453" customFormat="1" ht="21" x14ac:dyDescent="0.4">
      <c r="G16" s="138" t="s">
        <v>41</v>
      </c>
      <c r="H16" s="138"/>
      <c r="I16" s="138"/>
      <c r="J16" s="138"/>
      <c r="K16" s="138"/>
      <c r="L16" s="138"/>
      <c r="M16" s="138"/>
      <c r="N16" s="138"/>
      <c r="O16" s="139"/>
      <c r="P16" s="139"/>
      <c r="Q16" s="139"/>
      <c r="R16" s="139"/>
      <c r="S16" s="139"/>
      <c r="T16" s="139"/>
      <c r="U16" s="139"/>
      <c r="V16" s="139"/>
      <c r="W16" s="139"/>
      <c r="X16" s="486"/>
      <c r="Y16" s="487"/>
      <c r="Z16" s="487"/>
      <c r="AA16" s="487"/>
      <c r="AB16" s="488" t="s">
        <v>5</v>
      </c>
      <c r="AC16" s="488"/>
      <c r="AD16" s="665"/>
      <c r="AE16" s="666"/>
      <c r="AF16" s="666"/>
      <c r="AG16" s="666"/>
      <c r="AH16" s="666"/>
      <c r="AI16" s="666"/>
      <c r="AJ16" s="666"/>
      <c r="AK16" s="666"/>
      <c r="AL16" s="666"/>
      <c r="AM16" s="666"/>
      <c r="AN16" s="666"/>
      <c r="AO16" s="666"/>
      <c r="AP16" s="666"/>
      <c r="AQ16" s="666"/>
      <c r="AR16" s="666"/>
      <c r="AS16" s="666"/>
      <c r="AT16" s="666"/>
      <c r="AU16" s="666"/>
      <c r="AV16" s="666"/>
      <c r="AW16" s="666"/>
      <c r="AX16" s="666"/>
      <c r="AY16" s="666"/>
      <c r="AZ16" s="666"/>
      <c r="BA16" s="666"/>
      <c r="BB16" s="666"/>
      <c r="BC16" s="666"/>
      <c r="BD16" s="666"/>
      <c r="BE16" s="666"/>
      <c r="BF16" s="667"/>
      <c r="BR16" s="491" t="s">
        <v>315</v>
      </c>
    </row>
    <row r="17" spans="1:70" s="453" customFormat="1" ht="21" x14ac:dyDescent="0.4">
      <c r="G17" s="138" t="s">
        <v>138</v>
      </c>
      <c r="H17" s="138"/>
      <c r="I17" s="138"/>
      <c r="J17" s="138"/>
      <c r="K17" s="138"/>
      <c r="L17" s="138"/>
      <c r="M17" s="138"/>
      <c r="N17" s="138"/>
      <c r="O17" s="669"/>
      <c r="P17" s="669"/>
      <c r="Q17" s="139"/>
      <c r="R17" s="139"/>
      <c r="S17" s="139"/>
      <c r="T17" s="139"/>
      <c r="U17" s="139"/>
      <c r="V17" s="139"/>
      <c r="W17" s="139"/>
      <c r="X17" s="486"/>
      <c r="Y17" s="487"/>
      <c r="Z17" s="487"/>
      <c r="AA17" s="487"/>
      <c r="AB17" s="488" t="s">
        <v>5</v>
      </c>
      <c r="AC17" s="488"/>
      <c r="AD17" s="642" t="s">
        <v>336</v>
      </c>
      <c r="AE17" s="643"/>
      <c r="AF17" s="643"/>
      <c r="AG17" s="643"/>
      <c r="AH17" s="643"/>
      <c r="AI17" s="643"/>
      <c r="AJ17" s="643"/>
      <c r="AK17" s="643"/>
      <c r="AL17" s="643"/>
      <c r="AM17" s="643"/>
      <c r="AN17" s="643"/>
      <c r="AO17" s="643"/>
      <c r="AP17" s="643"/>
      <c r="AQ17" s="643"/>
      <c r="AR17" s="643"/>
      <c r="AS17" s="643"/>
      <c r="AT17" s="643"/>
      <c r="AU17" s="643"/>
      <c r="AV17" s="643"/>
      <c r="AW17" s="643"/>
      <c r="AX17" s="643"/>
      <c r="AY17" s="643"/>
      <c r="AZ17" s="643"/>
      <c r="BA17" s="643"/>
      <c r="BB17" s="643"/>
      <c r="BC17" s="643"/>
      <c r="BD17" s="643"/>
      <c r="BE17" s="643"/>
      <c r="BF17" s="644"/>
      <c r="BR17" s="491" t="s">
        <v>34</v>
      </c>
    </row>
    <row r="18" spans="1:70" s="453" customFormat="1" ht="21" x14ac:dyDescent="0.4">
      <c r="G18" s="489" t="s">
        <v>115</v>
      </c>
      <c r="H18" s="489"/>
      <c r="I18" s="489"/>
      <c r="J18" s="489"/>
      <c r="K18" s="489"/>
      <c r="L18" s="489"/>
      <c r="M18" s="489"/>
      <c r="N18" s="489"/>
      <c r="O18" s="489"/>
      <c r="P18" s="490"/>
      <c r="Q18" s="673" t="s">
        <v>6</v>
      </c>
      <c r="R18" s="674"/>
      <c r="S18" s="674"/>
      <c r="T18" s="674"/>
      <c r="U18" s="674"/>
      <c r="V18" s="674"/>
      <c r="W18" s="674"/>
      <c r="X18" s="674"/>
      <c r="Y18" s="674"/>
      <c r="Z18" s="674"/>
      <c r="AA18" s="675"/>
      <c r="AB18" s="491" t="s">
        <v>83</v>
      </c>
      <c r="AC18" s="491"/>
      <c r="AD18" s="491"/>
      <c r="AE18" s="491"/>
      <c r="AF18" s="491"/>
      <c r="AG18" s="491"/>
      <c r="AH18" s="492"/>
      <c r="AI18" s="676">
        <v>2022</v>
      </c>
      <c r="AJ18" s="677"/>
      <c r="AK18" s="677"/>
      <c r="AL18" s="677"/>
      <c r="AM18" s="677"/>
      <c r="AN18" s="678"/>
      <c r="AO18" s="489"/>
      <c r="AP18" s="489"/>
      <c r="AQ18" s="489"/>
      <c r="AR18" s="489"/>
      <c r="AS18" s="489"/>
      <c r="AT18" s="489"/>
      <c r="AU18" s="489"/>
      <c r="AV18" s="489"/>
      <c r="AW18" s="489"/>
      <c r="AX18" s="489"/>
      <c r="AY18" s="489"/>
      <c r="AZ18" s="489"/>
      <c r="BA18" s="489"/>
      <c r="BB18" s="489"/>
      <c r="BC18" s="491"/>
      <c r="BD18" s="491"/>
      <c r="BE18" s="491"/>
      <c r="BF18" s="491"/>
    </row>
    <row r="19" spans="1:70" s="453" customFormat="1" ht="32.25" customHeight="1" x14ac:dyDescent="0.4">
      <c r="A19" s="493" t="s">
        <v>185</v>
      </c>
      <c r="BB19" s="672" t="s">
        <v>45</v>
      </c>
      <c r="BC19" s="672"/>
      <c r="BD19" s="672"/>
      <c r="BE19" s="672"/>
      <c r="BF19" s="672"/>
      <c r="BG19" s="672"/>
      <c r="BH19" s="672"/>
      <c r="BI19" s="672"/>
    </row>
    <row r="20" spans="1:70" s="517" customFormat="1" ht="42" customHeight="1" x14ac:dyDescent="0.3">
      <c r="A20" s="681" t="s">
        <v>46</v>
      </c>
      <c r="B20" s="661" t="s">
        <v>47</v>
      </c>
      <c r="C20" s="662"/>
      <c r="D20" s="662"/>
      <c r="E20" s="663"/>
      <c r="F20" s="494"/>
      <c r="G20" s="661" t="s">
        <v>48</v>
      </c>
      <c r="H20" s="662"/>
      <c r="I20" s="663"/>
      <c r="J20" s="494"/>
      <c r="K20" s="661" t="s">
        <v>49</v>
      </c>
      <c r="L20" s="662"/>
      <c r="M20" s="662"/>
      <c r="N20" s="663"/>
      <c r="O20" s="494"/>
      <c r="P20" s="661" t="s">
        <v>50</v>
      </c>
      <c r="Q20" s="662"/>
      <c r="R20" s="662"/>
      <c r="S20" s="494"/>
      <c r="T20" s="661" t="s">
        <v>51</v>
      </c>
      <c r="U20" s="662"/>
      <c r="V20" s="662"/>
      <c r="W20" s="664"/>
      <c r="X20" s="661" t="s">
        <v>52</v>
      </c>
      <c r="Y20" s="662"/>
      <c r="Z20" s="662"/>
      <c r="AA20" s="664"/>
      <c r="AB20" s="494"/>
      <c r="AC20" s="661" t="s">
        <v>53</v>
      </c>
      <c r="AD20" s="662"/>
      <c r="AE20" s="662"/>
      <c r="AF20" s="494"/>
      <c r="AG20" s="661" t="s">
        <v>54</v>
      </c>
      <c r="AH20" s="662"/>
      <c r="AI20" s="663"/>
      <c r="AJ20" s="494"/>
      <c r="AK20" s="661" t="s">
        <v>55</v>
      </c>
      <c r="AL20" s="662"/>
      <c r="AM20" s="662"/>
      <c r="AN20" s="663"/>
      <c r="AO20" s="494"/>
      <c r="AP20" s="661" t="s">
        <v>56</v>
      </c>
      <c r="AQ20" s="662"/>
      <c r="AR20" s="662"/>
      <c r="AS20" s="494"/>
      <c r="AT20" s="661" t="s">
        <v>57</v>
      </c>
      <c r="AU20" s="662"/>
      <c r="AV20" s="662"/>
      <c r="AW20" s="664"/>
      <c r="AX20" s="661" t="s">
        <v>58</v>
      </c>
      <c r="AY20" s="662"/>
      <c r="AZ20" s="662"/>
      <c r="BA20" s="663"/>
      <c r="BB20" s="659" t="s">
        <v>59</v>
      </c>
      <c r="BC20" s="659" t="s">
        <v>296</v>
      </c>
      <c r="BD20" s="659" t="s">
        <v>295</v>
      </c>
      <c r="BE20" s="670" t="s">
        <v>117</v>
      </c>
      <c r="BF20" s="670" t="s">
        <v>315</v>
      </c>
      <c r="BG20" s="670" t="s">
        <v>34</v>
      </c>
      <c r="BH20" s="659" t="s">
        <v>61</v>
      </c>
      <c r="BI20" s="659" t="s">
        <v>62</v>
      </c>
    </row>
    <row r="21" spans="1:70" s="518" customFormat="1" ht="24" customHeight="1" x14ac:dyDescent="0.3">
      <c r="A21" s="682"/>
      <c r="B21" s="495">
        <v>1</v>
      </c>
      <c r="C21" s="495">
        <v>2</v>
      </c>
      <c r="D21" s="495">
        <v>3</v>
      </c>
      <c r="E21" s="495">
        <v>4</v>
      </c>
      <c r="F21" s="495">
        <v>5</v>
      </c>
      <c r="G21" s="495">
        <v>6</v>
      </c>
      <c r="H21" s="495">
        <v>7</v>
      </c>
      <c r="I21" s="495">
        <v>8</v>
      </c>
      <c r="J21" s="495">
        <v>9</v>
      </c>
      <c r="K21" s="495">
        <v>10</v>
      </c>
      <c r="L21" s="495">
        <v>11</v>
      </c>
      <c r="M21" s="495">
        <v>12</v>
      </c>
      <c r="N21" s="495">
        <v>13</v>
      </c>
      <c r="O21" s="495">
        <v>14</v>
      </c>
      <c r="P21" s="495">
        <v>15</v>
      </c>
      <c r="Q21" s="495">
        <v>16</v>
      </c>
      <c r="R21" s="495">
        <v>17</v>
      </c>
      <c r="S21" s="495">
        <v>18</v>
      </c>
      <c r="T21" s="495">
        <v>19</v>
      </c>
      <c r="U21" s="495">
        <v>20</v>
      </c>
      <c r="V21" s="495">
        <v>21</v>
      </c>
      <c r="W21" s="495">
        <v>22</v>
      </c>
      <c r="X21" s="495">
        <v>23</v>
      </c>
      <c r="Y21" s="495">
        <v>24</v>
      </c>
      <c r="Z21" s="495">
        <v>25</v>
      </c>
      <c r="AA21" s="495">
        <v>26</v>
      </c>
      <c r="AB21" s="495">
        <v>27</v>
      </c>
      <c r="AC21" s="495">
        <v>28</v>
      </c>
      <c r="AD21" s="495">
        <v>29</v>
      </c>
      <c r="AE21" s="495">
        <v>30</v>
      </c>
      <c r="AF21" s="495">
        <v>31</v>
      </c>
      <c r="AG21" s="495">
        <v>32</v>
      </c>
      <c r="AH21" s="495">
        <v>33</v>
      </c>
      <c r="AI21" s="495">
        <v>34</v>
      </c>
      <c r="AJ21" s="495">
        <v>35</v>
      </c>
      <c r="AK21" s="495">
        <v>36</v>
      </c>
      <c r="AL21" s="495">
        <v>37</v>
      </c>
      <c r="AM21" s="495">
        <v>38</v>
      </c>
      <c r="AN21" s="495">
        <v>39</v>
      </c>
      <c r="AO21" s="495">
        <v>40</v>
      </c>
      <c r="AP21" s="495">
        <v>41</v>
      </c>
      <c r="AQ21" s="495">
        <v>42</v>
      </c>
      <c r="AR21" s="495">
        <v>43</v>
      </c>
      <c r="AS21" s="495">
        <v>44</v>
      </c>
      <c r="AT21" s="495">
        <v>45</v>
      </c>
      <c r="AU21" s="495">
        <v>46</v>
      </c>
      <c r="AV21" s="495">
        <v>47</v>
      </c>
      <c r="AW21" s="495">
        <v>48</v>
      </c>
      <c r="AX21" s="495">
        <v>49</v>
      </c>
      <c r="AY21" s="495">
        <v>50</v>
      </c>
      <c r="AZ21" s="495">
        <v>51</v>
      </c>
      <c r="BA21" s="495">
        <v>52</v>
      </c>
      <c r="BB21" s="660"/>
      <c r="BC21" s="660"/>
      <c r="BD21" s="660"/>
      <c r="BE21" s="671"/>
      <c r="BF21" s="671"/>
      <c r="BG21" s="671"/>
      <c r="BH21" s="660"/>
      <c r="BI21" s="660"/>
    </row>
    <row r="22" spans="1:70" s="519" customFormat="1" ht="21" x14ac:dyDescent="0.25">
      <c r="A22" s="496" t="s">
        <v>63</v>
      </c>
      <c r="B22" s="132" t="s">
        <v>355</v>
      </c>
      <c r="C22" s="132" t="s">
        <v>355</v>
      </c>
      <c r="D22" s="132" t="s">
        <v>355</v>
      </c>
      <c r="E22" s="132" t="s">
        <v>355</v>
      </c>
      <c r="F22" s="132"/>
      <c r="G22" s="132"/>
      <c r="H22" s="132"/>
      <c r="I22" s="132"/>
      <c r="J22" s="132"/>
      <c r="K22" s="132"/>
      <c r="L22" s="132"/>
      <c r="M22" s="133"/>
      <c r="N22" s="134" t="s">
        <v>66</v>
      </c>
      <c r="O22" s="134" t="s">
        <v>66</v>
      </c>
      <c r="P22" s="134" t="s">
        <v>73</v>
      </c>
      <c r="Q22" s="134" t="s">
        <v>73</v>
      </c>
      <c r="R22" s="134" t="s">
        <v>73</v>
      </c>
      <c r="S22" s="134" t="s">
        <v>73</v>
      </c>
      <c r="T22" s="134" t="s">
        <v>73</v>
      </c>
      <c r="U22" s="134" t="s">
        <v>73</v>
      </c>
      <c r="V22" s="134" t="s">
        <v>73</v>
      </c>
      <c r="W22" s="134" t="s">
        <v>73</v>
      </c>
      <c r="X22" s="134" t="s">
        <v>73</v>
      </c>
      <c r="Y22" s="134" t="s">
        <v>73</v>
      </c>
      <c r="Z22" s="132"/>
      <c r="AA22" s="132"/>
      <c r="AB22" s="132"/>
      <c r="AC22" s="132"/>
      <c r="AD22" s="135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11"/>
      <c r="AQ22" s="111" t="s">
        <v>66</v>
      </c>
      <c r="AR22" s="111" t="s">
        <v>66</v>
      </c>
      <c r="AS22" s="111" t="s">
        <v>73</v>
      </c>
      <c r="AT22" s="111" t="s">
        <v>73</v>
      </c>
      <c r="AU22" s="111" t="s">
        <v>73</v>
      </c>
      <c r="AV22" s="111" t="s">
        <v>73</v>
      </c>
      <c r="AW22" s="111" t="s">
        <v>73</v>
      </c>
      <c r="AX22" s="111" t="s">
        <v>73</v>
      </c>
      <c r="AY22" s="111" t="s">
        <v>73</v>
      </c>
      <c r="AZ22" s="111" t="s">
        <v>73</v>
      </c>
      <c r="BA22" s="111" t="s">
        <v>73</v>
      </c>
      <c r="BB22" s="110">
        <v>25</v>
      </c>
      <c r="BC22" s="110">
        <v>4</v>
      </c>
      <c r="BD22" s="110"/>
      <c r="BE22" s="110"/>
      <c r="BF22" s="110"/>
      <c r="BG22" s="110"/>
      <c r="BH22" s="110">
        <v>19</v>
      </c>
      <c r="BI22" s="512">
        <f>SUM(BB22:BH22)</f>
        <v>48</v>
      </c>
    </row>
    <row r="23" spans="1:70" s="519" customFormat="1" ht="21" x14ac:dyDescent="0.25">
      <c r="A23" s="496" t="s">
        <v>64</v>
      </c>
      <c r="B23" s="132"/>
      <c r="C23" s="132"/>
      <c r="D23" s="132"/>
      <c r="E23" s="132"/>
      <c r="F23" s="132"/>
      <c r="G23" s="134"/>
      <c r="H23" s="111" t="s">
        <v>66</v>
      </c>
      <c r="I23" s="132" t="s">
        <v>292</v>
      </c>
      <c r="J23" s="132" t="s">
        <v>292</v>
      </c>
      <c r="K23" s="132" t="s">
        <v>292</v>
      </c>
      <c r="L23" s="132" t="s">
        <v>292</v>
      </c>
      <c r="M23" s="606" t="s">
        <v>69</v>
      </c>
      <c r="N23" s="606" t="s">
        <v>69</v>
      </c>
      <c r="O23" s="606" t="s">
        <v>69</v>
      </c>
      <c r="P23" s="606" t="s">
        <v>69</v>
      </c>
      <c r="Q23" s="606" t="s">
        <v>69</v>
      </c>
      <c r="R23" s="606" t="s">
        <v>69</v>
      </c>
      <c r="S23" s="132" t="s">
        <v>74</v>
      </c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0">
        <v>6</v>
      </c>
      <c r="BC23" s="110">
        <v>1</v>
      </c>
      <c r="BD23" s="110"/>
      <c r="BE23" s="110">
        <v>4</v>
      </c>
      <c r="BF23" s="110">
        <v>6</v>
      </c>
      <c r="BG23" s="110">
        <v>1</v>
      </c>
      <c r="BH23" s="110"/>
      <c r="BI23" s="512">
        <f t="shared" ref="BI23" si="0">SUM(BB23:BH23)</f>
        <v>18</v>
      </c>
    </row>
    <row r="24" spans="1:70" s="519" customFormat="1" ht="21" x14ac:dyDescent="0.25">
      <c r="A24" s="497" t="s">
        <v>17</v>
      </c>
      <c r="B24" s="498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N24" s="498"/>
      <c r="O24" s="498"/>
      <c r="P24" s="498"/>
      <c r="Q24" s="498"/>
      <c r="R24" s="498"/>
      <c r="S24" s="498"/>
      <c r="T24" s="498"/>
      <c r="U24" s="498"/>
      <c r="V24" s="498"/>
      <c r="W24" s="498"/>
      <c r="X24" s="498"/>
      <c r="Y24" s="499"/>
      <c r="Z24" s="500"/>
      <c r="AA24" s="500"/>
      <c r="AB24" s="500"/>
      <c r="AC24" s="500"/>
      <c r="AD24" s="500"/>
      <c r="AE24" s="500"/>
      <c r="AF24" s="499"/>
      <c r="AG24" s="499"/>
      <c r="AH24" s="499"/>
      <c r="AI24" s="499"/>
      <c r="AJ24" s="499"/>
      <c r="AK24" s="499"/>
      <c r="AL24" s="499"/>
      <c r="AM24" s="499"/>
      <c r="AN24" s="499"/>
      <c r="AO24" s="499"/>
      <c r="AP24" s="499"/>
      <c r="AQ24" s="499"/>
      <c r="AR24" s="498"/>
      <c r="AS24" s="498"/>
      <c r="AT24" s="498"/>
      <c r="AU24" s="498"/>
      <c r="AV24" s="498"/>
      <c r="AW24" s="498"/>
      <c r="AX24" s="498"/>
      <c r="AY24" s="498"/>
      <c r="AZ24" s="498"/>
      <c r="BA24" s="501"/>
      <c r="BB24" s="511">
        <f t="shared" ref="BB24:BH24" si="1">SUM(BB22:BB23)</f>
        <v>31</v>
      </c>
      <c r="BC24" s="511">
        <f t="shared" si="1"/>
        <v>5</v>
      </c>
      <c r="BD24" s="511">
        <f t="shared" si="1"/>
        <v>0</v>
      </c>
      <c r="BE24" s="511">
        <f t="shared" si="1"/>
        <v>4</v>
      </c>
      <c r="BF24" s="511">
        <f t="shared" si="1"/>
        <v>6</v>
      </c>
      <c r="BG24" s="511">
        <f t="shared" si="1"/>
        <v>1</v>
      </c>
      <c r="BH24" s="511">
        <f t="shared" si="1"/>
        <v>19</v>
      </c>
      <c r="BI24" s="512">
        <f>SUM(BB24:BH24)</f>
        <v>66</v>
      </c>
    </row>
    <row r="25" spans="1:70" x14ac:dyDescent="0.3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</row>
    <row r="26" spans="1:70" s="506" customFormat="1" ht="20.100000000000001" customHeight="1" x14ac:dyDescent="0.3">
      <c r="A26" s="112"/>
      <c r="B26" s="113"/>
      <c r="C26" s="114" t="s">
        <v>65</v>
      </c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6" t="s">
        <v>66</v>
      </c>
      <c r="O26" s="117" t="s">
        <v>120</v>
      </c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8" t="s">
        <v>67</v>
      </c>
      <c r="AC26" s="117" t="s">
        <v>68</v>
      </c>
      <c r="AD26" s="119"/>
      <c r="AE26" s="120"/>
      <c r="AF26" s="121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4"/>
      <c r="AU26" s="124"/>
      <c r="AV26" s="125"/>
      <c r="AW26" s="125"/>
      <c r="AX26" s="126"/>
      <c r="AY26" s="126"/>
      <c r="AZ26" s="126"/>
      <c r="BA26" s="126"/>
      <c r="BB26" s="127"/>
      <c r="BC26" s="127"/>
      <c r="BD26" s="127"/>
      <c r="BE26" s="127"/>
      <c r="BF26" s="127"/>
      <c r="BG26" s="127"/>
      <c r="BH26" s="127"/>
      <c r="BI26" s="127"/>
    </row>
    <row r="27" spans="1:70" s="505" customFormat="1" ht="20.100000000000001" customHeight="1" x14ac:dyDescent="0.3">
      <c r="A27" s="112"/>
      <c r="B27" s="128"/>
      <c r="C27" s="128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601" t="s">
        <v>74</v>
      </c>
      <c r="O27" s="123" t="s">
        <v>34</v>
      </c>
      <c r="P27" s="122"/>
      <c r="Q27" s="122"/>
      <c r="R27" s="122"/>
      <c r="S27" s="122"/>
      <c r="T27" s="122"/>
      <c r="U27" s="122"/>
      <c r="V27" s="122"/>
      <c r="W27" s="122"/>
      <c r="X27" s="115"/>
      <c r="Y27" s="115"/>
      <c r="Z27" s="115"/>
      <c r="AA27" s="115"/>
      <c r="AB27" s="118" t="s">
        <v>69</v>
      </c>
      <c r="AC27" s="609" t="s">
        <v>298</v>
      </c>
      <c r="AD27" s="119"/>
      <c r="AE27" s="120"/>
      <c r="AF27" s="121"/>
      <c r="AG27" s="121"/>
      <c r="AH27" s="120"/>
      <c r="AI27" s="120"/>
      <c r="AJ27" s="120"/>
      <c r="AK27" s="120"/>
      <c r="AL27" s="120"/>
      <c r="AM27" s="120"/>
      <c r="AN27" s="121"/>
      <c r="AO27" s="121"/>
      <c r="AP27" s="120"/>
      <c r="AQ27" s="120"/>
      <c r="AR27" s="120"/>
      <c r="AS27" s="120"/>
      <c r="AT27" s="129"/>
      <c r="AU27" s="130"/>
      <c r="AV27" s="121"/>
      <c r="AW27" s="126"/>
      <c r="AX27" s="126"/>
      <c r="AY27" s="126"/>
      <c r="AZ27" s="126"/>
      <c r="BA27" s="126"/>
      <c r="BB27" s="121"/>
      <c r="BC27" s="121"/>
      <c r="BD27" s="121"/>
      <c r="BE27" s="121"/>
      <c r="BF27" s="121"/>
      <c r="BG27" s="121"/>
      <c r="BH27" s="121"/>
      <c r="BI27" s="121"/>
    </row>
    <row r="28" spans="1:70" ht="14.4" x14ac:dyDescent="0.3">
      <c r="A28" s="80"/>
      <c r="B28" s="80"/>
      <c r="C28" s="80"/>
      <c r="D28" s="80"/>
      <c r="E28" s="115"/>
      <c r="F28" s="115"/>
      <c r="G28" s="115"/>
      <c r="H28" s="115"/>
      <c r="I28" s="115"/>
      <c r="J28" s="115"/>
      <c r="K28" s="119"/>
      <c r="L28" s="119"/>
      <c r="M28" s="115"/>
      <c r="N28" s="131"/>
      <c r="O28" s="131"/>
      <c r="P28" s="115"/>
      <c r="Q28" s="115"/>
      <c r="R28" s="115"/>
      <c r="S28" s="115"/>
      <c r="T28" s="115"/>
      <c r="U28" s="115"/>
      <c r="V28" s="115"/>
      <c r="W28" s="115"/>
      <c r="X28" s="119"/>
      <c r="Y28" s="119"/>
      <c r="Z28" s="115"/>
      <c r="AA28" s="115"/>
      <c r="AB28" s="80"/>
      <c r="AC28" s="80"/>
      <c r="AD28" s="115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9"/>
      <c r="AU28" s="129"/>
      <c r="AV28" s="120"/>
      <c r="AW28" s="120"/>
      <c r="AX28" s="120"/>
      <c r="AY28" s="120"/>
      <c r="AZ28" s="120"/>
      <c r="BA28" s="120"/>
      <c r="BB28" s="131"/>
      <c r="BC28" s="131"/>
      <c r="BD28" s="131"/>
      <c r="BE28" s="131"/>
      <c r="BF28" s="131"/>
      <c r="BG28" s="131"/>
      <c r="BH28" s="131"/>
      <c r="BI28" s="131"/>
    </row>
    <row r="29" spans="1:70" ht="15.6" x14ac:dyDescent="0.3">
      <c r="A29" s="679" t="s">
        <v>293</v>
      </c>
      <c r="B29" s="680"/>
      <c r="C29" s="680"/>
      <c r="D29" s="680"/>
      <c r="E29" s="680"/>
      <c r="F29" s="680"/>
      <c r="G29" s="680"/>
      <c r="H29" s="680"/>
      <c r="I29" s="680"/>
      <c r="J29" s="680"/>
      <c r="K29" s="680"/>
      <c r="L29" s="680"/>
      <c r="M29" s="680"/>
      <c r="N29" s="680"/>
      <c r="O29" s="680"/>
      <c r="P29" s="680"/>
      <c r="Q29" s="680"/>
      <c r="R29" s="680"/>
      <c r="S29" s="680"/>
      <c r="T29" s="680"/>
      <c r="U29" s="680"/>
      <c r="V29" s="680"/>
      <c r="W29" s="680"/>
      <c r="X29" s="680"/>
      <c r="Y29" s="680"/>
      <c r="Z29" s="680"/>
      <c r="AA29" s="680"/>
      <c r="AB29" s="680"/>
      <c r="AC29" s="680"/>
      <c r="AD29" s="680"/>
      <c r="AE29" s="680"/>
      <c r="AF29" s="680"/>
      <c r="AG29" s="680"/>
      <c r="AH29" s="680"/>
      <c r="AI29" s="680"/>
      <c r="AJ29" s="680"/>
      <c r="AK29" s="680"/>
      <c r="AL29" s="680"/>
      <c r="AM29" s="680"/>
      <c r="AN29" s="680"/>
      <c r="AO29" s="680"/>
      <c r="AP29" s="680"/>
      <c r="AQ29" s="680"/>
      <c r="AR29" s="680"/>
      <c r="AS29" s="680"/>
      <c r="AT29" s="680"/>
      <c r="AU29" s="680"/>
      <c r="AV29" s="680"/>
      <c r="AW29" s="680"/>
      <c r="AX29" s="680"/>
      <c r="AY29" s="680"/>
      <c r="AZ29" s="680"/>
      <c r="BA29" s="680"/>
      <c r="BB29" s="680"/>
      <c r="BC29" s="680"/>
      <c r="BD29" s="680"/>
      <c r="BE29" s="680"/>
      <c r="BF29" s="680"/>
      <c r="BG29" s="680"/>
      <c r="BH29" s="680"/>
      <c r="BI29" s="680"/>
    </row>
    <row r="30" spans="1:70" ht="33" customHeight="1" x14ac:dyDescent="0.3">
      <c r="A30" s="507" t="s">
        <v>121</v>
      </c>
      <c r="AC30" s="668" t="s">
        <v>131</v>
      </c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668"/>
      <c r="AS30" s="668"/>
      <c r="AT30" s="668"/>
      <c r="AU30" s="668"/>
      <c r="AV30" s="668"/>
      <c r="AW30" s="668"/>
      <c r="AX30" s="668"/>
      <c r="AY30" s="668"/>
      <c r="AZ30" s="668"/>
      <c r="BA30" s="668"/>
      <c r="BB30" s="668"/>
      <c r="BC30" s="668"/>
      <c r="BD30" s="668"/>
      <c r="BE30" s="668"/>
      <c r="BF30" s="668"/>
      <c r="BG30" s="668"/>
      <c r="BH30" s="668"/>
      <c r="BI30" s="668"/>
    </row>
    <row r="31" spans="1:70" ht="15.6" x14ac:dyDescent="0.3">
      <c r="A31" s="508" t="s">
        <v>122</v>
      </c>
    </row>
    <row r="32" spans="1:70" ht="15.6" x14ac:dyDescent="0.3">
      <c r="A32" s="502" t="s">
        <v>71</v>
      </c>
      <c r="C32" s="509"/>
      <c r="D32" s="502"/>
      <c r="E32" s="502"/>
      <c r="F32" s="502" t="s">
        <v>72</v>
      </c>
      <c r="G32" s="502"/>
      <c r="H32" s="502"/>
      <c r="I32" s="502"/>
      <c r="J32" s="502"/>
      <c r="K32" s="509"/>
      <c r="L32" s="509"/>
      <c r="M32" s="502"/>
      <c r="N32" s="502"/>
      <c r="O32" s="502"/>
      <c r="P32" s="502"/>
      <c r="Q32" s="502"/>
      <c r="R32" s="502"/>
      <c r="S32" s="502"/>
      <c r="T32" s="502"/>
      <c r="U32" s="502"/>
      <c r="V32" s="502"/>
      <c r="W32" s="502"/>
      <c r="X32" s="509"/>
      <c r="Y32" s="509"/>
      <c r="Z32" s="502"/>
      <c r="AA32" s="502"/>
      <c r="AB32" s="502"/>
      <c r="AC32" s="502"/>
      <c r="AD32" s="502"/>
      <c r="AE32" s="504"/>
      <c r="AF32" s="504"/>
      <c r="AG32" s="504"/>
      <c r="AH32" s="504"/>
      <c r="AI32" s="504"/>
      <c r="AJ32" s="504"/>
      <c r="AK32" s="504"/>
      <c r="AL32" s="504"/>
      <c r="AM32" s="504"/>
      <c r="AN32" s="504"/>
      <c r="AO32" s="504"/>
      <c r="AP32" s="504"/>
      <c r="AQ32" s="504"/>
      <c r="AR32" s="504"/>
      <c r="AS32" s="504"/>
      <c r="AT32" s="504"/>
      <c r="AU32" s="504"/>
      <c r="AV32" s="504"/>
      <c r="AW32" s="504"/>
      <c r="AX32" s="504"/>
      <c r="AY32" s="504"/>
      <c r="AZ32" s="504"/>
      <c r="BA32" s="504"/>
    </row>
    <row r="33" spans="1:2" x14ac:dyDescent="0.3">
      <c r="A33" s="510" t="s">
        <v>70</v>
      </c>
      <c r="B33" s="503" t="s">
        <v>116</v>
      </c>
    </row>
  </sheetData>
  <sheetProtection password="C7B1" sheet="1" objects="1" scenarios="1" formatCells="0" formatColumns="0" formatRows="0"/>
  <mergeCells count="44">
    <mergeCell ref="AD16:BF16"/>
    <mergeCell ref="AC30:BI30"/>
    <mergeCell ref="O17:P17"/>
    <mergeCell ref="AD17:BF17"/>
    <mergeCell ref="BI20:BI21"/>
    <mergeCell ref="AK20:AN20"/>
    <mergeCell ref="AP20:AR20"/>
    <mergeCell ref="BE20:BE21"/>
    <mergeCell ref="BB19:BI19"/>
    <mergeCell ref="Q18:AA18"/>
    <mergeCell ref="BF20:BF21"/>
    <mergeCell ref="BG20:BG21"/>
    <mergeCell ref="BH20:BH21"/>
    <mergeCell ref="AI18:AN18"/>
    <mergeCell ref="A29:BI29"/>
    <mergeCell ref="A20:A21"/>
    <mergeCell ref="BB20:BB21"/>
    <mergeCell ref="BC20:BC21"/>
    <mergeCell ref="BD20:BD21"/>
    <mergeCell ref="AC20:AE20"/>
    <mergeCell ref="B20:E20"/>
    <mergeCell ref="AT20:AW20"/>
    <mergeCell ref="G20:I20"/>
    <mergeCell ref="K20:N20"/>
    <mergeCell ref="P20:R20"/>
    <mergeCell ref="T20:W20"/>
    <mergeCell ref="X20:AA20"/>
    <mergeCell ref="AG20:AI20"/>
    <mergeCell ref="AX20:BA20"/>
    <mergeCell ref="H1:O1"/>
    <mergeCell ref="AX1:BB1"/>
    <mergeCell ref="B2:X2"/>
    <mergeCell ref="Q14:W14"/>
    <mergeCell ref="AD14:BF14"/>
    <mergeCell ref="O14:P14"/>
    <mergeCell ref="R4:S4"/>
    <mergeCell ref="AD15:BF15"/>
    <mergeCell ref="O15:P15"/>
    <mergeCell ref="B3:U3"/>
    <mergeCell ref="M10:BB10"/>
    <mergeCell ref="Q15:W15"/>
    <mergeCell ref="M13:BB13"/>
    <mergeCell ref="Y12:AT12"/>
    <mergeCell ref="M11:BB11"/>
  </mergeCells>
  <dataValidations count="4">
    <dataValidation type="list" allowBlank="1" showInputMessage="1" showErrorMessage="1" sqref="P18 AH18" xr:uid="{00000000-0002-0000-0100-000000000000}">
      <formula1>" , денна, заочна (дистанційна), вечірня"</formula1>
    </dataValidation>
    <dataValidation errorStyle="warning" allowBlank="1" showInputMessage="1" showErrorMessage="1" sqref="AX1:BB1 M13:BB13" xr:uid="{00000000-0002-0000-0100-000001000000}"/>
    <dataValidation errorStyle="information" showInputMessage="1" showErrorMessage="1" sqref="Q18:AA18" xr:uid="{00000000-0002-0000-0100-000002000000}"/>
    <dataValidation type="list" allowBlank="1" showInputMessage="1" showErrorMessage="1" sqref="BE20:BG21" xr:uid="{00000000-0002-0000-0100-000003000000}">
      <formula1>$BR$12:$BR$17</formula1>
    </dataValidation>
  </dataValidations>
  <printOptions horizontalCentered="1"/>
  <pageMargins left="0.19685039370078741" right="0.19685039370078741" top="0.39370078740157483" bottom="0.39370078740157483" header="0.51181102362204722" footer="0.31496062992125984"/>
  <pageSetup paperSize="9" scale="76" orientation="landscape" horizontalDpi="180" verticalDpi="18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IU207"/>
  <sheetViews>
    <sheetView tabSelected="1" view="pageBreakPreview" topLeftCell="A11" zoomScale="85" zoomScaleNormal="115" zoomScaleSheetLayoutView="85" workbookViewId="0">
      <selection activeCell="E22" sqref="E22"/>
    </sheetView>
  </sheetViews>
  <sheetFormatPr defaultColWidth="9.109375" defaultRowHeight="13.2" x14ac:dyDescent="0.25"/>
  <cols>
    <col min="1" max="1" width="7.44140625" style="16" bestFit="1" customWidth="1"/>
    <col min="2" max="2" width="28" style="180" customWidth="1"/>
    <col min="3" max="3" width="5.44140625" style="75" customWidth="1"/>
    <col min="4" max="14" width="2.44140625" style="210" customWidth="1"/>
    <col min="15" max="16" width="2" style="210" customWidth="1"/>
    <col min="17" max="17" width="2.109375" style="210" customWidth="1"/>
    <col min="18" max="18" width="2" style="210" customWidth="1"/>
    <col min="19" max="19" width="1.88671875" style="210" customWidth="1"/>
    <col min="20" max="20" width="2.109375" style="210" customWidth="1"/>
    <col min="21" max="23" width="2.44140625" style="210" customWidth="1"/>
    <col min="24" max="24" width="6" style="192" customWidth="1"/>
    <col min="25" max="25" width="5.33203125" style="192" customWidth="1"/>
    <col min="26" max="28" width="4.5546875" style="192" customWidth="1"/>
    <col min="29" max="29" width="5.6640625" style="192" customWidth="1"/>
    <col min="30" max="32" width="4.5546875" style="192" customWidth="1"/>
    <col min="33" max="33" width="5.109375" style="192" customWidth="1"/>
    <col min="34" max="36" width="4.5546875" style="192" customWidth="1"/>
    <col min="37" max="37" width="5" style="192" customWidth="1"/>
    <col min="38" max="40" width="4.5546875" style="192" customWidth="1"/>
    <col min="41" max="41" width="5" style="192" customWidth="1"/>
    <col min="42" max="45" width="4.5546875" style="192" customWidth="1"/>
    <col min="46" max="61" width="4.5546875" style="192" hidden="1" customWidth="1"/>
    <col min="62" max="62" width="5.6640625" style="71" bestFit="1" customWidth="1"/>
    <col min="63" max="63" width="4.5546875" style="34" hidden="1" customWidth="1"/>
    <col min="64" max="64" width="9.5546875" style="34" hidden="1" customWidth="1"/>
    <col min="65" max="65" width="8.109375" style="34" hidden="1" customWidth="1"/>
    <col min="66" max="66" width="6.6640625" style="34" hidden="1" customWidth="1"/>
    <col min="67" max="67" width="5.33203125" style="34" hidden="1" customWidth="1"/>
    <col min="68" max="68" width="5.109375" style="34" hidden="1" customWidth="1"/>
    <col min="69" max="69" width="5" style="34" hidden="1" customWidth="1"/>
    <col min="70" max="70" width="5.44140625" style="34" hidden="1" customWidth="1"/>
    <col min="71" max="71" width="5.6640625" style="34" hidden="1" customWidth="1"/>
    <col min="72" max="72" width="6.6640625" style="34" hidden="1" customWidth="1"/>
    <col min="73" max="73" width="6.44140625" style="13" hidden="1" customWidth="1"/>
    <col min="74" max="74" width="4.6640625" style="13" hidden="1" customWidth="1"/>
    <col min="75" max="82" width="5.6640625" style="13" hidden="1" customWidth="1"/>
    <col min="83" max="83" width="5.6640625" style="241" hidden="1" customWidth="1"/>
    <col min="84" max="84" width="6.109375" style="255" hidden="1" customWidth="1"/>
    <col min="85" max="85" width="4.33203125" style="13" hidden="1" customWidth="1"/>
    <col min="86" max="89" width="3.6640625" style="13" hidden="1" customWidth="1"/>
    <col min="90" max="92" width="5.5546875" style="13" hidden="1" customWidth="1"/>
    <col min="93" max="93" width="4.44140625" style="13" hidden="1" customWidth="1"/>
    <col min="94" max="98" width="3.6640625" style="13" hidden="1" customWidth="1"/>
    <col min="99" max="99" width="4.88671875" style="13" hidden="1" customWidth="1"/>
    <col min="100" max="106" width="3.6640625" style="13" hidden="1" customWidth="1"/>
    <col min="107" max="107" width="5.44140625" style="13" hidden="1" customWidth="1"/>
    <col min="108" max="115" width="4.5546875" style="61" hidden="1" customWidth="1"/>
    <col min="116" max="116" width="4.5546875" style="13" hidden="1" customWidth="1"/>
    <col min="117" max="124" width="5.109375" style="13" hidden="1" customWidth="1"/>
    <col min="125" max="125" width="5.6640625" style="13" hidden="1" customWidth="1"/>
    <col min="126" max="129" width="5.5546875" style="13" hidden="1" customWidth="1"/>
    <col min="130" max="130" width="4" style="13" hidden="1" customWidth="1"/>
    <col min="131" max="151" width="0" style="13" hidden="1" customWidth="1"/>
    <col min="152" max="16384" width="9.109375" style="13"/>
  </cols>
  <sheetData>
    <row r="1" spans="1:131" s="141" customFormat="1" ht="31.5" hidden="1" customHeight="1" x14ac:dyDescent="0.2">
      <c r="B1" s="147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CE1" s="228"/>
      <c r="CF1" s="244"/>
    </row>
    <row r="2" spans="1:131" s="2" customFormat="1" ht="16.5" customHeight="1" x14ac:dyDescent="0.3">
      <c r="A2" s="787" t="s">
        <v>7</v>
      </c>
      <c r="B2" s="787"/>
      <c r="C2" s="787"/>
      <c r="D2" s="787"/>
      <c r="E2" s="787"/>
      <c r="F2" s="787"/>
      <c r="G2" s="787"/>
      <c r="H2" s="787"/>
      <c r="I2" s="787"/>
      <c r="J2" s="787"/>
      <c r="K2" s="787"/>
      <c r="L2" s="787"/>
      <c r="M2" s="787"/>
      <c r="N2" s="787"/>
      <c r="O2" s="787"/>
      <c r="P2" s="787"/>
      <c r="Q2" s="787"/>
      <c r="R2" s="787"/>
      <c r="S2" s="787"/>
      <c r="T2" s="787"/>
      <c r="U2" s="787"/>
      <c r="V2" s="787"/>
      <c r="W2" s="787"/>
      <c r="X2" s="787"/>
      <c r="Y2" s="787"/>
      <c r="Z2" s="787"/>
      <c r="AA2" s="787"/>
      <c r="AB2" s="787"/>
      <c r="AC2" s="787"/>
      <c r="AD2" s="787"/>
      <c r="AE2" s="787"/>
      <c r="AF2" s="787"/>
      <c r="AG2" s="787"/>
      <c r="AH2" s="787"/>
      <c r="AI2" s="787"/>
      <c r="AJ2" s="787"/>
      <c r="AK2" s="787"/>
      <c r="AL2" s="787"/>
      <c r="AM2" s="787"/>
      <c r="AN2" s="787"/>
      <c r="AO2" s="787"/>
      <c r="AP2" s="787"/>
      <c r="AQ2" s="787"/>
      <c r="AR2" s="787"/>
      <c r="AS2" s="787"/>
      <c r="AT2" s="787"/>
      <c r="AU2" s="787"/>
      <c r="AV2" s="787"/>
      <c r="AW2" s="787"/>
      <c r="AX2" s="787"/>
      <c r="AY2" s="787"/>
      <c r="AZ2" s="787"/>
      <c r="BA2" s="787"/>
      <c r="BB2" s="787"/>
      <c r="BC2" s="787"/>
      <c r="BD2" s="787"/>
      <c r="BE2" s="787"/>
      <c r="BF2" s="787"/>
      <c r="BG2" s="787"/>
      <c r="BH2" s="787"/>
      <c r="BI2" s="787"/>
      <c r="BJ2" s="22"/>
      <c r="BK2" s="26" t="s">
        <v>38</v>
      </c>
      <c r="BL2" s="20"/>
      <c r="BM2" s="20"/>
      <c r="BN2" s="20"/>
      <c r="BO2" s="20"/>
      <c r="BP2" s="20"/>
      <c r="BQ2" s="20"/>
      <c r="BR2" s="20"/>
      <c r="BS2" s="20"/>
      <c r="BT2" s="20"/>
      <c r="BW2" s="88" t="s">
        <v>91</v>
      </c>
      <c r="BX2" s="88" t="s">
        <v>132</v>
      </c>
      <c r="BY2" s="88" t="s">
        <v>90</v>
      </c>
      <c r="BZ2" s="88" t="s">
        <v>89</v>
      </c>
      <c r="CA2" s="88" t="s">
        <v>133</v>
      </c>
      <c r="CB2" s="88" t="s">
        <v>92</v>
      </c>
      <c r="CC2" s="88" t="s">
        <v>137</v>
      </c>
      <c r="CD2" s="88" t="s">
        <v>93</v>
      </c>
      <c r="CE2" s="229" t="s">
        <v>125</v>
      </c>
      <c r="CF2" s="245" t="s">
        <v>94</v>
      </c>
      <c r="CG2" s="88" t="s">
        <v>134</v>
      </c>
      <c r="CH2" s="88" t="s">
        <v>135</v>
      </c>
      <c r="CI2" s="88" t="s">
        <v>95</v>
      </c>
      <c r="CJ2" s="88" t="s">
        <v>96</v>
      </c>
      <c r="CK2" s="88" t="s">
        <v>126</v>
      </c>
      <c r="CL2" s="88" t="s">
        <v>97</v>
      </c>
      <c r="CM2" s="88" t="s">
        <v>127</v>
      </c>
      <c r="CN2" s="88" t="s">
        <v>98</v>
      </c>
      <c r="CO2" s="88" t="s">
        <v>100</v>
      </c>
      <c r="CP2" s="88" t="s">
        <v>101</v>
      </c>
      <c r="CQ2" s="88" t="s">
        <v>102</v>
      </c>
      <c r="CR2" s="88" t="s">
        <v>103</v>
      </c>
      <c r="CS2" s="88" t="s">
        <v>130</v>
      </c>
      <c r="CT2" s="88" t="s">
        <v>104</v>
      </c>
      <c r="CU2" s="88" t="s">
        <v>105</v>
      </c>
      <c r="CV2" s="88" t="s">
        <v>106</v>
      </c>
      <c r="CW2" s="88" t="s">
        <v>107</v>
      </c>
      <c r="CX2" s="88" t="s">
        <v>136</v>
      </c>
      <c r="CY2" s="88" t="s">
        <v>108</v>
      </c>
      <c r="CZ2" s="88" t="s">
        <v>109</v>
      </c>
      <c r="DA2" s="136" t="s">
        <v>128</v>
      </c>
      <c r="DB2" s="88" t="s">
        <v>129</v>
      </c>
      <c r="DD2" s="59"/>
      <c r="DE2" s="59"/>
      <c r="DF2" s="59"/>
      <c r="DG2" s="59"/>
      <c r="DH2" s="59"/>
      <c r="DI2" s="59"/>
      <c r="DJ2" s="59"/>
      <c r="DK2" s="59"/>
    </row>
    <row r="3" spans="1:131" s="2" customFormat="1" ht="13.5" customHeight="1" x14ac:dyDescent="0.25">
      <c r="A3" s="788" t="s">
        <v>119</v>
      </c>
      <c r="B3" s="789"/>
      <c r="C3" s="789"/>
      <c r="D3" s="789"/>
      <c r="E3" s="789"/>
      <c r="F3" s="789"/>
      <c r="G3" s="789"/>
      <c r="H3" s="789"/>
      <c r="I3" s="789"/>
      <c r="J3" s="789"/>
      <c r="K3" s="789"/>
      <c r="L3" s="789"/>
      <c r="M3" s="789"/>
      <c r="N3" s="789"/>
      <c r="O3" s="789"/>
      <c r="P3" s="789"/>
      <c r="Q3" s="789"/>
      <c r="R3" s="789"/>
      <c r="S3" s="789"/>
      <c r="T3" s="789"/>
      <c r="U3" s="789"/>
      <c r="V3" s="789"/>
      <c r="W3" s="789"/>
      <c r="X3" s="789"/>
      <c r="Y3" s="789"/>
      <c r="Z3" s="789"/>
      <c r="AA3" s="789"/>
      <c r="AB3" s="789"/>
      <c r="AC3" s="789"/>
      <c r="AD3" s="789"/>
      <c r="AE3" s="789"/>
      <c r="AF3" s="789"/>
      <c r="AG3" s="789"/>
      <c r="AH3" s="789"/>
      <c r="AI3" s="789"/>
      <c r="AJ3" s="789"/>
      <c r="AK3" s="789"/>
      <c r="AL3" s="789"/>
      <c r="AM3" s="789"/>
      <c r="AN3" s="789"/>
      <c r="AO3" s="789"/>
      <c r="AP3" s="789"/>
      <c r="AQ3" s="789"/>
      <c r="AR3" s="789"/>
      <c r="AS3" s="789"/>
      <c r="AT3" s="789"/>
      <c r="AU3" s="789"/>
      <c r="AV3" s="789"/>
      <c r="AW3" s="789"/>
      <c r="AX3" s="789"/>
      <c r="AY3" s="789"/>
      <c r="AZ3" s="789"/>
      <c r="BA3" s="789"/>
      <c r="BB3" s="789"/>
      <c r="BC3" s="789"/>
      <c r="BD3" s="789"/>
      <c r="BE3" s="789"/>
      <c r="BF3" s="789"/>
      <c r="BG3" s="789"/>
      <c r="BH3" s="789"/>
      <c r="BI3" s="790"/>
      <c r="BJ3" s="22"/>
      <c r="BL3" s="770" t="s">
        <v>76</v>
      </c>
      <c r="BM3" s="770"/>
      <c r="BN3" s="770"/>
      <c r="BO3" s="770"/>
      <c r="BP3" s="770"/>
      <c r="BQ3" s="770"/>
      <c r="BR3" s="770"/>
      <c r="BS3" s="770"/>
      <c r="BT3" s="20"/>
      <c r="CE3" s="230"/>
      <c r="CF3" s="246"/>
      <c r="CP3" s="99"/>
      <c r="CQ3" s="99"/>
      <c r="DD3" s="59"/>
      <c r="DE3" s="59"/>
      <c r="DF3" s="59"/>
      <c r="DG3" s="59"/>
      <c r="DH3" s="59"/>
      <c r="DI3" s="59"/>
      <c r="DJ3" s="59"/>
      <c r="DK3" s="59"/>
    </row>
    <row r="4" spans="1:131" s="2" customFormat="1" ht="12.75" customHeight="1" x14ac:dyDescent="0.25">
      <c r="A4" s="791" t="str">
        <f>'Титул денна'!AX1</f>
        <v>магістр</v>
      </c>
      <c r="B4" s="792"/>
      <c r="C4" s="792"/>
      <c r="D4" s="792"/>
      <c r="E4" s="792"/>
      <c r="F4" s="792"/>
      <c r="G4" s="792"/>
      <c r="H4" s="792"/>
      <c r="I4" s="792"/>
      <c r="J4" s="792"/>
      <c r="K4" s="792"/>
      <c r="L4" s="792"/>
      <c r="M4" s="792"/>
      <c r="N4" s="792"/>
      <c r="O4" s="792"/>
      <c r="P4" s="792"/>
      <c r="Q4" s="792"/>
      <c r="R4" s="792"/>
      <c r="S4" s="792"/>
      <c r="T4" s="792"/>
      <c r="U4" s="792"/>
      <c r="V4" s="792"/>
      <c r="W4" s="792"/>
      <c r="X4" s="792"/>
      <c r="Y4" s="792"/>
      <c r="Z4" s="792"/>
      <c r="AA4" s="792"/>
      <c r="AB4" s="792"/>
      <c r="AC4" s="792"/>
      <c r="AD4" s="792"/>
      <c r="AE4" s="792"/>
      <c r="AF4" s="792"/>
      <c r="AG4" s="792"/>
      <c r="AH4" s="792"/>
      <c r="AI4" s="792"/>
      <c r="AJ4" s="792"/>
      <c r="AK4" s="792"/>
      <c r="AL4" s="792"/>
      <c r="AM4" s="792"/>
      <c r="AN4" s="792"/>
      <c r="AO4" s="792"/>
      <c r="AP4" s="792"/>
      <c r="AQ4" s="792"/>
      <c r="AR4" s="792"/>
      <c r="AS4" s="792"/>
      <c r="AT4" s="792"/>
      <c r="AU4" s="792"/>
      <c r="AV4" s="792"/>
      <c r="AW4" s="792"/>
      <c r="AX4" s="792"/>
      <c r="AY4" s="792"/>
      <c r="AZ4" s="792"/>
      <c r="BA4" s="792"/>
      <c r="BB4" s="792"/>
      <c r="BC4" s="792"/>
      <c r="BD4" s="792"/>
      <c r="BE4" s="792"/>
      <c r="BF4" s="792"/>
      <c r="BG4" s="792"/>
      <c r="BH4" s="792"/>
      <c r="BI4" s="793"/>
      <c r="BJ4" s="22"/>
      <c r="BL4" s="64">
        <v>1</v>
      </c>
      <c r="BM4" s="64">
        <v>2</v>
      </c>
      <c r="BN4" s="64">
        <v>3</v>
      </c>
      <c r="BO4" s="64">
        <v>4</v>
      </c>
      <c r="BP4" s="64">
        <v>5</v>
      </c>
      <c r="BQ4" s="64">
        <v>6</v>
      </c>
      <c r="BR4" s="64">
        <v>7</v>
      </c>
      <c r="BS4" s="64">
        <v>8</v>
      </c>
      <c r="BT4" s="20"/>
      <c r="BW4"/>
      <c r="BX4"/>
      <c r="BY4"/>
      <c r="BZ4"/>
      <c r="CA4"/>
      <c r="CB4"/>
      <c r="CC4"/>
      <c r="CD4"/>
      <c r="CE4" s="230"/>
      <c r="CF4" s="246"/>
      <c r="DD4" s="59"/>
      <c r="DE4" s="59"/>
      <c r="DF4" s="59"/>
      <c r="DG4" s="59"/>
      <c r="DH4" s="59"/>
      <c r="DI4" s="59"/>
      <c r="DJ4" s="59"/>
      <c r="DK4" s="59"/>
      <c r="EA4" s="309" t="s">
        <v>278</v>
      </c>
    </row>
    <row r="5" spans="1:131" s="3" customFormat="1" ht="12.75" customHeight="1" x14ac:dyDescent="0.25">
      <c r="A5" s="795" t="s">
        <v>140</v>
      </c>
      <c r="B5" s="798" t="s">
        <v>8</v>
      </c>
      <c r="C5" s="716" t="s">
        <v>9</v>
      </c>
      <c r="D5" s="772" t="s">
        <v>10</v>
      </c>
      <c r="E5" s="773"/>
      <c r="F5" s="773"/>
      <c r="G5" s="773"/>
      <c r="H5" s="773"/>
      <c r="I5" s="773"/>
      <c r="J5" s="773"/>
      <c r="K5" s="773"/>
      <c r="L5" s="773"/>
      <c r="M5" s="773"/>
      <c r="N5" s="773"/>
      <c r="O5" s="773"/>
      <c r="P5" s="773"/>
      <c r="Q5" s="773"/>
      <c r="R5" s="773"/>
      <c r="S5" s="773"/>
      <c r="T5" s="773"/>
      <c r="U5" s="773"/>
      <c r="V5" s="773"/>
      <c r="W5" s="774"/>
      <c r="X5" s="732" t="s">
        <v>3</v>
      </c>
      <c r="Y5" s="733"/>
      <c r="Z5" s="733"/>
      <c r="AA5" s="733"/>
      <c r="AB5" s="733"/>
      <c r="AC5" s="734"/>
      <c r="AD5" s="732" t="s">
        <v>11</v>
      </c>
      <c r="AE5" s="733"/>
      <c r="AF5" s="733"/>
      <c r="AG5" s="733"/>
      <c r="AH5" s="733"/>
      <c r="AI5" s="733"/>
      <c r="AJ5" s="733"/>
      <c r="AK5" s="733"/>
      <c r="AL5" s="733"/>
      <c r="AM5" s="733"/>
      <c r="AN5" s="733"/>
      <c r="AO5" s="733"/>
      <c r="AP5" s="733"/>
      <c r="AQ5" s="733"/>
      <c r="AR5" s="733"/>
      <c r="AS5" s="733"/>
      <c r="AT5" s="733"/>
      <c r="AU5" s="733"/>
      <c r="AV5" s="733"/>
      <c r="AW5" s="733"/>
      <c r="AX5" s="733"/>
      <c r="AY5" s="733"/>
      <c r="AZ5" s="733"/>
      <c r="BA5" s="733"/>
      <c r="BB5" s="733"/>
      <c r="BC5" s="733"/>
      <c r="BD5" s="733"/>
      <c r="BE5" s="733"/>
      <c r="BF5" s="733"/>
      <c r="BG5" s="733"/>
      <c r="BH5" s="733"/>
      <c r="BI5" s="734"/>
      <c r="BJ5" s="66"/>
      <c r="BL5" s="65">
        <v>1</v>
      </c>
      <c r="BM5" s="65">
        <v>1</v>
      </c>
      <c r="BN5" s="65">
        <v>1</v>
      </c>
      <c r="BO5" s="65">
        <v>1</v>
      </c>
      <c r="BP5" s="65">
        <v>1</v>
      </c>
      <c r="BQ5" s="65">
        <v>1</v>
      </c>
      <c r="BR5" s="65">
        <v>1</v>
      </c>
      <c r="BS5" s="65">
        <v>1</v>
      </c>
      <c r="BT5" s="28"/>
      <c r="BX5"/>
      <c r="BY5"/>
      <c r="BZ5"/>
      <c r="CA5"/>
      <c r="CB5"/>
      <c r="CC5"/>
      <c r="CD5"/>
      <c r="CE5" s="231"/>
      <c r="CF5" s="247"/>
      <c r="DD5" s="104"/>
      <c r="DE5" s="104"/>
      <c r="DF5" s="104"/>
      <c r="DG5" s="104"/>
      <c r="DH5" s="104"/>
      <c r="DI5" s="104"/>
      <c r="DJ5" s="104"/>
      <c r="DK5" s="104"/>
    </row>
    <row r="6" spans="1:131" s="4" customFormat="1" ht="17.25" customHeight="1" x14ac:dyDescent="0.25">
      <c r="A6" s="796"/>
      <c r="B6" s="799"/>
      <c r="C6" s="716"/>
      <c r="D6" s="775" t="s">
        <v>12</v>
      </c>
      <c r="E6" s="776"/>
      <c r="F6" s="776"/>
      <c r="G6" s="777"/>
      <c r="H6" s="743" t="s">
        <v>13</v>
      </c>
      <c r="I6" s="743"/>
      <c r="J6" s="743"/>
      <c r="K6" s="743"/>
      <c r="L6" s="743"/>
      <c r="M6" s="743"/>
      <c r="N6" s="743"/>
      <c r="O6" s="771" t="s">
        <v>14</v>
      </c>
      <c r="P6" s="771" t="s">
        <v>15</v>
      </c>
      <c r="Q6" s="743" t="s">
        <v>16</v>
      </c>
      <c r="R6" s="743"/>
      <c r="S6" s="743"/>
      <c r="T6" s="743"/>
      <c r="U6" s="743"/>
      <c r="V6" s="743"/>
      <c r="W6" s="743"/>
      <c r="X6" s="715" t="s">
        <v>17</v>
      </c>
      <c r="Y6" s="715"/>
      <c r="Z6" s="743" t="s">
        <v>181</v>
      </c>
      <c r="AA6" s="743" t="s">
        <v>182</v>
      </c>
      <c r="AB6" s="743" t="s">
        <v>183</v>
      </c>
      <c r="AC6" s="743" t="s">
        <v>0</v>
      </c>
      <c r="AD6" s="772" t="s">
        <v>18</v>
      </c>
      <c r="AE6" s="773"/>
      <c r="AF6" s="773"/>
      <c r="AG6" s="773"/>
      <c r="AH6" s="773"/>
      <c r="AI6" s="773"/>
      <c r="AJ6" s="773"/>
      <c r="AK6" s="774"/>
      <c r="AL6" s="772" t="s">
        <v>19</v>
      </c>
      <c r="AM6" s="773"/>
      <c r="AN6" s="773"/>
      <c r="AO6" s="773"/>
      <c r="AP6" s="773"/>
      <c r="AQ6" s="773"/>
      <c r="AR6" s="773"/>
      <c r="AS6" s="774"/>
      <c r="AT6" s="732" t="s">
        <v>20</v>
      </c>
      <c r="AU6" s="733"/>
      <c r="AV6" s="733"/>
      <c r="AW6" s="733"/>
      <c r="AX6" s="733"/>
      <c r="AY6" s="733"/>
      <c r="AZ6" s="733"/>
      <c r="BA6" s="734"/>
      <c r="BB6" s="732" t="s">
        <v>21</v>
      </c>
      <c r="BC6" s="733"/>
      <c r="BD6" s="733"/>
      <c r="BE6" s="733"/>
      <c r="BF6" s="733"/>
      <c r="BG6" s="733"/>
      <c r="BH6" s="733"/>
      <c r="BI6" s="734"/>
      <c r="BJ6" s="67"/>
      <c r="BK6" s="3" t="s">
        <v>77</v>
      </c>
      <c r="BL6" s="163">
        <v>1</v>
      </c>
      <c r="BM6" s="4" t="s">
        <v>79</v>
      </c>
      <c r="BO6" s="4" t="s">
        <v>78</v>
      </c>
      <c r="BP6" s="164">
        <v>1.5</v>
      </c>
      <c r="BQ6" s="4" t="s">
        <v>80</v>
      </c>
      <c r="BS6" s="29"/>
      <c r="BT6" s="30"/>
      <c r="BX6"/>
      <c r="BY6"/>
      <c r="BZ6"/>
      <c r="CA6"/>
      <c r="CB6"/>
      <c r="CC6"/>
      <c r="CD6"/>
      <c r="CE6" s="232"/>
      <c r="CF6" s="248"/>
      <c r="DD6" s="105"/>
      <c r="DE6" s="105"/>
      <c r="DF6" s="105"/>
      <c r="DG6" s="105"/>
      <c r="DH6" s="105"/>
      <c r="DI6" s="105"/>
      <c r="DJ6" s="105"/>
      <c r="DK6" s="105"/>
      <c r="EA6" s="308" t="s">
        <v>313</v>
      </c>
    </row>
    <row r="7" spans="1:131" s="4" customFormat="1" ht="17.25" customHeight="1" x14ac:dyDescent="0.25">
      <c r="A7" s="796"/>
      <c r="B7" s="799"/>
      <c r="C7" s="716"/>
      <c r="D7" s="778"/>
      <c r="E7" s="779"/>
      <c r="F7" s="779"/>
      <c r="G7" s="780"/>
      <c r="H7" s="743"/>
      <c r="I7" s="743"/>
      <c r="J7" s="743"/>
      <c r="K7" s="743"/>
      <c r="L7" s="743"/>
      <c r="M7" s="743"/>
      <c r="N7" s="743"/>
      <c r="O7" s="771"/>
      <c r="P7" s="771"/>
      <c r="Q7" s="743"/>
      <c r="R7" s="743"/>
      <c r="S7" s="743"/>
      <c r="T7" s="743"/>
      <c r="U7" s="743"/>
      <c r="V7" s="743"/>
      <c r="W7" s="743"/>
      <c r="X7" s="743" t="s">
        <v>22</v>
      </c>
      <c r="Y7" s="743" t="s">
        <v>23</v>
      </c>
      <c r="Z7" s="743"/>
      <c r="AA7" s="743"/>
      <c r="AB7" s="743"/>
      <c r="AC7" s="743"/>
      <c r="AD7" s="736">
        <v>1</v>
      </c>
      <c r="AE7" s="737"/>
      <c r="AF7" s="737"/>
      <c r="AG7" s="738"/>
      <c r="AH7" s="736">
        <v>2</v>
      </c>
      <c r="AI7" s="737"/>
      <c r="AJ7" s="737"/>
      <c r="AK7" s="738"/>
      <c r="AL7" s="736">
        <v>3</v>
      </c>
      <c r="AM7" s="737"/>
      <c r="AN7" s="737"/>
      <c r="AO7" s="738"/>
      <c r="AP7" s="736">
        <v>4</v>
      </c>
      <c r="AQ7" s="737"/>
      <c r="AR7" s="737"/>
      <c r="AS7" s="738"/>
      <c r="AT7" s="736">
        <v>5</v>
      </c>
      <c r="AU7" s="737"/>
      <c r="AV7" s="737"/>
      <c r="AW7" s="738"/>
      <c r="AX7" s="736">
        <v>6</v>
      </c>
      <c r="AY7" s="737"/>
      <c r="AZ7" s="737"/>
      <c r="BA7" s="738"/>
      <c r="BB7" s="736">
        <v>7</v>
      </c>
      <c r="BC7" s="737"/>
      <c r="BD7" s="737"/>
      <c r="BE7" s="738"/>
      <c r="BF7" s="736">
        <v>8</v>
      </c>
      <c r="BG7" s="737"/>
      <c r="BH7" s="737"/>
      <c r="BI7" s="738"/>
      <c r="BJ7" s="67"/>
      <c r="BK7" s="27" t="s">
        <v>33</v>
      </c>
      <c r="BL7" s="20"/>
      <c r="BM7" s="20"/>
      <c r="BN7" s="20"/>
      <c r="BO7" s="3"/>
      <c r="BP7" s="3"/>
      <c r="BQ7" s="28"/>
      <c r="BR7" s="63">
        <v>30</v>
      </c>
      <c r="BS7" s="29"/>
      <c r="BT7" s="31"/>
      <c r="CE7" s="232"/>
      <c r="CF7" s="248"/>
      <c r="DD7" s="105"/>
      <c r="DE7" s="105"/>
      <c r="DF7" s="105"/>
      <c r="DG7" s="105"/>
      <c r="DH7" s="105"/>
      <c r="DI7" s="105"/>
      <c r="DJ7" s="105"/>
      <c r="DK7" s="105"/>
      <c r="EA7" s="308" t="s">
        <v>354</v>
      </c>
    </row>
    <row r="8" spans="1:131" s="4" customFormat="1" ht="17.25" customHeight="1" x14ac:dyDescent="0.3">
      <c r="A8" s="796"/>
      <c r="B8" s="799"/>
      <c r="C8" s="716"/>
      <c r="D8" s="778"/>
      <c r="E8" s="779"/>
      <c r="F8" s="779"/>
      <c r="G8" s="780"/>
      <c r="H8" s="743"/>
      <c r="I8" s="743"/>
      <c r="J8" s="743"/>
      <c r="K8" s="743"/>
      <c r="L8" s="743"/>
      <c r="M8" s="743"/>
      <c r="N8" s="743"/>
      <c r="O8" s="771"/>
      <c r="P8" s="771"/>
      <c r="Q8" s="743"/>
      <c r="R8" s="743"/>
      <c r="S8" s="743"/>
      <c r="T8" s="743"/>
      <c r="U8" s="743"/>
      <c r="V8" s="743"/>
      <c r="W8" s="743"/>
      <c r="X8" s="743"/>
      <c r="Y8" s="743"/>
      <c r="Z8" s="743"/>
      <c r="AA8" s="743"/>
      <c r="AB8" s="743"/>
      <c r="AC8" s="743"/>
      <c r="AD8" s="732" t="s">
        <v>324</v>
      </c>
      <c r="AE8" s="733"/>
      <c r="AF8" s="733"/>
      <c r="AG8" s="733"/>
      <c r="AH8" s="733"/>
      <c r="AI8" s="733"/>
      <c r="AJ8" s="733"/>
      <c r="AK8" s="733"/>
      <c r="AL8" s="733"/>
      <c r="AM8" s="733"/>
      <c r="AN8" s="733"/>
      <c r="AO8" s="733"/>
      <c r="AP8" s="733"/>
      <c r="AQ8" s="733"/>
      <c r="AR8" s="733"/>
      <c r="AS8" s="733"/>
      <c r="AT8" s="733"/>
      <c r="AU8" s="733"/>
      <c r="AV8" s="733"/>
      <c r="AW8" s="733"/>
      <c r="AX8" s="733"/>
      <c r="AY8" s="733"/>
      <c r="AZ8" s="733"/>
      <c r="BA8" s="733"/>
      <c r="BB8" s="733"/>
      <c r="BC8" s="733"/>
      <c r="BD8" s="733"/>
      <c r="BE8" s="733"/>
      <c r="BF8" s="733"/>
      <c r="BG8" s="733"/>
      <c r="BH8" s="733"/>
      <c r="BI8" s="734"/>
      <c r="BJ8" s="67"/>
      <c r="BK8" s="26" t="s">
        <v>40</v>
      </c>
      <c r="BL8" s="29"/>
      <c r="BM8" s="29"/>
      <c r="BN8" s="29"/>
      <c r="BO8" s="29"/>
      <c r="BP8" s="29"/>
      <c r="BQ8" s="29"/>
      <c r="BR8" s="29"/>
      <c r="BS8" s="29"/>
      <c r="BT8" s="29"/>
      <c r="CE8" s="232"/>
      <c r="CF8" s="248"/>
      <c r="CI8" s="4" t="s">
        <v>111</v>
      </c>
      <c r="CQ8" s="4" t="s">
        <v>87</v>
      </c>
      <c r="DD8" s="105" t="s">
        <v>86</v>
      </c>
      <c r="DE8" s="105"/>
      <c r="DF8" s="105"/>
      <c r="DG8" s="105"/>
      <c r="DH8" s="105"/>
      <c r="DI8" s="105"/>
      <c r="DJ8" s="105"/>
      <c r="DK8" s="105"/>
      <c r="EA8" s="308" t="s">
        <v>279</v>
      </c>
    </row>
    <row r="9" spans="1:131" s="4" customFormat="1" ht="17.25" customHeight="1" x14ac:dyDescent="0.25">
      <c r="A9" s="796"/>
      <c r="B9" s="799"/>
      <c r="C9" s="716"/>
      <c r="D9" s="778"/>
      <c r="E9" s="779"/>
      <c r="F9" s="779"/>
      <c r="G9" s="780"/>
      <c r="H9" s="743"/>
      <c r="I9" s="743"/>
      <c r="J9" s="743"/>
      <c r="K9" s="743"/>
      <c r="L9" s="743"/>
      <c r="M9" s="743"/>
      <c r="N9" s="743"/>
      <c r="O9" s="771"/>
      <c r="P9" s="771"/>
      <c r="Q9" s="743"/>
      <c r="R9" s="743"/>
      <c r="S9" s="743"/>
      <c r="T9" s="743"/>
      <c r="U9" s="743"/>
      <c r="V9" s="743"/>
      <c r="W9" s="743"/>
      <c r="X9" s="743"/>
      <c r="Y9" s="743"/>
      <c r="Z9" s="743"/>
      <c r="AA9" s="743"/>
      <c r="AB9" s="743"/>
      <c r="AC9" s="743"/>
      <c r="AD9" s="739">
        <v>17</v>
      </c>
      <c r="AE9" s="740"/>
      <c r="AF9" s="740"/>
      <c r="AG9" s="741"/>
      <c r="AH9" s="739">
        <v>17</v>
      </c>
      <c r="AI9" s="740"/>
      <c r="AJ9" s="740"/>
      <c r="AK9" s="741"/>
      <c r="AL9" s="739">
        <v>6</v>
      </c>
      <c r="AM9" s="740"/>
      <c r="AN9" s="740"/>
      <c r="AO9" s="741"/>
      <c r="AP9" s="739"/>
      <c r="AQ9" s="740"/>
      <c r="AR9" s="740"/>
      <c r="AS9" s="741"/>
      <c r="AT9" s="739"/>
      <c r="AU9" s="740"/>
      <c r="AV9" s="740"/>
      <c r="AW9" s="741"/>
      <c r="AX9" s="739"/>
      <c r="AY9" s="740"/>
      <c r="AZ9" s="740"/>
      <c r="BA9" s="741"/>
      <c r="BB9" s="739"/>
      <c r="BC9" s="740"/>
      <c r="BD9" s="740"/>
      <c r="BE9" s="741"/>
      <c r="BF9" s="739"/>
      <c r="BG9" s="740"/>
      <c r="BH9" s="740"/>
      <c r="BI9" s="741"/>
      <c r="BJ9" s="68"/>
      <c r="BK9" s="29"/>
      <c r="BL9" s="29"/>
      <c r="BM9" s="29"/>
      <c r="BN9" s="29"/>
      <c r="BO9" s="29"/>
      <c r="BP9" s="29"/>
      <c r="BQ9" s="29"/>
      <c r="BR9" s="29"/>
      <c r="BS9" s="29"/>
      <c r="BT9" s="29"/>
      <c r="CE9" s="232"/>
      <c r="CF9" s="249"/>
      <c r="DD9" s="105"/>
      <c r="DE9" s="105"/>
      <c r="DF9" s="105"/>
      <c r="DG9" s="105"/>
      <c r="DH9" s="105"/>
      <c r="DI9" s="105"/>
      <c r="DJ9" s="105"/>
      <c r="DK9" s="105"/>
      <c r="EA9" s="308" t="s">
        <v>280</v>
      </c>
    </row>
    <row r="10" spans="1:131" s="4" customFormat="1" ht="17.25" customHeight="1" x14ac:dyDescent="0.25">
      <c r="A10" s="797"/>
      <c r="B10" s="800"/>
      <c r="C10" s="716"/>
      <c r="D10" s="781"/>
      <c r="E10" s="782"/>
      <c r="F10" s="782"/>
      <c r="G10" s="783"/>
      <c r="H10" s="743"/>
      <c r="I10" s="743"/>
      <c r="J10" s="743"/>
      <c r="K10" s="743"/>
      <c r="L10" s="743"/>
      <c r="M10" s="743"/>
      <c r="N10" s="743"/>
      <c r="O10" s="771"/>
      <c r="P10" s="771"/>
      <c r="Q10" s="743"/>
      <c r="R10" s="743"/>
      <c r="S10" s="743"/>
      <c r="T10" s="743"/>
      <c r="U10" s="743"/>
      <c r="V10" s="743"/>
      <c r="W10" s="743"/>
      <c r="X10" s="743"/>
      <c r="Y10" s="743"/>
      <c r="Z10" s="743"/>
      <c r="AA10" s="743"/>
      <c r="AB10" s="743"/>
      <c r="AC10" s="743"/>
      <c r="AD10" s="732" t="s">
        <v>187</v>
      </c>
      <c r="AE10" s="733"/>
      <c r="AF10" s="733"/>
      <c r="AG10" s="733"/>
      <c r="AH10" s="733"/>
      <c r="AI10" s="733"/>
      <c r="AJ10" s="733"/>
      <c r="AK10" s="733"/>
      <c r="AL10" s="733"/>
      <c r="AM10" s="733"/>
      <c r="AN10" s="733"/>
      <c r="AO10" s="733"/>
      <c r="AP10" s="733"/>
      <c r="AQ10" s="733"/>
      <c r="AR10" s="733"/>
      <c r="AS10" s="733"/>
      <c r="AT10" s="733"/>
      <c r="AU10" s="733"/>
      <c r="AV10" s="733"/>
      <c r="AW10" s="733"/>
      <c r="AX10" s="733"/>
      <c r="AY10" s="733"/>
      <c r="AZ10" s="733"/>
      <c r="BA10" s="733"/>
      <c r="BB10" s="733"/>
      <c r="BC10" s="733"/>
      <c r="BD10" s="733"/>
      <c r="BE10" s="733"/>
      <c r="BF10" s="733"/>
      <c r="BG10" s="733"/>
      <c r="BH10" s="733"/>
      <c r="BI10" s="734"/>
      <c r="BJ10" s="22"/>
      <c r="BK10" s="20"/>
      <c r="BL10" s="724" t="s">
        <v>37</v>
      </c>
      <c r="BM10" s="725"/>
      <c r="BN10" s="725"/>
      <c r="BO10" s="725"/>
      <c r="BP10" s="725"/>
      <c r="BQ10" s="725"/>
      <c r="BR10" s="725"/>
      <c r="BS10" s="726"/>
      <c r="BT10" s="744" t="s">
        <v>36</v>
      </c>
      <c r="CE10" s="232"/>
      <c r="CF10" s="248"/>
      <c r="DC10" s="150" t="s">
        <v>36</v>
      </c>
      <c r="DD10" s="724" t="s">
        <v>151</v>
      </c>
      <c r="DE10" s="725"/>
      <c r="DF10" s="725"/>
      <c r="DG10" s="725"/>
      <c r="DH10" s="725"/>
      <c r="DI10" s="725"/>
      <c r="DJ10" s="725"/>
      <c r="DK10" s="726"/>
      <c r="DL10" s="150" t="s">
        <v>36</v>
      </c>
      <c r="DM10" s="724" t="s">
        <v>152</v>
      </c>
      <c r="DN10" s="725"/>
      <c r="DO10" s="725"/>
      <c r="DP10" s="725"/>
      <c r="DQ10" s="725"/>
      <c r="DR10" s="725"/>
      <c r="DS10" s="725"/>
      <c r="DT10" s="726"/>
      <c r="DU10" s="150" t="s">
        <v>36</v>
      </c>
      <c r="EA10" s="308" t="s">
        <v>325</v>
      </c>
    </row>
    <row r="11" spans="1:131" s="7" customFormat="1" ht="13.5" customHeight="1" x14ac:dyDescent="0.25">
      <c r="A11" s="281">
        <v>1</v>
      </c>
      <c r="B11" s="169" t="s">
        <v>110</v>
      </c>
      <c r="C11" s="5" t="s">
        <v>260</v>
      </c>
      <c r="D11" s="742">
        <v>4</v>
      </c>
      <c r="E11" s="742"/>
      <c r="F11" s="742"/>
      <c r="G11" s="742"/>
      <c r="H11" s="742">
        <v>5</v>
      </c>
      <c r="I11" s="742"/>
      <c r="J11" s="742"/>
      <c r="K11" s="742"/>
      <c r="L11" s="742"/>
      <c r="M11" s="742"/>
      <c r="N11" s="742"/>
      <c r="O11" s="6">
        <v>6</v>
      </c>
      <c r="P11" s="6">
        <v>7</v>
      </c>
      <c r="Q11" s="742">
        <v>8</v>
      </c>
      <c r="R11" s="742"/>
      <c r="S11" s="742"/>
      <c r="T11" s="742"/>
      <c r="U11" s="742"/>
      <c r="V11" s="742"/>
      <c r="W11" s="742"/>
      <c r="X11" s="281">
        <v>9</v>
      </c>
      <c r="Y11" s="5" t="s">
        <v>261</v>
      </c>
      <c r="Z11" s="281">
        <v>11</v>
      </c>
      <c r="AA11" s="281">
        <v>12</v>
      </c>
      <c r="AB11" s="281">
        <v>13</v>
      </c>
      <c r="AC11" s="281">
        <v>14</v>
      </c>
      <c r="AD11" s="761">
        <v>15</v>
      </c>
      <c r="AE11" s="746"/>
      <c r="AF11" s="746"/>
      <c r="AG11" s="165" t="s">
        <v>81</v>
      </c>
      <c r="AH11" s="745">
        <v>16</v>
      </c>
      <c r="AI11" s="746"/>
      <c r="AJ11" s="746"/>
      <c r="AK11" s="165" t="s">
        <v>81</v>
      </c>
      <c r="AL11" s="745">
        <v>17</v>
      </c>
      <c r="AM11" s="746"/>
      <c r="AN11" s="746"/>
      <c r="AO11" s="165" t="s">
        <v>81</v>
      </c>
      <c r="AP11" s="745">
        <v>18</v>
      </c>
      <c r="AQ11" s="746"/>
      <c r="AR11" s="746"/>
      <c r="AS11" s="165" t="s">
        <v>81</v>
      </c>
      <c r="AT11" s="745">
        <v>19</v>
      </c>
      <c r="AU11" s="746"/>
      <c r="AV11" s="746"/>
      <c r="AW11" s="165" t="s">
        <v>81</v>
      </c>
      <c r="AX11" s="745">
        <v>20</v>
      </c>
      <c r="AY11" s="746"/>
      <c r="AZ11" s="746"/>
      <c r="BA11" s="165" t="s">
        <v>81</v>
      </c>
      <c r="BB11" s="745">
        <v>21</v>
      </c>
      <c r="BC11" s="746"/>
      <c r="BD11" s="746"/>
      <c r="BE11" s="165" t="s">
        <v>81</v>
      </c>
      <c r="BF11" s="745">
        <v>22</v>
      </c>
      <c r="BG11" s="746"/>
      <c r="BH11" s="746"/>
      <c r="BI11" s="165" t="s">
        <v>81</v>
      </c>
      <c r="BJ11" s="53" t="s">
        <v>35</v>
      </c>
      <c r="BK11" s="20"/>
      <c r="BL11" s="32">
        <v>1</v>
      </c>
      <c r="BM11" s="32">
        <v>2</v>
      </c>
      <c r="BN11" s="32">
        <v>3</v>
      </c>
      <c r="BO11" s="32">
        <v>4</v>
      </c>
      <c r="BP11" s="32">
        <v>5</v>
      </c>
      <c r="BQ11" s="32">
        <v>6</v>
      </c>
      <c r="BR11" s="32">
        <v>7</v>
      </c>
      <c r="BS11" s="32">
        <v>8</v>
      </c>
      <c r="BT11" s="744"/>
      <c r="CE11" s="233"/>
      <c r="CF11" s="250"/>
      <c r="CH11" s="32">
        <v>1</v>
      </c>
      <c r="CI11" s="32">
        <v>2</v>
      </c>
      <c r="CJ11" s="32">
        <v>3</v>
      </c>
      <c r="CK11" s="32">
        <v>4</v>
      </c>
      <c r="CL11" s="32">
        <v>5</v>
      </c>
      <c r="CM11" s="32">
        <v>6</v>
      </c>
      <c r="CN11" s="32">
        <v>7</v>
      </c>
      <c r="CO11" s="32">
        <v>8</v>
      </c>
      <c r="CQ11" s="32">
        <v>1</v>
      </c>
      <c r="CR11" s="32">
        <v>2</v>
      </c>
      <c r="CS11" s="32">
        <v>3</v>
      </c>
      <c r="CT11" s="32">
        <v>4</v>
      </c>
      <c r="CU11" s="32">
        <v>5</v>
      </c>
      <c r="CV11" s="32">
        <v>6</v>
      </c>
      <c r="CW11" s="32">
        <v>7</v>
      </c>
      <c r="CX11" s="32">
        <v>8</v>
      </c>
      <c r="DC11" s="151" t="s">
        <v>153</v>
      </c>
      <c r="DD11" s="32">
        <v>1</v>
      </c>
      <c r="DE11" s="32">
        <v>2</v>
      </c>
      <c r="DF11" s="32">
        <v>3</v>
      </c>
      <c r="DG11" s="32">
        <v>4</v>
      </c>
      <c r="DH11" s="32">
        <v>5</v>
      </c>
      <c r="DI11" s="32">
        <v>6</v>
      </c>
      <c r="DJ11" s="32">
        <v>7</v>
      </c>
      <c r="DK11" s="32">
        <v>8</v>
      </c>
      <c r="DL11" s="151" t="s">
        <v>109</v>
      </c>
      <c r="DM11" s="32">
        <v>1</v>
      </c>
      <c r="DN11" s="32">
        <v>2</v>
      </c>
      <c r="DO11" s="32">
        <v>3</v>
      </c>
      <c r="DP11" s="32">
        <v>4</v>
      </c>
      <c r="DQ11" s="32">
        <v>5</v>
      </c>
      <c r="DR11" s="32">
        <v>6</v>
      </c>
      <c r="DS11" s="32">
        <v>7</v>
      </c>
      <c r="DT11" s="32">
        <v>8</v>
      </c>
      <c r="DU11" s="151" t="s">
        <v>77</v>
      </c>
      <c r="EA11" s="308" t="s">
        <v>281</v>
      </c>
    </row>
    <row r="12" spans="1:131" s="2" customFormat="1" ht="15" customHeight="1" x14ac:dyDescent="0.2">
      <c r="A12" s="17"/>
      <c r="B12" s="171"/>
      <c r="C12" s="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20"/>
      <c r="R12" s="220"/>
      <c r="S12" s="220"/>
      <c r="T12" s="220"/>
      <c r="U12" s="220"/>
      <c r="V12" s="220"/>
      <c r="W12" s="220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22"/>
      <c r="BK12" s="20"/>
      <c r="BL12" s="33"/>
      <c r="BM12" s="33"/>
      <c r="BN12" s="33"/>
      <c r="BO12" s="33"/>
      <c r="BP12" s="33"/>
      <c r="BQ12" s="33"/>
      <c r="BR12" s="33"/>
      <c r="BS12" s="33"/>
      <c r="BT12" s="33"/>
      <c r="CE12" s="230"/>
      <c r="CF12" s="246"/>
      <c r="DD12" s="59"/>
      <c r="DE12" s="59"/>
      <c r="DF12" s="59"/>
      <c r="DG12" s="59"/>
      <c r="DH12" s="59"/>
      <c r="DI12" s="59"/>
      <c r="DJ12" s="59"/>
      <c r="DK12" s="59"/>
      <c r="DL12" s="152"/>
      <c r="EA12" s="308" t="s">
        <v>282</v>
      </c>
    </row>
    <row r="13" spans="1:131" s="2" customFormat="1" ht="15" customHeight="1" x14ac:dyDescent="0.2">
      <c r="A13" s="159">
        <v>1</v>
      </c>
      <c r="B13" s="172" t="s">
        <v>165</v>
      </c>
      <c r="C13" s="79"/>
      <c r="D13" s="279"/>
      <c r="E13" s="279"/>
      <c r="F13" s="279"/>
      <c r="G13" s="279"/>
      <c r="H13" s="279"/>
      <c r="I13" s="271"/>
      <c r="J13" s="271"/>
      <c r="K13" s="279"/>
      <c r="L13" s="279"/>
      <c r="M13" s="279"/>
      <c r="N13" s="279"/>
      <c r="O13" s="279"/>
      <c r="P13" s="279"/>
      <c r="Q13" s="220"/>
      <c r="R13" s="220"/>
      <c r="S13" s="220"/>
      <c r="T13" s="272"/>
      <c r="U13" s="272"/>
      <c r="V13" s="272"/>
      <c r="W13" s="220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22"/>
      <c r="BK13" s="20"/>
      <c r="BL13" s="33"/>
      <c r="BM13" s="33"/>
      <c r="BN13" s="33"/>
      <c r="BO13" s="33"/>
      <c r="BP13" s="33"/>
      <c r="BQ13" s="33"/>
      <c r="BR13" s="33"/>
      <c r="BS13" s="33"/>
      <c r="BT13" s="33"/>
      <c r="CE13" s="230"/>
      <c r="CF13" s="246"/>
      <c r="DD13" s="59"/>
      <c r="DE13" s="59"/>
      <c r="DF13" s="59"/>
      <c r="DG13" s="59"/>
      <c r="DH13" s="59"/>
      <c r="DI13" s="59"/>
      <c r="DJ13" s="59"/>
      <c r="DK13" s="59"/>
      <c r="DL13" s="152"/>
    </row>
    <row r="14" spans="1:131" s="2" customFormat="1" ht="15.75" customHeight="1" x14ac:dyDescent="0.2">
      <c r="A14" s="274" t="s">
        <v>197</v>
      </c>
      <c r="B14" s="273" t="s">
        <v>198</v>
      </c>
      <c r="C14" s="160"/>
      <c r="D14" s="194"/>
      <c r="E14" s="194"/>
      <c r="F14" s="194"/>
      <c r="G14" s="194"/>
      <c r="H14" s="194"/>
      <c r="I14" s="195"/>
      <c r="J14" s="195"/>
      <c r="K14" s="194"/>
      <c r="L14" s="194"/>
      <c r="M14" s="194"/>
      <c r="N14" s="194"/>
      <c r="O14" s="194"/>
      <c r="P14" s="194"/>
      <c r="Q14" s="194"/>
      <c r="R14" s="194"/>
      <c r="S14" s="194"/>
      <c r="T14" s="195"/>
      <c r="U14" s="195"/>
      <c r="V14" s="195"/>
      <c r="W14" s="194"/>
      <c r="X14" s="196"/>
      <c r="Y14" s="196"/>
      <c r="Z14" s="196"/>
      <c r="AA14" s="196"/>
      <c r="AB14" s="196"/>
      <c r="AC14" s="196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22"/>
      <c r="BK14" s="20"/>
      <c r="BL14" s="33"/>
      <c r="BM14" s="33"/>
      <c r="BN14" s="33"/>
      <c r="BO14" s="33"/>
      <c r="BP14" s="33"/>
      <c r="BQ14" s="33"/>
      <c r="BR14" s="33"/>
      <c r="BS14" s="33"/>
      <c r="BT14" s="33"/>
      <c r="CE14" s="230"/>
      <c r="CF14" s="246"/>
      <c r="DD14" s="59"/>
      <c r="DE14" s="59"/>
      <c r="DF14" s="59"/>
      <c r="DG14" s="59"/>
      <c r="DH14" s="59"/>
      <c r="DI14" s="59"/>
      <c r="DJ14" s="59"/>
      <c r="DK14" s="59"/>
      <c r="DL14" s="152"/>
    </row>
    <row r="15" spans="1:131" s="2" customFormat="1" ht="20.399999999999999" x14ac:dyDescent="0.25">
      <c r="A15" s="144" t="s">
        <v>199</v>
      </c>
      <c r="B15" s="611" t="s">
        <v>308</v>
      </c>
      <c r="C15" s="614" t="s">
        <v>132</v>
      </c>
      <c r="D15" s="612"/>
      <c r="E15" s="613"/>
      <c r="F15" s="613"/>
      <c r="G15" s="610"/>
      <c r="H15" s="612">
        <v>2</v>
      </c>
      <c r="I15" s="615"/>
      <c r="J15" s="197"/>
      <c r="K15" s="146"/>
      <c r="L15" s="146"/>
      <c r="M15" s="146"/>
      <c r="N15" s="12"/>
      <c r="O15" s="162"/>
      <c r="P15" s="162"/>
      <c r="Q15" s="145"/>
      <c r="R15" s="146"/>
      <c r="S15" s="146"/>
      <c r="T15" s="197"/>
      <c r="U15" s="197"/>
      <c r="V15" s="197"/>
      <c r="W15" s="12"/>
      <c r="X15" s="616">
        <v>90</v>
      </c>
      <c r="Y15" s="162">
        <f>X15/$BR$7</f>
        <v>3</v>
      </c>
      <c r="Z15" s="9">
        <f>AD15*$BL$5+AH15*$BM$5+AL15*$BN$5+AP15*$BO$5+AT15*$BP$5+AX15*$BQ$5+BB15*$BR$5+BF15*$BS$5</f>
        <v>14</v>
      </c>
      <c r="AA15" s="9">
        <f>AE15*$BL$5+AI15*$BM$5+AM15*$BN$5+AQ15*$BO$5+AU15*$BP$5+AY15*$BQ$5+BC15*$BR$5+BG15*$BS$5</f>
        <v>0</v>
      </c>
      <c r="AB15" s="9">
        <f>AF15*$BL$5+AJ15*$BM$5+AN15*$BN$5+AR15*$BO$5+AV15*$BP$5+AZ15*$BQ$5+BD15*$BR$5+BH15*$BS$5</f>
        <v>14</v>
      </c>
      <c r="AC15" s="9">
        <f>X15-(Z15+AA15+AB15)</f>
        <v>62</v>
      </c>
      <c r="AD15" s="637"/>
      <c r="AE15" s="637"/>
      <c r="AF15" s="637"/>
      <c r="AG15" s="76">
        <f>BL15</f>
        <v>0</v>
      </c>
      <c r="AH15" s="637">
        <v>14</v>
      </c>
      <c r="AI15" s="637">
        <v>0</v>
      </c>
      <c r="AJ15" s="637">
        <v>14</v>
      </c>
      <c r="AK15" s="76">
        <f>BM15</f>
        <v>3</v>
      </c>
      <c r="AL15" s="267"/>
      <c r="AM15" s="267"/>
      <c r="AN15" s="267"/>
      <c r="AO15" s="76">
        <f>BN15</f>
        <v>0</v>
      </c>
      <c r="AP15" s="267"/>
      <c r="AQ15" s="267"/>
      <c r="AR15" s="267"/>
      <c r="AS15" s="76">
        <f>BO15</f>
        <v>0</v>
      </c>
      <c r="AT15" s="267"/>
      <c r="AU15" s="267"/>
      <c r="AV15" s="267"/>
      <c r="AW15" s="76">
        <f>BP15</f>
        <v>0</v>
      </c>
      <c r="AX15" s="267"/>
      <c r="AY15" s="267"/>
      <c r="AZ15" s="267"/>
      <c r="BA15" s="76">
        <f>BQ15</f>
        <v>0</v>
      </c>
      <c r="BB15" s="267"/>
      <c r="BC15" s="267"/>
      <c r="BD15" s="267"/>
      <c r="BE15" s="76">
        <f>BR15</f>
        <v>0</v>
      </c>
      <c r="BF15" s="267"/>
      <c r="BG15" s="267"/>
      <c r="BH15" s="267"/>
      <c r="BI15" s="76">
        <f>BS15</f>
        <v>0</v>
      </c>
      <c r="BJ15" s="69">
        <f t="shared" ref="BJ15:BJ69" si="0">IF(ISERROR(AC15/X15),0,AC15/X15)</f>
        <v>0.68888888888888888</v>
      </c>
      <c r="BK15" s="142" t="str">
        <f t="shared" ref="BK15:BK68" si="1">IF(ISERROR(SEARCH("в",A15)),"",1)</f>
        <v/>
      </c>
      <c r="BL15" s="96">
        <f>IF(AND(BK15&lt;$CF15,$CE15&lt;&gt;$Y15,BW15=$CF15),BW15+$Y15-$CE15,BW15)</f>
        <v>0</v>
      </c>
      <c r="BM15" s="96">
        <f t="shared" ref="BM15" si="2">IF(AND(BL15&lt;$CF15,$CE15&lt;&gt;$Y15,BX15=$CF15),BX15+$Y15-$CE15,BX15)</f>
        <v>3</v>
      </c>
      <c r="BN15" s="96">
        <f t="shared" ref="BN15" si="3">IF(AND(BM15&lt;$CF15,$CE15&lt;&gt;$Y15,BY15=$CF15),BY15+$Y15-$CE15,BY15)</f>
        <v>0</v>
      </c>
      <c r="BO15" s="96">
        <f t="shared" ref="BO15" si="4">IF(AND(BN15&lt;$CF15,$CE15&lt;&gt;$Y15,BZ15=$CF15),BZ15+$Y15-$CE15,BZ15)</f>
        <v>0</v>
      </c>
      <c r="BP15" s="96">
        <f t="shared" ref="BP15" si="5">IF(AND(BO15&lt;$CF15,$CE15&lt;&gt;$Y15,CA15=$CF15),CA15+$Y15-$CE15,CA15)</f>
        <v>0</v>
      </c>
      <c r="BQ15" s="96">
        <f t="shared" ref="BQ15" si="6">IF(AND(BP15&lt;$CF15,$CE15&lt;&gt;$Y15,CB15=$CF15),CB15+$Y15-$CE15,CB15)</f>
        <v>0</v>
      </c>
      <c r="BR15" s="96">
        <f t="shared" ref="BR15" si="7">IF(AND(BQ15&lt;$CF15,$CE15&lt;&gt;$Y15,CC15=$CF15),CC15+$Y15-$CE15,CC15)</f>
        <v>0</v>
      </c>
      <c r="BS15" s="96">
        <f t="shared" ref="BS15" si="8">IF(AND(BR15&lt;$CF15,$CE15&lt;&gt;$Y15,CD15=$CF15),CD15+$Y15-$CE15,CD15)</f>
        <v>0</v>
      </c>
      <c r="BT15" s="101">
        <f>SUM(BL15:BS15)</f>
        <v>3</v>
      </c>
      <c r="BW15" s="15">
        <f>IF($DC15=0,0,ROUND(4*$Y15*SUM(AD15:AF15)/$DC15,0)/4)</f>
        <v>0</v>
      </c>
      <c r="BX15" s="15">
        <f>IF($DC15=0,0,ROUND(4*$Y15*SUM(AH15:AJ15)/$DC15,0)/4)</f>
        <v>3</v>
      </c>
      <c r="BY15" s="15">
        <f>IF($DC15=0,0,ROUND(4*$Y15*SUM(AL15:AN15)/$DC15,0)/4)</f>
        <v>0</v>
      </c>
      <c r="BZ15" s="15">
        <f>IF($DC15=0,0,ROUND(4*$Y15*SUM(AP15:AR15)/$DC15,0)/4)</f>
        <v>0</v>
      </c>
      <c r="CA15" s="15">
        <f>IF($DC15=0,0,ROUND(4*$Y15*SUM(AT15:AV15)/$DC15,0)/4)</f>
        <v>0</v>
      </c>
      <c r="CB15" s="15">
        <f>IF($DC15=0,0,ROUND(4*$Y15*(SUM(AX15:AZ15))/$DC15,0)/4)</f>
        <v>0</v>
      </c>
      <c r="CC15" s="15">
        <f>IF($DC15=0,0,ROUND(4*$Y15*(SUM(BB15:BD15))/$DC15,0)/4)</f>
        <v>0</v>
      </c>
      <c r="CD15" s="15">
        <f>IF($DC15=0,0,ROUND(4*$Y15*(SUM(BF15:BH15))/$DC15,0)/4)</f>
        <v>0</v>
      </c>
      <c r="CE15" s="234">
        <f>SUM(BW15:CD15)</f>
        <v>3</v>
      </c>
      <c r="CF15" s="251">
        <f>MAX(BW15:CD15)</f>
        <v>3</v>
      </c>
      <c r="CH15" s="81">
        <f t="shared" ref="CH15:CH28" si="9">IF(VALUE($D15)=1,1,0)+IF(VALUE($E15)=1,1,0)+IF(VALUE($F15)=1,1,0)+IF(VALUE($G15)=1,1,0)</f>
        <v>0</v>
      </c>
      <c r="CI15" s="81">
        <f t="shared" ref="CI15:CI28" si="10">IF(VALUE($D15)=2,1,0)+IF(VALUE($E15)=2,1,0)+IF(VALUE($F15)=2,1,0)+IF(VALUE($G15)=2,1,0)</f>
        <v>0</v>
      </c>
      <c r="CJ15" s="81">
        <f t="shared" ref="CJ15:CJ28" si="11">IF(VALUE($D15)=3,1,0)+IF(VALUE($E15)=3,1,0)+IF(VALUE($F15)=3,1,0)+IF(VALUE($G15)=3,1,0)</f>
        <v>0</v>
      </c>
      <c r="CK15" s="81">
        <f t="shared" ref="CK15:CK28" si="12">IF(VALUE($D15)=4,1,0)+IF(VALUE($E15)=4,1,0)+IF(VALUE($F15)=4,1,0)+IF(VALUE($G15)=4,1,0)</f>
        <v>0</v>
      </c>
      <c r="CL15" s="81">
        <f t="shared" ref="CL15:CL28" si="13">IF(VALUE($D15)=5,1,0)+IF(VALUE($E15)=5,1,0)+IF(VALUE($F15)=5,1,0)+IF(VALUE($G15)=5,1,0)</f>
        <v>0</v>
      </c>
      <c r="CM15" s="81">
        <f t="shared" ref="CM15:CM28" si="14">IF(VALUE($D15)=6,1,0)+IF(VALUE($E15)=6,1,0)+IF(VALUE($F15)=6,1,0)+IF(VALUE($G15)=6,1,0)</f>
        <v>0</v>
      </c>
      <c r="CN15" s="81">
        <f t="shared" ref="CN15:CN28" si="15">IF(VALUE($D15)=7,1,0)+IF(VALUE($E15)=7,1,0)+IF(VALUE($F15)=7,1,0)+IF(VALUE($G15)=7,1,0)</f>
        <v>0</v>
      </c>
      <c r="CO15" s="81">
        <f t="shared" ref="CO15:CO28" si="16">IF(VALUE($D15)=8,1,0)+IF(VALUE($E15)=8,1,0)+IF(VALUE($F15)=8,1,0)+IF(VALUE($G15)=8,1,0)</f>
        <v>0</v>
      </c>
      <c r="CP15" s="95">
        <f>SUM(CH15:CO15)</f>
        <v>0</v>
      </c>
      <c r="CQ15" s="81">
        <f t="shared" ref="CQ15:CQ38" si="17">IF(MID(H15,1,1)="1",1,0)+IF(MID(I15,1,1)="1",1,0)+IF(MID(J15,1,1)="1",1,0)+IF(MID(K15,1,1)="1",1,0)+IF(MID(L15,1,1)="1",1,0)+IF(MID(M15,1,1)="1",1,0)+IF(MID(N15,1,1)="1",1,0)</f>
        <v>0</v>
      </c>
      <c r="CR15" s="81">
        <f t="shared" ref="CR15:CR38" si="18">IF(MID(H15,1,1)="2",1,0)+IF(MID(I15,1,1)="2",1,0)+IF(MID(J15,1,1)="2",1,0)+IF(MID(K15,1,1)="2",1,0)+IF(MID(L15,1,1)="2",1,0)+IF(MID(M15,1,1)="2",1,0)+IF(MID(N15,1,1)="2",1,0)</f>
        <v>1</v>
      </c>
      <c r="CS15" s="82">
        <f t="shared" ref="CS15:CS38" si="19">IF(MID(H15,1,1)="3",1,0)+IF(MID(I15,1,1)="3",1,0)+IF(MID(J15,1,1)="3",1,0)+IF(MID(K15,1,1)="3",1,0)+IF(MID(L15,1,1)="3",1,0)+IF(MID(M15,1,1)="3",1,0)+IF(MID(N15,1,1)="3",1,0)</f>
        <v>0</v>
      </c>
      <c r="CT15" s="81">
        <f t="shared" ref="CT15:CT38" si="20">IF(MID(H15,1,1)="4",1,0)+IF(MID(I15,1,1)="4",1,0)+IF(MID(J15,1,1)="4",1,0)+IF(MID(K15,1,1)="4",1,0)+IF(MID(L15,1,1)="4",1,0)+IF(MID(M15,1,1)="4",1,0)+IF(MID(N15,1,1)="4",1,0)</f>
        <v>0</v>
      </c>
      <c r="CU15" s="81">
        <f t="shared" ref="CU15:CU38" si="21">IF(MID(H15,1,1)="5",1,0)+IF(MID(I15,1,1)="5",1,0)+IF(MID(J15,1,1)="5",1,0)+IF(MID(K15,1,1)="5",1,0)+IF(MID(L15,1,1)="5",1,0)+IF(MID(M15,1,1)="5",1,0)+IF(MID(N15,1,1)="5",1,0)</f>
        <v>0</v>
      </c>
      <c r="CV15" s="81">
        <f t="shared" ref="CV15:CV38" si="22">IF(MID(H15,1,1)="6",1,0)+IF(MID(I15,1,1)="6",1,0)+IF(MID(J15,1,1)="6",1,0)+IF(MID(K15,1,1)="6",1,0)+IF(MID(L15,1,1)="6",1,0)+IF(MID(M15,1,1)="6",1,0)+IF(MID(N15,1,1)="6",1,0)</f>
        <v>0</v>
      </c>
      <c r="CW15" s="81">
        <f t="shared" ref="CW15:CW38" si="23">IF(MID(H15,1,1)="7",1,0)+IF(MID(I15,1,1)="7",1,0)+IF(MID(J15,1,1)="7",1,0)+IF(MID(K15,1,1)="7",1,0)+IF(MID(L15,1,1)="7",1,0)+IF(MID(M15,1,1)="7",1,0)+IF(MID(N15,1,1)="7",1,0)</f>
        <v>0</v>
      </c>
      <c r="CX15" s="81">
        <f t="shared" ref="CX15:CX38" si="24">IF(MID(H15,1,1)="8",1,0)+IF(MID(I15,1,1)="8",1,0)+IF(MID(J15,1,1)="8",1,0)+IF(MID(K15,1,1)="8",1,0)+IF(MID(L15,1,1)="8",1,0)+IF(MID(M15,1,1)="8",1,0)+IF(MID(N15,1,1)="8",1,0)</f>
        <v>0</v>
      </c>
      <c r="CY15" s="94">
        <f>SUM(CQ15:CX15)</f>
        <v>1</v>
      </c>
      <c r="DC15" s="72">
        <f>SUM($AD15:$AF15)+SUM($AH15:$AJ15)+SUM($AL15:AN15)+SUM($AP15:AR15)+SUM($AT15:AV15)+SUM($AX15:AZ15)+SUM($BB15:BD15)+SUM($BF15:BH15)</f>
        <v>28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31" s="2" customFormat="1" ht="13.95" customHeight="1" x14ac:dyDescent="0.25">
      <c r="A16" s="144" t="s">
        <v>200</v>
      </c>
      <c r="B16" s="640" t="s">
        <v>338</v>
      </c>
      <c r="C16" s="614" t="s">
        <v>109</v>
      </c>
      <c r="D16" s="612"/>
      <c r="E16" s="613"/>
      <c r="F16" s="613"/>
      <c r="G16" s="610"/>
      <c r="H16" s="612">
        <v>2</v>
      </c>
      <c r="I16" s="613"/>
      <c r="J16" s="146"/>
      <c r="K16" s="146"/>
      <c r="L16" s="146"/>
      <c r="M16" s="146"/>
      <c r="N16" s="12"/>
      <c r="O16" s="162"/>
      <c r="P16" s="162"/>
      <c r="Q16" s="145"/>
      <c r="R16" s="146"/>
      <c r="S16" s="146"/>
      <c r="T16" s="146"/>
      <c r="U16" s="146"/>
      <c r="V16" s="146"/>
      <c r="W16" s="12"/>
      <c r="X16" s="616">
        <v>60</v>
      </c>
      <c r="Y16" s="162">
        <f t="shared" ref="Y16:Y64" si="25">X16/$BR$7</f>
        <v>2</v>
      </c>
      <c r="Z16" s="9">
        <f t="shared" ref="Z16:AB38" si="26">AD16*$BL$5+AH16*$BM$5+AL16*$BN$5+AP16*$BO$5+AT16*$BP$5+AX16*$BQ$5+BB16*$BR$5+BF16*$BS$5</f>
        <v>14</v>
      </c>
      <c r="AA16" s="9">
        <f t="shared" si="26"/>
        <v>0</v>
      </c>
      <c r="AB16" s="9">
        <f t="shared" si="26"/>
        <v>6</v>
      </c>
      <c r="AC16" s="9">
        <f t="shared" ref="AC16:AC64" si="27">X16-(Z16+AA16+AB16)</f>
        <v>40</v>
      </c>
      <c r="AD16" s="637"/>
      <c r="AE16" s="637"/>
      <c r="AF16" s="637"/>
      <c r="AG16" s="76">
        <f t="shared" ref="AG16:AG38" si="28">BL16</f>
        <v>0</v>
      </c>
      <c r="AH16" s="637">
        <v>14</v>
      </c>
      <c r="AI16" s="637"/>
      <c r="AJ16" s="637">
        <v>6</v>
      </c>
      <c r="AK16" s="76">
        <f>BM16</f>
        <v>2</v>
      </c>
      <c r="AL16" s="267"/>
      <c r="AM16" s="267"/>
      <c r="AN16" s="267"/>
      <c r="AO16" s="76">
        <f>BN16</f>
        <v>0</v>
      </c>
      <c r="AP16" s="267"/>
      <c r="AQ16" s="267"/>
      <c r="AR16" s="267"/>
      <c r="AS16" s="76">
        <f>BO16</f>
        <v>0</v>
      </c>
      <c r="AT16" s="267"/>
      <c r="AU16" s="267"/>
      <c r="AV16" s="267"/>
      <c r="AW16" s="76">
        <f>BP16</f>
        <v>0</v>
      </c>
      <c r="AX16" s="267"/>
      <c r="AY16" s="267"/>
      <c r="AZ16" s="267"/>
      <c r="BA16" s="76">
        <f>BQ16</f>
        <v>0</v>
      </c>
      <c r="BB16" s="267"/>
      <c r="BC16" s="267"/>
      <c r="BD16" s="267"/>
      <c r="BE16" s="76">
        <f>BR16</f>
        <v>0</v>
      </c>
      <c r="BF16" s="267"/>
      <c r="BG16" s="267"/>
      <c r="BH16" s="267"/>
      <c r="BI16" s="76">
        <f>BS16</f>
        <v>0</v>
      </c>
      <c r="BJ16" s="69">
        <f t="shared" si="0"/>
        <v>0.66666666666666663</v>
      </c>
      <c r="BK16" s="142" t="str">
        <f t="shared" si="1"/>
        <v/>
      </c>
      <c r="BL16" s="15">
        <f>IF(AND(BK16&lt;$CF16,$CE16&lt;&gt;$Y16,BW16=$CF16),BW16+$Y16-$CE16,BW16)</f>
        <v>0</v>
      </c>
      <c r="BM16" s="15">
        <f t="shared" ref="BM16:BS16" si="29">IF(AND(BL16&lt;$CF16,$CE16&lt;&gt;$Y16,BX16=$CF16),BX16+$Y16-$CE16,BX16)</f>
        <v>2</v>
      </c>
      <c r="BN16" s="15">
        <f t="shared" si="29"/>
        <v>0</v>
      </c>
      <c r="BO16" s="15">
        <f t="shared" si="29"/>
        <v>0</v>
      </c>
      <c r="BP16" s="15">
        <f t="shared" si="29"/>
        <v>0</v>
      </c>
      <c r="BQ16" s="15">
        <f t="shared" si="29"/>
        <v>0</v>
      </c>
      <c r="BR16" s="15">
        <f t="shared" si="29"/>
        <v>0</v>
      </c>
      <c r="BS16" s="15">
        <f t="shared" si="29"/>
        <v>0</v>
      </c>
      <c r="BT16" s="101">
        <f t="shared" ref="BT16:BT38" si="30">SUM(BL16:BS16)</f>
        <v>2</v>
      </c>
      <c r="BW16" s="15">
        <f>IF($DC16=0,0,ROUND(4*$Y16*SUM(AD16:AF16)/$DC16,0)/4)</f>
        <v>0</v>
      </c>
      <c r="BX16" s="15">
        <f>IF($DC16=0,0,ROUND(4*$Y16*SUM(AH16:AJ16)/$DC16,0)/4)</f>
        <v>2</v>
      </c>
      <c r="BY16" s="15">
        <f>IF($DC16=0,0,ROUND(4*$Y16*SUM(AL16:AN16)/$DC16,0)/4)</f>
        <v>0</v>
      </c>
      <c r="BZ16" s="15">
        <f>IF($DC16=0,0,ROUND(4*$Y16*SUM(AP16:AR16)/$DC16,0)/4)</f>
        <v>0</v>
      </c>
      <c r="CA16" s="15">
        <f>IF($DC16=0,0,ROUND(4*$Y16*SUM(AT16:AV16)/$DC16,0)/4)</f>
        <v>0</v>
      </c>
      <c r="CB16" s="15">
        <f>IF($DC16=0,0,ROUND(4*$Y16*(SUM(AX16:AZ16))/$DC16,0)/4)</f>
        <v>0</v>
      </c>
      <c r="CC16" s="15">
        <f>IF($DC16=0,0,ROUND(4*$Y16*(SUM(BB16:BD16))/$DC16,0)/4)</f>
        <v>0</v>
      </c>
      <c r="CD16" s="15">
        <f>IF($DC16=0,0,ROUND(4*$Y16*(SUM(BF16:BH16))/$DC16,0)/4)</f>
        <v>0</v>
      </c>
      <c r="CE16" s="234">
        <f t="shared" ref="CE16:CE38" si="31">SUM(BW16:CD16)</f>
        <v>2</v>
      </c>
      <c r="CF16" s="251">
        <f t="shared" ref="CF16:CF68" si="32">MAX(BW16:CD16)</f>
        <v>2</v>
      </c>
      <c r="CH16" s="81">
        <f t="shared" si="9"/>
        <v>0</v>
      </c>
      <c r="CI16" s="81">
        <f t="shared" si="10"/>
        <v>0</v>
      </c>
      <c r="CJ16" s="81">
        <f t="shared" si="11"/>
        <v>0</v>
      </c>
      <c r="CK16" s="81">
        <f t="shared" si="12"/>
        <v>0</v>
      </c>
      <c r="CL16" s="81">
        <f t="shared" si="13"/>
        <v>0</v>
      </c>
      <c r="CM16" s="81">
        <f t="shared" si="14"/>
        <v>0</v>
      </c>
      <c r="CN16" s="81">
        <f t="shared" si="15"/>
        <v>0</v>
      </c>
      <c r="CO16" s="81">
        <f t="shared" si="16"/>
        <v>0</v>
      </c>
      <c r="CP16" s="95">
        <f t="shared" ref="CP16:CP38" si="33">SUM(CH16:CO16)</f>
        <v>0</v>
      </c>
      <c r="CQ16" s="81">
        <f t="shared" ref="CQ16:CQ28" si="34">IF(MID(H16,1,1)="1",1,0)+IF(MID(I16,1,1)="1",1,0)+IF(MID(J16,1,1)="1",1,0)+IF(MID(K16,1,1)="1",1,0)+IF(MID(L16,1,1)="1",1,0)+IF(MID(M16,1,1)="1",1,0)+IF(MID(N16,1,1)="1",1,0)</f>
        <v>0</v>
      </c>
      <c r="CR16" s="81">
        <f t="shared" ref="CR16:CR28" si="35">IF(MID(H16,1,1)="2",1,0)+IF(MID(I16,1,1)="2",1,0)+IF(MID(J16,1,1)="2",1,0)+IF(MID(K16,1,1)="2",1,0)+IF(MID(L16,1,1)="2",1,0)+IF(MID(M16,1,1)="2",1,0)+IF(MID(N16,1,1)="2",1,0)</f>
        <v>1</v>
      </c>
      <c r="CS16" s="82">
        <f t="shared" ref="CS16:CS28" si="36">IF(MID(H16,1,1)="3",1,0)+IF(MID(I16,1,1)="3",1,0)+IF(MID(J16,1,1)="3",1,0)+IF(MID(K16,1,1)="3",1,0)+IF(MID(L16,1,1)="3",1,0)+IF(MID(M16,1,1)="3",1,0)+IF(MID(N16,1,1)="3",1,0)</f>
        <v>0</v>
      </c>
      <c r="CT16" s="81">
        <f t="shared" ref="CT16:CT28" si="37">IF(MID(H16,1,1)="4",1,0)+IF(MID(I16,1,1)="4",1,0)+IF(MID(J16,1,1)="4",1,0)+IF(MID(K16,1,1)="4",1,0)+IF(MID(L16,1,1)="4",1,0)+IF(MID(M16,1,1)="4",1,0)+IF(MID(N16,1,1)="4",1,0)</f>
        <v>0</v>
      </c>
      <c r="CU16" s="81">
        <f t="shared" ref="CU16:CU28" si="38">IF(MID(H16,1,1)="5",1,0)+IF(MID(I16,1,1)="5",1,0)+IF(MID(J16,1,1)="5",1,0)+IF(MID(K16,1,1)="5",1,0)+IF(MID(L16,1,1)="5",1,0)+IF(MID(M16,1,1)="5",1,0)+IF(MID(N16,1,1)="5",1,0)</f>
        <v>0</v>
      </c>
      <c r="CV16" s="81">
        <f t="shared" ref="CV16:CV28" si="39">IF(MID(H16,1,1)="6",1,0)+IF(MID(I16,1,1)="6",1,0)+IF(MID(J16,1,1)="6",1,0)+IF(MID(K16,1,1)="6",1,0)+IF(MID(L16,1,1)="6",1,0)+IF(MID(M16,1,1)="6",1,0)+IF(MID(N16,1,1)="6",1,0)</f>
        <v>0</v>
      </c>
      <c r="CW16" s="81">
        <f t="shared" ref="CW16:CW28" si="40">IF(MID(H16,1,1)="7",1,0)+IF(MID(I16,1,1)="7",1,0)+IF(MID(J16,1,1)="7",1,0)+IF(MID(K16,1,1)="7",1,0)+IF(MID(L16,1,1)="7",1,0)+IF(MID(M16,1,1)="7",1,0)+IF(MID(N16,1,1)="7",1,0)</f>
        <v>0</v>
      </c>
      <c r="CX16" s="81">
        <f t="shared" ref="CX16:CX28" si="41">IF(MID(H16,1,1)="8",1,0)+IF(MID(I16,1,1)="8",1,0)+IF(MID(J16,1,1)="8",1,0)+IF(MID(K16,1,1)="8",1,0)+IF(MID(L16,1,1)="8",1,0)+IF(MID(M16,1,1)="8",1,0)+IF(MID(N16,1,1)="8",1,0)</f>
        <v>0</v>
      </c>
      <c r="CY16" s="94">
        <f t="shared" ref="CY16:CY38" si="42">SUM(CQ16:CX16)</f>
        <v>1</v>
      </c>
      <c r="DC16" s="72">
        <f>SUM($AD16:$AF16)+SUM($AH16:$AJ16)+SUM($AL16:AN16)+SUM($AP16:AR16)+SUM($AT16:AV16)+SUM($AX16:AZ16)+SUM($BB16:BD16)+SUM($BF16:BH16)</f>
        <v>20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 s="2" customFormat="1" ht="21" x14ac:dyDescent="0.25">
      <c r="A17" s="144" t="s">
        <v>201</v>
      </c>
      <c r="B17" s="640" t="s">
        <v>337</v>
      </c>
      <c r="C17" s="614" t="s">
        <v>137</v>
      </c>
      <c r="D17" s="617"/>
      <c r="E17" s="613"/>
      <c r="F17" s="613"/>
      <c r="G17" s="610"/>
      <c r="H17" s="617">
        <v>2</v>
      </c>
      <c r="I17" s="613"/>
      <c r="J17" s="146"/>
      <c r="K17" s="146"/>
      <c r="L17" s="146"/>
      <c r="M17" s="146"/>
      <c r="N17" s="12"/>
      <c r="O17" s="162"/>
      <c r="P17" s="162"/>
      <c r="Q17" s="145"/>
      <c r="R17" s="146"/>
      <c r="S17" s="146"/>
      <c r="T17" s="146"/>
      <c r="U17" s="146"/>
      <c r="V17" s="146"/>
      <c r="W17" s="12"/>
      <c r="X17" s="616">
        <v>45</v>
      </c>
      <c r="Y17" s="162">
        <f t="shared" si="25"/>
        <v>1.5</v>
      </c>
      <c r="Z17" s="9">
        <f t="shared" si="26"/>
        <v>0</v>
      </c>
      <c r="AA17" s="9">
        <f t="shared" si="26"/>
        <v>0</v>
      </c>
      <c r="AB17" s="9">
        <f t="shared" si="26"/>
        <v>14</v>
      </c>
      <c r="AC17" s="9">
        <f t="shared" si="27"/>
        <v>31</v>
      </c>
      <c r="AD17" s="637"/>
      <c r="AE17" s="637"/>
      <c r="AF17" s="637"/>
      <c r="AG17" s="76">
        <f t="shared" si="28"/>
        <v>0</v>
      </c>
      <c r="AH17" s="267"/>
      <c r="AI17" s="267"/>
      <c r="AJ17" s="267">
        <v>14</v>
      </c>
      <c r="AK17" s="76">
        <f>BM17</f>
        <v>1.5</v>
      </c>
      <c r="AL17" s="267"/>
      <c r="AM17" s="267"/>
      <c r="AN17" s="267"/>
      <c r="AO17" s="76">
        <f>BN17</f>
        <v>0</v>
      </c>
      <c r="AP17" s="267"/>
      <c r="AQ17" s="267"/>
      <c r="AR17" s="267"/>
      <c r="AS17" s="76">
        <f>BO17</f>
        <v>0</v>
      </c>
      <c r="AT17" s="267"/>
      <c r="AU17" s="267"/>
      <c r="AV17" s="267"/>
      <c r="AW17" s="76">
        <f>BP17</f>
        <v>0</v>
      </c>
      <c r="AX17" s="267"/>
      <c r="AY17" s="267"/>
      <c r="AZ17" s="267"/>
      <c r="BA17" s="76">
        <f>BQ17</f>
        <v>0</v>
      </c>
      <c r="BB17" s="267"/>
      <c r="BC17" s="267"/>
      <c r="BD17" s="267"/>
      <c r="BE17" s="76">
        <f>BR17</f>
        <v>0</v>
      </c>
      <c r="BF17" s="267"/>
      <c r="BG17" s="267"/>
      <c r="BH17" s="267"/>
      <c r="BI17" s="76">
        <f>BS17</f>
        <v>0</v>
      </c>
      <c r="BJ17" s="69">
        <f t="shared" si="0"/>
        <v>0.68888888888888888</v>
      </c>
      <c r="BK17" s="142" t="str">
        <f t="shared" si="1"/>
        <v/>
      </c>
      <c r="BL17" s="15">
        <f t="shared" ref="BL17:BL64" si="43">IF(AND(BK17&lt;$CF17,$CE17&lt;&gt;$Y17,BW17=$CF17),BW17+$Y17-$CE17,BW17)</f>
        <v>0</v>
      </c>
      <c r="BM17" s="15">
        <f t="shared" ref="BM17:BM64" si="44">IF(AND(BL17&lt;$CF17,$CE17&lt;&gt;$Y17,BX17=$CF17),BX17+$Y17-$CE17,BX17)</f>
        <v>1.5</v>
      </c>
      <c r="BN17" s="15">
        <f t="shared" ref="BN17:BN64" si="45">IF(AND(BM17&lt;$CF17,$CE17&lt;&gt;$Y17,BY17=$CF17),BY17+$Y17-$CE17,BY17)</f>
        <v>0</v>
      </c>
      <c r="BO17" s="15">
        <f t="shared" ref="BO17:BO64" si="46">IF(AND(BN17&lt;$CF17,$CE17&lt;&gt;$Y17,BZ17=$CF17),BZ17+$Y17-$CE17,BZ17)</f>
        <v>0</v>
      </c>
      <c r="BP17" s="15">
        <f t="shared" ref="BP17:BP64" si="47">IF(AND(BO17&lt;$CF17,$CE17&lt;&gt;$Y17,CA17=$CF17),CA17+$Y17-$CE17,CA17)</f>
        <v>0</v>
      </c>
      <c r="BQ17" s="15">
        <f t="shared" ref="BQ17:BQ64" si="48">IF(AND(BP17&lt;$CF17,$CE17&lt;&gt;$Y17,CB17=$CF17),CB17+$Y17-$CE17,CB17)</f>
        <v>0</v>
      </c>
      <c r="BR17" s="15">
        <f t="shared" ref="BR17:BR64" si="49">IF(AND(BQ17&lt;$CF17,$CE17&lt;&gt;$Y17,CC17=$CF17),CC17+$Y17-$CE17,CC17)</f>
        <v>0</v>
      </c>
      <c r="BS17" s="15">
        <f t="shared" ref="BS17:BS64" si="50">IF(AND(BR17&lt;$CF17,$CE17&lt;&gt;$Y17,CD17=$CF17),CD17+$Y17-$CE17,CD17)</f>
        <v>0</v>
      </c>
      <c r="BT17" s="101">
        <f t="shared" si="30"/>
        <v>1.5</v>
      </c>
      <c r="BW17" s="15">
        <f>IF($DC17=0,0,ROUND(4*$Y17*SUM(AD17:AF17)/$DC17,0)/4)</f>
        <v>0</v>
      </c>
      <c r="BX17" s="15">
        <f>IF($DC17=0,0,ROUND(4*$Y17*SUM(AH17:AJ17)/$DC17,0)/4)</f>
        <v>1.5</v>
      </c>
      <c r="BY17" s="15">
        <f>IF($DC17=0,0,ROUND(4*$Y17*SUM(AL17:AN17)/$DC17,0)/4)</f>
        <v>0</v>
      </c>
      <c r="BZ17" s="15">
        <f>IF($DC17=0,0,ROUND(4*$Y17*SUM(AP17:AR17)/$DC17,0)/4)</f>
        <v>0</v>
      </c>
      <c r="CA17" s="15">
        <f>IF($DC17=0,0,ROUND(4*$Y17*SUM(AT17:AV17)/$DC17,0)/4)</f>
        <v>0</v>
      </c>
      <c r="CB17" s="15">
        <f>IF($DC17=0,0,ROUND(4*$Y17*(SUM(AX17:AZ17))/$DC17,0)/4)</f>
        <v>0</v>
      </c>
      <c r="CC17" s="15">
        <f>IF($DC17=0,0,ROUND(4*$Y17*(SUM(BB17:BD17))/$DC17,0)/4)</f>
        <v>0</v>
      </c>
      <c r="CD17" s="15">
        <f>IF($DC17=0,0,ROUND(4*$Y17*(SUM(BF17:BH17))/$DC17,0)/4)</f>
        <v>0</v>
      </c>
      <c r="CE17" s="234">
        <f t="shared" si="31"/>
        <v>1.5</v>
      </c>
      <c r="CF17" s="251">
        <f t="shared" si="32"/>
        <v>1.5</v>
      </c>
      <c r="CH17" s="81">
        <f t="shared" si="9"/>
        <v>0</v>
      </c>
      <c r="CI17" s="81">
        <f t="shared" si="10"/>
        <v>0</v>
      </c>
      <c r="CJ17" s="81">
        <f t="shared" si="11"/>
        <v>0</v>
      </c>
      <c r="CK17" s="81">
        <f t="shared" si="12"/>
        <v>0</v>
      </c>
      <c r="CL17" s="81">
        <f t="shared" si="13"/>
        <v>0</v>
      </c>
      <c r="CM17" s="81">
        <f t="shared" si="14"/>
        <v>0</v>
      </c>
      <c r="CN17" s="81">
        <f t="shared" si="15"/>
        <v>0</v>
      </c>
      <c r="CO17" s="81">
        <f t="shared" si="16"/>
        <v>0</v>
      </c>
      <c r="CP17" s="95">
        <f t="shared" si="33"/>
        <v>0</v>
      </c>
      <c r="CQ17" s="81">
        <f t="shared" si="34"/>
        <v>0</v>
      </c>
      <c r="CR17" s="81">
        <f t="shared" si="35"/>
        <v>1</v>
      </c>
      <c r="CS17" s="82">
        <f t="shared" si="36"/>
        <v>0</v>
      </c>
      <c r="CT17" s="81">
        <f t="shared" si="37"/>
        <v>0</v>
      </c>
      <c r="CU17" s="81">
        <f t="shared" si="38"/>
        <v>0</v>
      </c>
      <c r="CV17" s="81">
        <f t="shared" si="39"/>
        <v>0</v>
      </c>
      <c r="CW17" s="81">
        <f t="shared" si="40"/>
        <v>0</v>
      </c>
      <c r="CX17" s="81">
        <f t="shared" si="41"/>
        <v>0</v>
      </c>
      <c r="CY17" s="94">
        <f t="shared" si="42"/>
        <v>1</v>
      </c>
      <c r="DC17" s="72">
        <f>SUM($AD17:$AF17)+SUM($AH17:$AJ17)+SUM($AL17:AN17)+SUM($AP17:AR17)+SUM($AT17:AV17)+SUM($AX17:AZ17)+SUM($BB17:BD17)+SUM($BF17:BH17)</f>
        <v>14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 s="2" customFormat="1" x14ac:dyDescent="0.25">
      <c r="A18" s="144" t="s">
        <v>202</v>
      </c>
      <c r="B18" s="634" t="s">
        <v>330</v>
      </c>
      <c r="C18" s="635" t="s">
        <v>90</v>
      </c>
      <c r="D18" s="617"/>
      <c r="E18" s="613"/>
      <c r="F18" s="613"/>
      <c r="G18" s="610"/>
      <c r="H18" s="613">
        <v>2</v>
      </c>
      <c r="I18" s="613"/>
      <c r="J18" s="146"/>
      <c r="K18" s="146"/>
      <c r="L18" s="146"/>
      <c r="M18" s="146"/>
      <c r="N18" s="12"/>
      <c r="O18" s="162"/>
      <c r="P18" s="162"/>
      <c r="Q18" s="145"/>
      <c r="R18" s="146"/>
      <c r="S18" s="146"/>
      <c r="T18" s="146"/>
      <c r="U18" s="146"/>
      <c r="V18" s="146"/>
      <c r="W18" s="12"/>
      <c r="X18" s="616">
        <v>90</v>
      </c>
      <c r="Y18" s="162">
        <f t="shared" si="25"/>
        <v>3</v>
      </c>
      <c r="Z18" s="9">
        <f t="shared" si="26"/>
        <v>14</v>
      </c>
      <c r="AA18" s="9">
        <f t="shared" si="26"/>
        <v>0</v>
      </c>
      <c r="AB18" s="9">
        <f t="shared" si="26"/>
        <v>14</v>
      </c>
      <c r="AC18" s="9">
        <f t="shared" si="27"/>
        <v>62</v>
      </c>
      <c r="AD18" s="637"/>
      <c r="AE18" s="637"/>
      <c r="AF18" s="637"/>
      <c r="AG18" s="76">
        <f t="shared" si="28"/>
        <v>0</v>
      </c>
      <c r="AH18" s="267">
        <v>14</v>
      </c>
      <c r="AI18" s="267"/>
      <c r="AJ18" s="267">
        <v>14</v>
      </c>
      <c r="AK18" s="76">
        <f>BM18</f>
        <v>3</v>
      </c>
      <c r="AL18" s="267"/>
      <c r="AM18" s="267"/>
      <c r="AN18" s="267"/>
      <c r="AO18" s="76">
        <f>BN18</f>
        <v>0</v>
      </c>
      <c r="AP18" s="267"/>
      <c r="AQ18" s="267"/>
      <c r="AR18" s="267"/>
      <c r="AS18" s="76">
        <f>BO18</f>
        <v>0</v>
      </c>
      <c r="AT18" s="267"/>
      <c r="AU18" s="267"/>
      <c r="AV18" s="267"/>
      <c r="AW18" s="76">
        <f>BP18</f>
        <v>0</v>
      </c>
      <c r="AX18" s="267"/>
      <c r="AY18" s="267"/>
      <c r="AZ18" s="267"/>
      <c r="BA18" s="76">
        <f>BQ18</f>
        <v>0</v>
      </c>
      <c r="BB18" s="267"/>
      <c r="BC18" s="267"/>
      <c r="BD18" s="267"/>
      <c r="BE18" s="76">
        <f>BR18</f>
        <v>0</v>
      </c>
      <c r="BF18" s="267"/>
      <c r="BG18" s="267"/>
      <c r="BH18" s="267"/>
      <c r="BI18" s="76">
        <f>BS18</f>
        <v>0</v>
      </c>
      <c r="BJ18" s="69">
        <f t="shared" si="0"/>
        <v>0.68888888888888888</v>
      </c>
      <c r="BK18" s="142" t="str">
        <f t="shared" si="1"/>
        <v/>
      </c>
      <c r="BL18" s="15">
        <f t="shared" si="43"/>
        <v>0</v>
      </c>
      <c r="BM18" s="15">
        <f t="shared" si="44"/>
        <v>3</v>
      </c>
      <c r="BN18" s="15">
        <f t="shared" si="45"/>
        <v>0</v>
      </c>
      <c r="BO18" s="15">
        <f t="shared" si="46"/>
        <v>0</v>
      </c>
      <c r="BP18" s="15">
        <f t="shared" si="47"/>
        <v>0</v>
      </c>
      <c r="BQ18" s="15">
        <f t="shared" si="48"/>
        <v>0</v>
      </c>
      <c r="BR18" s="15">
        <f t="shared" si="49"/>
        <v>0</v>
      </c>
      <c r="BS18" s="15">
        <f t="shared" si="50"/>
        <v>0</v>
      </c>
      <c r="BT18" s="101">
        <f t="shared" si="30"/>
        <v>3</v>
      </c>
      <c r="BW18" s="15">
        <f t="shared" ref="BW18:BW64" si="51">IF($DC18=0,0,ROUND(4*$Y18*SUM(AD18:AF18)/$DC18,0)/4)</f>
        <v>0</v>
      </c>
      <c r="BX18" s="15">
        <f t="shared" ref="BX18:BX64" si="52">IF($DC18=0,0,ROUND(4*$Y18*SUM(AH18:AJ18)/$DC18,0)/4)</f>
        <v>3</v>
      </c>
      <c r="BY18" s="15">
        <f t="shared" ref="BY18:BY64" si="53">IF($DC18=0,0,ROUND(4*$Y18*SUM(AL18:AN18)/$DC18,0)/4)</f>
        <v>0</v>
      </c>
      <c r="BZ18" s="15">
        <f t="shared" ref="BZ18:BZ64" si="54">IF($DC18=0,0,ROUND(4*$Y18*SUM(AP18:AR18)/$DC18,0)/4)</f>
        <v>0</v>
      </c>
      <c r="CA18" s="15">
        <f t="shared" ref="CA18:CA64" si="55">IF($DC18=0,0,ROUND(4*$Y18*SUM(AT18:AV18)/$DC18,0)/4)</f>
        <v>0</v>
      </c>
      <c r="CB18" s="15">
        <f t="shared" ref="CB18:CB64" si="56">IF($DC18=0,0,ROUND(4*$Y18*(SUM(AX18:AZ18))/$DC18,0)/4)</f>
        <v>0</v>
      </c>
      <c r="CC18" s="15">
        <f t="shared" ref="CC18:CC64" si="57">IF($DC18=0,0,ROUND(4*$Y18*(SUM(BB18:BD18))/$DC18,0)/4)</f>
        <v>0</v>
      </c>
      <c r="CD18" s="15">
        <f t="shared" ref="CD18:CD64" si="58">IF($DC18=0,0,ROUND(4*$Y18*(SUM(BF18:BH18))/$DC18,0)/4)</f>
        <v>0</v>
      </c>
      <c r="CE18" s="234">
        <f t="shared" si="31"/>
        <v>3</v>
      </c>
      <c r="CF18" s="251">
        <f t="shared" si="32"/>
        <v>3</v>
      </c>
      <c r="CH18" s="81">
        <f t="shared" si="9"/>
        <v>0</v>
      </c>
      <c r="CI18" s="81">
        <f t="shared" si="10"/>
        <v>0</v>
      </c>
      <c r="CJ18" s="81">
        <f t="shared" si="11"/>
        <v>0</v>
      </c>
      <c r="CK18" s="81">
        <f t="shared" si="12"/>
        <v>0</v>
      </c>
      <c r="CL18" s="81">
        <f t="shared" si="13"/>
        <v>0</v>
      </c>
      <c r="CM18" s="81">
        <f t="shared" si="14"/>
        <v>0</v>
      </c>
      <c r="CN18" s="81">
        <f t="shared" si="15"/>
        <v>0</v>
      </c>
      <c r="CO18" s="81">
        <f t="shared" si="16"/>
        <v>0</v>
      </c>
      <c r="CP18" s="95">
        <f t="shared" si="33"/>
        <v>0</v>
      </c>
      <c r="CQ18" s="81">
        <f t="shared" si="34"/>
        <v>0</v>
      </c>
      <c r="CR18" s="81">
        <f t="shared" si="35"/>
        <v>1</v>
      </c>
      <c r="CS18" s="82">
        <f t="shared" si="36"/>
        <v>0</v>
      </c>
      <c r="CT18" s="81">
        <f t="shared" si="37"/>
        <v>0</v>
      </c>
      <c r="CU18" s="81">
        <f t="shared" si="38"/>
        <v>0</v>
      </c>
      <c r="CV18" s="81">
        <f t="shared" si="39"/>
        <v>0</v>
      </c>
      <c r="CW18" s="81">
        <f t="shared" si="40"/>
        <v>0</v>
      </c>
      <c r="CX18" s="81">
        <f t="shared" si="41"/>
        <v>0</v>
      </c>
      <c r="CY18" s="94">
        <f t="shared" si="42"/>
        <v>1</v>
      </c>
      <c r="DC18" s="72">
        <f>SUM($AD18:$AF18)+SUM($AH18:$AJ18)+SUM($AL18:AN18)+SUM($AP18:AR18)+SUM($AT18:AV18)+SUM($AX18:AZ18)+SUM($BB18:BD18)+SUM($BF18:BH18)</f>
        <v>28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 s="2" customFormat="1" x14ac:dyDescent="0.25">
      <c r="A19" s="144" t="s">
        <v>203</v>
      </c>
      <c r="B19" s="640" t="s">
        <v>339</v>
      </c>
      <c r="C19" s="614" t="s">
        <v>132</v>
      </c>
      <c r="D19" s="638">
        <v>2</v>
      </c>
      <c r="E19" s="613"/>
      <c r="F19" s="613"/>
      <c r="G19" s="610"/>
      <c r="H19" s="617"/>
      <c r="I19" s="613"/>
      <c r="J19" s="146"/>
      <c r="K19" s="146"/>
      <c r="L19" s="146"/>
      <c r="M19" s="146"/>
      <c r="N19" s="12"/>
      <c r="O19" s="162"/>
      <c r="P19" s="162"/>
      <c r="Q19" s="145"/>
      <c r="R19" s="146"/>
      <c r="S19" s="146"/>
      <c r="T19" s="146"/>
      <c r="U19" s="146"/>
      <c r="V19" s="146"/>
      <c r="W19" s="12"/>
      <c r="X19" s="636">
        <v>135</v>
      </c>
      <c r="Y19" s="162">
        <f t="shared" si="25"/>
        <v>4.5</v>
      </c>
      <c r="Z19" s="9">
        <f t="shared" si="26"/>
        <v>28</v>
      </c>
      <c r="AA19" s="9">
        <f t="shared" si="26"/>
        <v>0</v>
      </c>
      <c r="AB19" s="9">
        <f t="shared" si="26"/>
        <v>14</v>
      </c>
      <c r="AC19" s="9">
        <f t="shared" si="27"/>
        <v>93</v>
      </c>
      <c r="AD19" s="637"/>
      <c r="AE19" s="637"/>
      <c r="AF19" s="637"/>
      <c r="AG19" s="76">
        <f t="shared" si="28"/>
        <v>0</v>
      </c>
      <c r="AH19" s="637">
        <v>28</v>
      </c>
      <c r="AI19" s="637">
        <v>0</v>
      </c>
      <c r="AJ19" s="637">
        <v>14</v>
      </c>
      <c r="AK19" s="76">
        <f t="shared" ref="AK19:AK38" si="59">BM19</f>
        <v>4.5</v>
      </c>
      <c r="AL19" s="267"/>
      <c r="AM19" s="267"/>
      <c r="AN19" s="267"/>
      <c r="AO19" s="76">
        <f t="shared" ref="AO19:AO38" si="60">BN19</f>
        <v>0</v>
      </c>
      <c r="AP19" s="267"/>
      <c r="AQ19" s="267"/>
      <c r="AR19" s="267"/>
      <c r="AS19" s="76">
        <f t="shared" ref="AS19:AS38" si="61">BO19</f>
        <v>0</v>
      </c>
      <c r="AT19" s="267"/>
      <c r="AU19" s="267"/>
      <c r="AV19" s="267"/>
      <c r="AW19" s="76">
        <f t="shared" ref="AW19:AW38" si="62">BP19</f>
        <v>0</v>
      </c>
      <c r="AX19" s="267"/>
      <c r="AY19" s="267"/>
      <c r="AZ19" s="267"/>
      <c r="BA19" s="76">
        <f t="shared" ref="BA19:BA38" si="63">BQ19</f>
        <v>0</v>
      </c>
      <c r="BB19" s="267"/>
      <c r="BC19" s="267"/>
      <c r="BD19" s="267"/>
      <c r="BE19" s="76">
        <f t="shared" ref="BE19:BE38" si="64">BR19</f>
        <v>0</v>
      </c>
      <c r="BF19" s="267"/>
      <c r="BG19" s="267"/>
      <c r="BH19" s="267"/>
      <c r="BI19" s="76">
        <f t="shared" ref="BI19:BI38" si="65">BS19</f>
        <v>0</v>
      </c>
      <c r="BJ19" s="69">
        <f t="shared" si="0"/>
        <v>0.68888888888888888</v>
      </c>
      <c r="BK19" s="142" t="str">
        <f t="shared" si="1"/>
        <v/>
      </c>
      <c r="BL19" s="15">
        <f t="shared" si="43"/>
        <v>0</v>
      </c>
      <c r="BM19" s="15">
        <f t="shared" si="44"/>
        <v>4.5</v>
      </c>
      <c r="BN19" s="15">
        <f t="shared" si="45"/>
        <v>0</v>
      </c>
      <c r="BO19" s="15">
        <f t="shared" si="46"/>
        <v>0</v>
      </c>
      <c r="BP19" s="15">
        <f t="shared" si="47"/>
        <v>0</v>
      </c>
      <c r="BQ19" s="15">
        <f t="shared" si="48"/>
        <v>0</v>
      </c>
      <c r="BR19" s="15">
        <f t="shared" si="49"/>
        <v>0</v>
      </c>
      <c r="BS19" s="15">
        <f t="shared" si="50"/>
        <v>0</v>
      </c>
      <c r="BT19" s="101">
        <f t="shared" si="30"/>
        <v>4.5</v>
      </c>
      <c r="BW19" s="15">
        <f t="shared" si="51"/>
        <v>0</v>
      </c>
      <c r="BX19" s="15">
        <f t="shared" si="52"/>
        <v>4.5</v>
      </c>
      <c r="BY19" s="15">
        <f t="shared" si="53"/>
        <v>0</v>
      </c>
      <c r="BZ19" s="15">
        <f t="shared" si="54"/>
        <v>0</v>
      </c>
      <c r="CA19" s="15">
        <f t="shared" si="55"/>
        <v>0</v>
      </c>
      <c r="CB19" s="15">
        <f t="shared" si="56"/>
        <v>0</v>
      </c>
      <c r="CC19" s="15">
        <f t="shared" si="57"/>
        <v>0</v>
      </c>
      <c r="CD19" s="15">
        <f t="shared" si="58"/>
        <v>0</v>
      </c>
      <c r="CE19" s="234">
        <f t="shared" si="31"/>
        <v>4.5</v>
      </c>
      <c r="CF19" s="251">
        <f t="shared" si="32"/>
        <v>4.5</v>
      </c>
      <c r="CH19" s="81">
        <f t="shared" si="9"/>
        <v>0</v>
      </c>
      <c r="CI19" s="81">
        <f t="shared" si="10"/>
        <v>1</v>
      </c>
      <c r="CJ19" s="81">
        <f t="shared" si="11"/>
        <v>0</v>
      </c>
      <c r="CK19" s="81">
        <f t="shared" si="12"/>
        <v>0</v>
      </c>
      <c r="CL19" s="81">
        <f t="shared" si="13"/>
        <v>0</v>
      </c>
      <c r="CM19" s="81">
        <f t="shared" si="14"/>
        <v>0</v>
      </c>
      <c r="CN19" s="81">
        <f t="shared" si="15"/>
        <v>0</v>
      </c>
      <c r="CO19" s="81">
        <f t="shared" si="16"/>
        <v>0</v>
      </c>
      <c r="CP19" s="95">
        <f t="shared" si="33"/>
        <v>1</v>
      </c>
      <c r="CQ19" s="81">
        <f t="shared" si="34"/>
        <v>0</v>
      </c>
      <c r="CR19" s="81">
        <f t="shared" si="35"/>
        <v>0</v>
      </c>
      <c r="CS19" s="82">
        <f t="shared" si="36"/>
        <v>0</v>
      </c>
      <c r="CT19" s="81">
        <f t="shared" si="37"/>
        <v>0</v>
      </c>
      <c r="CU19" s="81">
        <f t="shared" si="38"/>
        <v>0</v>
      </c>
      <c r="CV19" s="81">
        <f t="shared" si="39"/>
        <v>0</v>
      </c>
      <c r="CW19" s="81">
        <f t="shared" si="40"/>
        <v>0</v>
      </c>
      <c r="CX19" s="81">
        <f t="shared" si="41"/>
        <v>0</v>
      </c>
      <c r="CY19" s="94">
        <f t="shared" si="42"/>
        <v>0</v>
      </c>
      <c r="DC19" s="72">
        <f>SUM($AD19:$AF19)+SUM($AH19:$AJ19)+SUM($AL19:AN19)+SUM($AP19:AR19)+SUM($AT19:AV19)+SUM($AX19:AZ19)+SUM($BB19:BD19)+SUM($BF19:BH19)</f>
        <v>42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 s="2" customFormat="1" x14ac:dyDescent="0.25">
      <c r="A20" s="144" t="s">
        <v>204</v>
      </c>
      <c r="B20" s="640" t="s">
        <v>340</v>
      </c>
      <c r="C20" s="614" t="s">
        <v>132</v>
      </c>
      <c r="D20" s="638">
        <v>1</v>
      </c>
      <c r="E20" s="613">
        <v>2</v>
      </c>
      <c r="F20" s="613"/>
      <c r="G20" s="610"/>
      <c r="H20" s="617"/>
      <c r="I20" s="613"/>
      <c r="J20" s="146"/>
      <c r="K20" s="146"/>
      <c r="L20" s="146"/>
      <c r="M20" s="146"/>
      <c r="N20" s="12"/>
      <c r="O20" s="162"/>
      <c r="P20" s="162"/>
      <c r="Q20" s="145"/>
      <c r="R20" s="146"/>
      <c r="S20" s="146"/>
      <c r="T20" s="146"/>
      <c r="U20" s="146"/>
      <c r="V20" s="146"/>
      <c r="W20" s="12"/>
      <c r="X20" s="636">
        <v>195</v>
      </c>
      <c r="Y20" s="162">
        <f t="shared" si="25"/>
        <v>6.5</v>
      </c>
      <c r="Z20" s="9">
        <f t="shared" si="26"/>
        <v>50</v>
      </c>
      <c r="AA20" s="9">
        <f t="shared" si="26"/>
        <v>0</v>
      </c>
      <c r="AB20" s="9">
        <f t="shared" si="26"/>
        <v>28</v>
      </c>
      <c r="AC20" s="9">
        <f t="shared" si="27"/>
        <v>117</v>
      </c>
      <c r="AD20" s="637">
        <v>28</v>
      </c>
      <c r="AE20" s="637">
        <v>0</v>
      </c>
      <c r="AF20" s="637">
        <v>14</v>
      </c>
      <c r="AG20" s="76">
        <f t="shared" si="28"/>
        <v>3.5</v>
      </c>
      <c r="AH20" s="267">
        <v>22</v>
      </c>
      <c r="AI20" s="267"/>
      <c r="AJ20" s="267">
        <v>14</v>
      </c>
      <c r="AK20" s="76">
        <f t="shared" si="59"/>
        <v>3</v>
      </c>
      <c r="AL20" s="267"/>
      <c r="AM20" s="267"/>
      <c r="AN20" s="267"/>
      <c r="AO20" s="76">
        <f t="shared" si="60"/>
        <v>0</v>
      </c>
      <c r="AP20" s="267"/>
      <c r="AQ20" s="267"/>
      <c r="AR20" s="267"/>
      <c r="AS20" s="76">
        <f t="shared" si="61"/>
        <v>0</v>
      </c>
      <c r="AT20" s="267"/>
      <c r="AU20" s="267"/>
      <c r="AV20" s="267"/>
      <c r="AW20" s="76">
        <f t="shared" si="62"/>
        <v>0</v>
      </c>
      <c r="AX20" s="267"/>
      <c r="AY20" s="267"/>
      <c r="AZ20" s="267"/>
      <c r="BA20" s="76">
        <f t="shared" si="63"/>
        <v>0</v>
      </c>
      <c r="BB20" s="267"/>
      <c r="BC20" s="267"/>
      <c r="BD20" s="267"/>
      <c r="BE20" s="76">
        <f t="shared" si="64"/>
        <v>0</v>
      </c>
      <c r="BF20" s="267"/>
      <c r="BG20" s="267"/>
      <c r="BH20" s="267"/>
      <c r="BI20" s="76">
        <f t="shared" si="65"/>
        <v>0</v>
      </c>
      <c r="BJ20" s="69">
        <f t="shared" si="0"/>
        <v>0.6</v>
      </c>
      <c r="BK20" s="142" t="str">
        <f t="shared" si="1"/>
        <v/>
      </c>
      <c r="BL20" s="15">
        <f t="shared" si="43"/>
        <v>3.5</v>
      </c>
      <c r="BM20" s="15">
        <f t="shared" si="44"/>
        <v>3</v>
      </c>
      <c r="BN20" s="15">
        <f t="shared" si="45"/>
        <v>0</v>
      </c>
      <c r="BO20" s="15">
        <f t="shared" si="46"/>
        <v>0</v>
      </c>
      <c r="BP20" s="15">
        <f t="shared" si="47"/>
        <v>0</v>
      </c>
      <c r="BQ20" s="15">
        <f t="shared" si="48"/>
        <v>0</v>
      </c>
      <c r="BR20" s="15">
        <f t="shared" si="49"/>
        <v>0</v>
      </c>
      <c r="BS20" s="15">
        <f t="shared" si="50"/>
        <v>0</v>
      </c>
      <c r="BT20" s="101">
        <f t="shared" si="30"/>
        <v>6.5</v>
      </c>
      <c r="BW20" s="15">
        <f t="shared" si="51"/>
        <v>3.5</v>
      </c>
      <c r="BX20" s="15">
        <f t="shared" si="52"/>
        <v>3</v>
      </c>
      <c r="BY20" s="15">
        <f t="shared" si="53"/>
        <v>0</v>
      </c>
      <c r="BZ20" s="15">
        <f t="shared" si="54"/>
        <v>0</v>
      </c>
      <c r="CA20" s="15">
        <f t="shared" si="55"/>
        <v>0</v>
      </c>
      <c r="CB20" s="15">
        <f t="shared" si="56"/>
        <v>0</v>
      </c>
      <c r="CC20" s="15">
        <f t="shared" si="57"/>
        <v>0</v>
      </c>
      <c r="CD20" s="15">
        <f t="shared" si="58"/>
        <v>0</v>
      </c>
      <c r="CE20" s="234">
        <f t="shared" si="31"/>
        <v>6.5</v>
      </c>
      <c r="CF20" s="251">
        <f>MAX(BW20:CD20)</f>
        <v>3.5</v>
      </c>
      <c r="CH20" s="81">
        <f t="shared" si="9"/>
        <v>1</v>
      </c>
      <c r="CI20" s="81">
        <f t="shared" si="10"/>
        <v>1</v>
      </c>
      <c r="CJ20" s="81">
        <f t="shared" si="11"/>
        <v>0</v>
      </c>
      <c r="CK20" s="81">
        <f t="shared" si="12"/>
        <v>0</v>
      </c>
      <c r="CL20" s="81">
        <f t="shared" si="13"/>
        <v>0</v>
      </c>
      <c r="CM20" s="81">
        <f t="shared" si="14"/>
        <v>0</v>
      </c>
      <c r="CN20" s="81">
        <f t="shared" si="15"/>
        <v>0</v>
      </c>
      <c r="CO20" s="81">
        <f t="shared" si="16"/>
        <v>0</v>
      </c>
      <c r="CP20" s="95">
        <f t="shared" si="33"/>
        <v>2</v>
      </c>
      <c r="CQ20" s="81">
        <f t="shared" si="34"/>
        <v>0</v>
      </c>
      <c r="CR20" s="81">
        <f t="shared" si="35"/>
        <v>0</v>
      </c>
      <c r="CS20" s="82">
        <f t="shared" si="36"/>
        <v>0</v>
      </c>
      <c r="CT20" s="81">
        <f t="shared" si="37"/>
        <v>0</v>
      </c>
      <c r="CU20" s="81">
        <f t="shared" si="38"/>
        <v>0</v>
      </c>
      <c r="CV20" s="81">
        <f t="shared" si="39"/>
        <v>0</v>
      </c>
      <c r="CW20" s="81">
        <f t="shared" si="40"/>
        <v>0</v>
      </c>
      <c r="CX20" s="81">
        <f t="shared" si="41"/>
        <v>0</v>
      </c>
      <c r="CY20" s="94">
        <f t="shared" si="42"/>
        <v>0</v>
      </c>
      <c r="DC20" s="72">
        <f>SUM($AD20:$AF20)+SUM($AH20:$AJ20)+SUM($AL20:AN20)+SUM($AP20:AR20)+SUM($AT20:AV20)+SUM($AX20:AZ20)+SUM($BB20:BD20)+SUM($BF20:BH20)</f>
        <v>78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 s="2" customFormat="1" x14ac:dyDescent="0.25">
      <c r="A21" s="144" t="s">
        <v>205</v>
      </c>
      <c r="B21" s="611" t="s">
        <v>333</v>
      </c>
      <c r="C21" s="614" t="s">
        <v>132</v>
      </c>
      <c r="D21" s="638">
        <v>1</v>
      </c>
      <c r="E21" s="613"/>
      <c r="F21" s="613"/>
      <c r="G21" s="610"/>
      <c r="H21" s="617"/>
      <c r="I21" s="613"/>
      <c r="J21" s="146"/>
      <c r="K21" s="146"/>
      <c r="L21" s="146"/>
      <c r="M21" s="146"/>
      <c r="N21" s="12"/>
      <c r="O21" s="162"/>
      <c r="P21" s="162"/>
      <c r="Q21" s="145"/>
      <c r="R21" s="146"/>
      <c r="S21" s="146"/>
      <c r="T21" s="146"/>
      <c r="U21" s="146"/>
      <c r="V21" s="146"/>
      <c r="W21" s="12"/>
      <c r="X21" s="636">
        <v>135</v>
      </c>
      <c r="Y21" s="162">
        <f t="shared" si="25"/>
        <v>4.5</v>
      </c>
      <c r="Z21" s="9">
        <f t="shared" si="26"/>
        <v>28</v>
      </c>
      <c r="AA21" s="9">
        <f t="shared" si="26"/>
        <v>0</v>
      </c>
      <c r="AB21" s="9">
        <f t="shared" si="26"/>
        <v>14</v>
      </c>
      <c r="AC21" s="9">
        <f t="shared" si="27"/>
        <v>93</v>
      </c>
      <c r="AD21" s="637">
        <v>28</v>
      </c>
      <c r="AE21" s="637">
        <v>0</v>
      </c>
      <c r="AF21" s="637">
        <v>14</v>
      </c>
      <c r="AG21" s="76">
        <f t="shared" ref="AG21:AG26" si="66">BL21</f>
        <v>4.5</v>
      </c>
      <c r="AH21" s="267"/>
      <c r="AI21" s="267"/>
      <c r="AJ21" s="267"/>
      <c r="AK21" s="76">
        <f t="shared" ref="AK21:AK26" si="67">BM21</f>
        <v>0</v>
      </c>
      <c r="AL21" s="267"/>
      <c r="AM21" s="267"/>
      <c r="AN21" s="267"/>
      <c r="AO21" s="76">
        <f t="shared" ref="AO21:AO26" si="68">BN21</f>
        <v>0</v>
      </c>
      <c r="AP21" s="267"/>
      <c r="AQ21" s="267">
        <v>0</v>
      </c>
      <c r="AR21" s="267"/>
      <c r="AS21" s="76">
        <f t="shared" ref="AS21:AS26" si="69">BO21</f>
        <v>0</v>
      </c>
      <c r="AT21" s="267"/>
      <c r="AU21" s="267"/>
      <c r="AV21" s="267"/>
      <c r="AW21" s="76">
        <f t="shared" ref="AW21:AW26" si="70">BP21</f>
        <v>0</v>
      </c>
      <c r="AX21" s="267"/>
      <c r="AY21" s="267"/>
      <c r="AZ21" s="267"/>
      <c r="BA21" s="76">
        <f t="shared" ref="BA21:BA26" si="71">BQ21</f>
        <v>0</v>
      </c>
      <c r="BB21" s="267"/>
      <c r="BC21" s="267"/>
      <c r="BD21" s="267"/>
      <c r="BE21" s="76">
        <f t="shared" ref="BE21:BE26" si="72">BR21</f>
        <v>0</v>
      </c>
      <c r="BF21" s="267"/>
      <c r="BG21" s="267"/>
      <c r="BH21" s="267"/>
      <c r="BI21" s="76">
        <f t="shared" ref="BI21:BI26" si="73">BS21</f>
        <v>0</v>
      </c>
      <c r="BJ21" s="69">
        <f t="shared" si="0"/>
        <v>0.68888888888888888</v>
      </c>
      <c r="BK21" s="142" t="str">
        <f t="shared" si="1"/>
        <v/>
      </c>
      <c r="BL21" s="15">
        <f t="shared" si="43"/>
        <v>4.5</v>
      </c>
      <c r="BM21" s="15">
        <f t="shared" si="44"/>
        <v>0</v>
      </c>
      <c r="BN21" s="15">
        <f t="shared" si="45"/>
        <v>0</v>
      </c>
      <c r="BO21" s="15">
        <f t="shared" si="46"/>
        <v>0</v>
      </c>
      <c r="BP21" s="15">
        <f t="shared" si="47"/>
        <v>0</v>
      </c>
      <c r="BQ21" s="15">
        <f t="shared" si="48"/>
        <v>0</v>
      </c>
      <c r="BR21" s="15">
        <f t="shared" si="49"/>
        <v>0</v>
      </c>
      <c r="BS21" s="15">
        <f t="shared" si="50"/>
        <v>0</v>
      </c>
      <c r="BT21" s="101">
        <f t="shared" si="30"/>
        <v>4.5</v>
      </c>
      <c r="BW21" s="15">
        <f t="shared" si="51"/>
        <v>4.5</v>
      </c>
      <c r="BX21" s="15">
        <f t="shared" si="52"/>
        <v>0</v>
      </c>
      <c r="BY21" s="15">
        <f t="shared" si="53"/>
        <v>0</v>
      </c>
      <c r="BZ21" s="15">
        <f t="shared" si="54"/>
        <v>0</v>
      </c>
      <c r="CA21" s="15">
        <f t="shared" si="55"/>
        <v>0</v>
      </c>
      <c r="CB21" s="15">
        <f t="shared" si="56"/>
        <v>0</v>
      </c>
      <c r="CC21" s="15">
        <f t="shared" si="57"/>
        <v>0</v>
      </c>
      <c r="CD21" s="15">
        <f t="shared" si="58"/>
        <v>0</v>
      </c>
      <c r="CE21" s="234">
        <f t="shared" si="31"/>
        <v>4.5</v>
      </c>
      <c r="CF21" s="251">
        <f t="shared" si="32"/>
        <v>4.5</v>
      </c>
      <c r="CH21" s="81">
        <f t="shared" si="9"/>
        <v>1</v>
      </c>
      <c r="CI21" s="81">
        <f t="shared" si="10"/>
        <v>0</v>
      </c>
      <c r="CJ21" s="81">
        <f t="shared" si="11"/>
        <v>0</v>
      </c>
      <c r="CK21" s="81">
        <f t="shared" si="12"/>
        <v>0</v>
      </c>
      <c r="CL21" s="81">
        <f t="shared" si="13"/>
        <v>0</v>
      </c>
      <c r="CM21" s="81">
        <f t="shared" si="14"/>
        <v>0</v>
      </c>
      <c r="CN21" s="81">
        <f t="shared" si="15"/>
        <v>0</v>
      </c>
      <c r="CO21" s="81">
        <f t="shared" si="16"/>
        <v>0</v>
      </c>
      <c r="CP21" s="95">
        <f t="shared" si="33"/>
        <v>1</v>
      </c>
      <c r="CQ21" s="81">
        <f t="shared" si="34"/>
        <v>0</v>
      </c>
      <c r="CR21" s="81">
        <f t="shared" si="35"/>
        <v>0</v>
      </c>
      <c r="CS21" s="82">
        <f t="shared" si="36"/>
        <v>0</v>
      </c>
      <c r="CT21" s="81">
        <f t="shared" si="37"/>
        <v>0</v>
      </c>
      <c r="CU21" s="81">
        <f t="shared" si="38"/>
        <v>0</v>
      </c>
      <c r="CV21" s="81">
        <f t="shared" si="39"/>
        <v>0</v>
      </c>
      <c r="CW21" s="81">
        <f t="shared" si="40"/>
        <v>0</v>
      </c>
      <c r="CX21" s="81">
        <f t="shared" si="41"/>
        <v>0</v>
      </c>
      <c r="CY21" s="94">
        <f t="shared" si="42"/>
        <v>0</v>
      </c>
      <c r="DC21" s="72">
        <f>SUM($AD21:$AF21)+SUM($AH21:$AJ21)+SUM($AL21:AN21)+SUM($AP21:AR21)+SUM($AT21:AV21)+SUM($AX21:AZ21)+SUM($BB21:BD21)+SUM($BF21:BH21)</f>
        <v>42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 s="2" customFormat="1" x14ac:dyDescent="0.25">
      <c r="A22" s="144" t="s">
        <v>206</v>
      </c>
      <c r="B22" s="640" t="s">
        <v>341</v>
      </c>
      <c r="C22" s="614" t="s">
        <v>132</v>
      </c>
      <c r="D22" s="638">
        <v>1</v>
      </c>
      <c r="E22" s="613">
        <v>2</v>
      </c>
      <c r="F22" s="613"/>
      <c r="G22" s="610"/>
      <c r="H22" s="617"/>
      <c r="I22" s="613"/>
      <c r="J22" s="146"/>
      <c r="K22" s="146"/>
      <c r="L22" s="146"/>
      <c r="M22" s="146"/>
      <c r="N22" s="12"/>
      <c r="O22" s="162"/>
      <c r="P22" s="162"/>
      <c r="Q22" s="145"/>
      <c r="R22" s="146"/>
      <c r="S22" s="146"/>
      <c r="T22" s="146"/>
      <c r="U22" s="146"/>
      <c r="V22" s="146"/>
      <c r="W22" s="12"/>
      <c r="X22" s="636">
        <v>195</v>
      </c>
      <c r="Y22" s="162">
        <f t="shared" si="25"/>
        <v>6.5</v>
      </c>
      <c r="Z22" s="9">
        <f t="shared" si="26"/>
        <v>34</v>
      </c>
      <c r="AA22" s="9">
        <f t="shared" si="26"/>
        <v>0</v>
      </c>
      <c r="AB22" s="9">
        <f t="shared" si="26"/>
        <v>28</v>
      </c>
      <c r="AC22" s="9">
        <f t="shared" si="27"/>
        <v>133</v>
      </c>
      <c r="AD22" s="637">
        <v>14</v>
      </c>
      <c r="AE22" s="637">
        <v>0</v>
      </c>
      <c r="AF22" s="637">
        <v>14</v>
      </c>
      <c r="AG22" s="76">
        <f t="shared" si="66"/>
        <v>3</v>
      </c>
      <c r="AH22" s="267">
        <v>20</v>
      </c>
      <c r="AI22" s="267"/>
      <c r="AJ22" s="267">
        <v>14</v>
      </c>
      <c r="AK22" s="76">
        <f t="shared" si="67"/>
        <v>3.5</v>
      </c>
      <c r="AL22" s="267"/>
      <c r="AM22" s="267"/>
      <c r="AN22" s="267"/>
      <c r="AO22" s="76">
        <f t="shared" si="68"/>
        <v>0</v>
      </c>
      <c r="AP22" s="267"/>
      <c r="AQ22" s="267"/>
      <c r="AR22" s="267"/>
      <c r="AS22" s="76">
        <f t="shared" si="69"/>
        <v>0</v>
      </c>
      <c r="AT22" s="267"/>
      <c r="AU22" s="267"/>
      <c r="AV22" s="267"/>
      <c r="AW22" s="76">
        <f t="shared" si="70"/>
        <v>0</v>
      </c>
      <c r="AX22" s="267"/>
      <c r="AY22" s="267"/>
      <c r="AZ22" s="267"/>
      <c r="BA22" s="76">
        <f t="shared" si="71"/>
        <v>0</v>
      </c>
      <c r="BB22" s="267"/>
      <c r="BC22" s="267"/>
      <c r="BD22" s="267"/>
      <c r="BE22" s="76">
        <f t="shared" si="72"/>
        <v>0</v>
      </c>
      <c r="BF22" s="267"/>
      <c r="BG22" s="267"/>
      <c r="BH22" s="267"/>
      <c r="BI22" s="76">
        <f t="shared" si="73"/>
        <v>0</v>
      </c>
      <c r="BJ22" s="69">
        <f t="shared" si="0"/>
        <v>0.68205128205128207</v>
      </c>
      <c r="BK22" s="142" t="str">
        <f t="shared" si="1"/>
        <v/>
      </c>
      <c r="BL22" s="15">
        <f t="shared" si="43"/>
        <v>3</v>
      </c>
      <c r="BM22" s="15">
        <f t="shared" si="44"/>
        <v>3.5</v>
      </c>
      <c r="BN22" s="15">
        <f t="shared" si="45"/>
        <v>0</v>
      </c>
      <c r="BO22" s="15">
        <f t="shared" si="46"/>
        <v>0</v>
      </c>
      <c r="BP22" s="15">
        <f t="shared" si="47"/>
        <v>0</v>
      </c>
      <c r="BQ22" s="15">
        <f t="shared" si="48"/>
        <v>0</v>
      </c>
      <c r="BR22" s="15">
        <f t="shared" si="49"/>
        <v>0</v>
      </c>
      <c r="BS22" s="15">
        <f t="shared" si="50"/>
        <v>0</v>
      </c>
      <c r="BT22" s="101">
        <f t="shared" si="30"/>
        <v>6.5</v>
      </c>
      <c r="BW22" s="15">
        <f t="shared" si="51"/>
        <v>3</v>
      </c>
      <c r="BX22" s="15">
        <f t="shared" si="52"/>
        <v>3.5</v>
      </c>
      <c r="BY22" s="15">
        <f t="shared" si="53"/>
        <v>0</v>
      </c>
      <c r="BZ22" s="15">
        <f t="shared" si="54"/>
        <v>0</v>
      </c>
      <c r="CA22" s="15">
        <f t="shared" si="55"/>
        <v>0</v>
      </c>
      <c r="CB22" s="15">
        <f t="shared" si="56"/>
        <v>0</v>
      </c>
      <c r="CC22" s="15">
        <f t="shared" si="57"/>
        <v>0</v>
      </c>
      <c r="CD22" s="15">
        <f t="shared" si="58"/>
        <v>0</v>
      </c>
      <c r="CE22" s="234">
        <f t="shared" si="31"/>
        <v>6.5</v>
      </c>
      <c r="CF22" s="251">
        <f t="shared" si="32"/>
        <v>3.5</v>
      </c>
      <c r="CH22" s="81">
        <f t="shared" si="9"/>
        <v>1</v>
      </c>
      <c r="CI22" s="81">
        <f t="shared" si="10"/>
        <v>1</v>
      </c>
      <c r="CJ22" s="81">
        <f t="shared" si="11"/>
        <v>0</v>
      </c>
      <c r="CK22" s="81">
        <f t="shared" si="12"/>
        <v>0</v>
      </c>
      <c r="CL22" s="81">
        <f t="shared" si="13"/>
        <v>0</v>
      </c>
      <c r="CM22" s="81">
        <f t="shared" si="14"/>
        <v>0</v>
      </c>
      <c r="CN22" s="81">
        <f t="shared" si="15"/>
        <v>0</v>
      </c>
      <c r="CO22" s="81">
        <f t="shared" si="16"/>
        <v>0</v>
      </c>
      <c r="CP22" s="95">
        <f t="shared" si="33"/>
        <v>2</v>
      </c>
      <c r="CQ22" s="81">
        <f t="shared" si="34"/>
        <v>0</v>
      </c>
      <c r="CR22" s="81">
        <f t="shared" si="35"/>
        <v>0</v>
      </c>
      <c r="CS22" s="82">
        <f t="shared" si="36"/>
        <v>0</v>
      </c>
      <c r="CT22" s="81">
        <f t="shared" si="37"/>
        <v>0</v>
      </c>
      <c r="CU22" s="81">
        <f t="shared" si="38"/>
        <v>0</v>
      </c>
      <c r="CV22" s="81">
        <f t="shared" si="39"/>
        <v>0</v>
      </c>
      <c r="CW22" s="81">
        <f t="shared" si="40"/>
        <v>0</v>
      </c>
      <c r="CX22" s="81">
        <f t="shared" si="41"/>
        <v>0</v>
      </c>
      <c r="CY22" s="94">
        <f t="shared" si="42"/>
        <v>0</v>
      </c>
      <c r="DC22" s="72">
        <f>SUM($AD22:$AF22)+SUM($AH22:$AJ22)+SUM($AL22:AN22)+SUM($AP22:AR22)+SUM($AT22:AV22)+SUM($AX22:AZ22)+SUM($BB22:BD22)+SUM($BF22:BH22)</f>
        <v>62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 s="2" customFormat="1" ht="21" x14ac:dyDescent="0.25">
      <c r="A23" s="144" t="s">
        <v>207</v>
      </c>
      <c r="B23" s="640" t="s">
        <v>342</v>
      </c>
      <c r="C23" s="614" t="s">
        <v>132</v>
      </c>
      <c r="D23" s="638">
        <v>1</v>
      </c>
      <c r="E23" s="613"/>
      <c r="F23" s="613"/>
      <c r="G23" s="610"/>
      <c r="H23" s="617"/>
      <c r="I23" s="613"/>
      <c r="J23" s="146"/>
      <c r="K23" s="146"/>
      <c r="L23" s="146"/>
      <c r="M23" s="146"/>
      <c r="N23" s="12"/>
      <c r="O23" s="162"/>
      <c r="P23" s="162"/>
      <c r="Q23" s="145"/>
      <c r="R23" s="146"/>
      <c r="S23" s="146"/>
      <c r="T23" s="146"/>
      <c r="U23" s="146"/>
      <c r="V23" s="146"/>
      <c r="W23" s="12"/>
      <c r="X23" s="636">
        <v>120</v>
      </c>
      <c r="Y23" s="162">
        <f t="shared" si="25"/>
        <v>4</v>
      </c>
      <c r="Z23" s="9">
        <f t="shared" si="26"/>
        <v>28</v>
      </c>
      <c r="AA23" s="9">
        <f t="shared" si="26"/>
        <v>0</v>
      </c>
      <c r="AB23" s="9">
        <f t="shared" si="26"/>
        <v>14</v>
      </c>
      <c r="AC23" s="9">
        <f t="shared" si="27"/>
        <v>78</v>
      </c>
      <c r="AD23" s="637">
        <v>28</v>
      </c>
      <c r="AE23" s="637">
        <v>0</v>
      </c>
      <c r="AF23" s="637">
        <v>14</v>
      </c>
      <c r="AG23" s="76">
        <f t="shared" ref="AG23" si="74">BL23</f>
        <v>4</v>
      </c>
      <c r="AH23" s="267"/>
      <c r="AI23" s="267"/>
      <c r="AJ23" s="267"/>
      <c r="AK23" s="76">
        <f t="shared" ref="AK23" si="75">BM23</f>
        <v>0</v>
      </c>
      <c r="AL23" s="267"/>
      <c r="AM23" s="267"/>
      <c r="AN23" s="267"/>
      <c r="AO23" s="76">
        <f t="shared" ref="AO23" si="76">BN23</f>
        <v>0</v>
      </c>
      <c r="AP23" s="267"/>
      <c r="AQ23" s="267">
        <v>0</v>
      </c>
      <c r="AR23" s="267"/>
      <c r="AS23" s="76">
        <f t="shared" ref="AS23" si="77">BO23</f>
        <v>0</v>
      </c>
      <c r="AT23" s="267"/>
      <c r="AU23" s="267"/>
      <c r="AV23" s="267"/>
      <c r="AW23" s="76">
        <f t="shared" ref="AW23" si="78">BP23</f>
        <v>0</v>
      </c>
      <c r="AX23" s="267"/>
      <c r="AY23" s="267"/>
      <c r="AZ23" s="267"/>
      <c r="BA23" s="76">
        <f t="shared" ref="BA23" si="79">BQ23</f>
        <v>0</v>
      </c>
      <c r="BB23" s="267"/>
      <c r="BC23" s="267"/>
      <c r="BD23" s="267"/>
      <c r="BE23" s="76">
        <f t="shared" si="72"/>
        <v>0</v>
      </c>
      <c r="BF23" s="267"/>
      <c r="BG23" s="267"/>
      <c r="BH23" s="267"/>
      <c r="BI23" s="76">
        <f t="shared" si="73"/>
        <v>0</v>
      </c>
      <c r="BJ23" s="69">
        <f t="shared" si="0"/>
        <v>0.65</v>
      </c>
      <c r="BK23" s="142" t="str">
        <f t="shared" si="1"/>
        <v/>
      </c>
      <c r="BL23" s="15">
        <f t="shared" si="43"/>
        <v>4</v>
      </c>
      <c r="BM23" s="15">
        <f t="shared" si="44"/>
        <v>0</v>
      </c>
      <c r="BN23" s="15">
        <f t="shared" si="45"/>
        <v>0</v>
      </c>
      <c r="BO23" s="15">
        <f t="shared" si="46"/>
        <v>0</v>
      </c>
      <c r="BP23" s="15">
        <f t="shared" si="47"/>
        <v>0</v>
      </c>
      <c r="BQ23" s="15">
        <f t="shared" si="48"/>
        <v>0</v>
      </c>
      <c r="BR23" s="15">
        <f t="shared" si="49"/>
        <v>0</v>
      </c>
      <c r="BS23" s="15">
        <f t="shared" si="50"/>
        <v>0</v>
      </c>
      <c r="BT23" s="101">
        <f t="shared" si="30"/>
        <v>4</v>
      </c>
      <c r="BW23" s="15">
        <f t="shared" si="51"/>
        <v>4</v>
      </c>
      <c r="BX23" s="15">
        <f t="shared" si="52"/>
        <v>0</v>
      </c>
      <c r="BY23" s="15">
        <f t="shared" si="53"/>
        <v>0</v>
      </c>
      <c r="BZ23" s="15">
        <f t="shared" si="54"/>
        <v>0</v>
      </c>
      <c r="CA23" s="15">
        <f t="shared" si="55"/>
        <v>0</v>
      </c>
      <c r="CB23" s="15">
        <f t="shared" si="56"/>
        <v>0</v>
      </c>
      <c r="CC23" s="15">
        <f t="shared" si="57"/>
        <v>0</v>
      </c>
      <c r="CD23" s="15">
        <f t="shared" si="58"/>
        <v>0</v>
      </c>
      <c r="CE23" s="234">
        <f t="shared" si="31"/>
        <v>4</v>
      </c>
      <c r="CF23" s="251">
        <f t="shared" si="32"/>
        <v>4</v>
      </c>
      <c r="CH23" s="81">
        <f t="shared" si="9"/>
        <v>1</v>
      </c>
      <c r="CI23" s="81">
        <f t="shared" si="10"/>
        <v>0</v>
      </c>
      <c r="CJ23" s="81">
        <f t="shared" si="11"/>
        <v>0</v>
      </c>
      <c r="CK23" s="81">
        <f t="shared" si="12"/>
        <v>0</v>
      </c>
      <c r="CL23" s="81">
        <f t="shared" si="13"/>
        <v>0</v>
      </c>
      <c r="CM23" s="81">
        <f t="shared" si="14"/>
        <v>0</v>
      </c>
      <c r="CN23" s="81">
        <f t="shared" si="15"/>
        <v>0</v>
      </c>
      <c r="CO23" s="81">
        <f t="shared" si="16"/>
        <v>0</v>
      </c>
      <c r="CP23" s="95">
        <f t="shared" si="33"/>
        <v>1</v>
      </c>
      <c r="CQ23" s="81">
        <f t="shared" si="34"/>
        <v>0</v>
      </c>
      <c r="CR23" s="81">
        <f t="shared" si="35"/>
        <v>0</v>
      </c>
      <c r="CS23" s="82">
        <f t="shared" si="36"/>
        <v>0</v>
      </c>
      <c r="CT23" s="81">
        <f t="shared" si="37"/>
        <v>0</v>
      </c>
      <c r="CU23" s="81">
        <f t="shared" si="38"/>
        <v>0</v>
      </c>
      <c r="CV23" s="81">
        <f t="shared" si="39"/>
        <v>0</v>
      </c>
      <c r="CW23" s="81">
        <f t="shared" si="40"/>
        <v>0</v>
      </c>
      <c r="CX23" s="81">
        <f t="shared" si="41"/>
        <v>0</v>
      </c>
      <c r="CY23" s="94">
        <f t="shared" si="42"/>
        <v>0</v>
      </c>
      <c r="DC23" s="72">
        <f>SUM($AD23:$AF23)+SUM($AH23:$AJ23)+SUM($AL23:AN23)+SUM($AP23:AR23)+SUM($AT23:AV23)+SUM($AX23:AZ23)+SUM($BB23:BD23)+SUM($BF23:BH23)</f>
        <v>42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25" s="2" customFormat="1" ht="21" x14ac:dyDescent="0.25">
      <c r="A24" s="144" t="s">
        <v>208</v>
      </c>
      <c r="B24" s="640" t="s">
        <v>343</v>
      </c>
      <c r="C24" s="614" t="s">
        <v>132</v>
      </c>
      <c r="D24" s="638"/>
      <c r="E24" s="613"/>
      <c r="F24" s="613"/>
      <c r="G24" s="610"/>
      <c r="H24" s="617">
        <v>1</v>
      </c>
      <c r="I24" s="613"/>
      <c r="J24" s="146"/>
      <c r="K24" s="146"/>
      <c r="L24" s="146"/>
      <c r="M24" s="146"/>
      <c r="N24" s="12"/>
      <c r="O24" s="162"/>
      <c r="P24" s="162"/>
      <c r="Q24" s="145"/>
      <c r="R24" s="146"/>
      <c r="S24" s="146"/>
      <c r="T24" s="146"/>
      <c r="U24" s="146"/>
      <c r="V24" s="146"/>
      <c r="W24" s="12"/>
      <c r="X24" s="636">
        <v>120</v>
      </c>
      <c r="Y24" s="162">
        <f t="shared" si="25"/>
        <v>4</v>
      </c>
      <c r="Z24" s="9">
        <f t="shared" si="26"/>
        <v>14</v>
      </c>
      <c r="AA24" s="9">
        <f t="shared" si="26"/>
        <v>0</v>
      </c>
      <c r="AB24" s="9">
        <f t="shared" si="26"/>
        <v>14</v>
      </c>
      <c r="AC24" s="9">
        <f t="shared" si="27"/>
        <v>92</v>
      </c>
      <c r="AD24" s="637">
        <v>14</v>
      </c>
      <c r="AE24" s="637">
        <v>0</v>
      </c>
      <c r="AF24" s="637">
        <v>14</v>
      </c>
      <c r="AG24" s="76">
        <f t="shared" si="66"/>
        <v>4</v>
      </c>
      <c r="AH24" s="637"/>
      <c r="AI24" s="637"/>
      <c r="AJ24" s="637"/>
      <c r="AK24" s="76">
        <f t="shared" si="67"/>
        <v>0</v>
      </c>
      <c r="AL24" s="267"/>
      <c r="AM24" s="267"/>
      <c r="AN24" s="267"/>
      <c r="AO24" s="76">
        <f t="shared" si="68"/>
        <v>0</v>
      </c>
      <c r="AP24" s="267"/>
      <c r="AQ24" s="267"/>
      <c r="AR24" s="267"/>
      <c r="AS24" s="76">
        <f t="shared" si="69"/>
        <v>0</v>
      </c>
      <c r="AT24" s="267"/>
      <c r="AU24" s="267"/>
      <c r="AV24" s="267"/>
      <c r="AW24" s="76">
        <f t="shared" si="70"/>
        <v>0</v>
      </c>
      <c r="AX24" s="267"/>
      <c r="AY24" s="267"/>
      <c r="AZ24" s="267"/>
      <c r="BA24" s="76">
        <f t="shared" si="71"/>
        <v>0</v>
      </c>
      <c r="BB24" s="267"/>
      <c r="BC24" s="267"/>
      <c r="BD24" s="267"/>
      <c r="BE24" s="76">
        <f t="shared" si="72"/>
        <v>0</v>
      </c>
      <c r="BF24" s="267"/>
      <c r="BG24" s="267"/>
      <c r="BH24" s="267"/>
      <c r="BI24" s="76">
        <f t="shared" si="73"/>
        <v>0</v>
      </c>
      <c r="BJ24" s="69">
        <f t="shared" si="0"/>
        <v>0.76666666666666672</v>
      </c>
      <c r="BK24" s="142" t="str">
        <f t="shared" si="1"/>
        <v/>
      </c>
      <c r="BL24" s="15">
        <f t="shared" si="43"/>
        <v>4</v>
      </c>
      <c r="BM24" s="15">
        <f t="shared" si="44"/>
        <v>0</v>
      </c>
      <c r="BN24" s="15">
        <f t="shared" si="45"/>
        <v>0</v>
      </c>
      <c r="BO24" s="15">
        <f t="shared" si="46"/>
        <v>0</v>
      </c>
      <c r="BP24" s="15">
        <f t="shared" si="47"/>
        <v>0</v>
      </c>
      <c r="BQ24" s="15">
        <f t="shared" si="48"/>
        <v>0</v>
      </c>
      <c r="BR24" s="15">
        <f t="shared" si="49"/>
        <v>0</v>
      </c>
      <c r="BS24" s="15">
        <f t="shared" si="50"/>
        <v>0</v>
      </c>
      <c r="BT24" s="101">
        <f t="shared" si="30"/>
        <v>4</v>
      </c>
      <c r="BW24" s="15">
        <f t="shared" si="51"/>
        <v>4</v>
      </c>
      <c r="BX24" s="15">
        <f t="shared" si="52"/>
        <v>0</v>
      </c>
      <c r="BY24" s="15">
        <f t="shared" si="53"/>
        <v>0</v>
      </c>
      <c r="BZ24" s="15">
        <f t="shared" si="54"/>
        <v>0</v>
      </c>
      <c r="CA24" s="15">
        <f t="shared" si="55"/>
        <v>0</v>
      </c>
      <c r="CB24" s="15">
        <f t="shared" si="56"/>
        <v>0</v>
      </c>
      <c r="CC24" s="15">
        <f t="shared" si="57"/>
        <v>0</v>
      </c>
      <c r="CD24" s="15">
        <f t="shared" si="58"/>
        <v>0</v>
      </c>
      <c r="CE24" s="234">
        <f t="shared" si="31"/>
        <v>4</v>
      </c>
      <c r="CF24" s="251">
        <f t="shared" si="32"/>
        <v>4</v>
      </c>
      <c r="CH24" s="81">
        <f t="shared" si="9"/>
        <v>0</v>
      </c>
      <c r="CI24" s="81">
        <f t="shared" si="10"/>
        <v>0</v>
      </c>
      <c r="CJ24" s="81">
        <f t="shared" si="11"/>
        <v>0</v>
      </c>
      <c r="CK24" s="81">
        <f t="shared" si="12"/>
        <v>0</v>
      </c>
      <c r="CL24" s="81">
        <f t="shared" si="13"/>
        <v>0</v>
      </c>
      <c r="CM24" s="81">
        <f t="shared" si="14"/>
        <v>0</v>
      </c>
      <c r="CN24" s="81">
        <f t="shared" si="15"/>
        <v>0</v>
      </c>
      <c r="CO24" s="81">
        <f t="shared" si="16"/>
        <v>0</v>
      </c>
      <c r="CP24" s="95">
        <f t="shared" si="33"/>
        <v>0</v>
      </c>
      <c r="CQ24" s="81">
        <f t="shared" si="34"/>
        <v>1</v>
      </c>
      <c r="CR24" s="81">
        <f t="shared" si="35"/>
        <v>0</v>
      </c>
      <c r="CS24" s="82">
        <f t="shared" si="36"/>
        <v>0</v>
      </c>
      <c r="CT24" s="81">
        <f t="shared" si="37"/>
        <v>0</v>
      </c>
      <c r="CU24" s="81">
        <f t="shared" si="38"/>
        <v>0</v>
      </c>
      <c r="CV24" s="81">
        <f t="shared" si="39"/>
        <v>0</v>
      </c>
      <c r="CW24" s="81">
        <f t="shared" si="40"/>
        <v>0</v>
      </c>
      <c r="CX24" s="81">
        <f t="shared" si="41"/>
        <v>0</v>
      </c>
      <c r="CY24" s="94">
        <f t="shared" si="42"/>
        <v>1</v>
      </c>
      <c r="DC24" s="72">
        <f>SUM($AD24:$AF24)+SUM($AH24:$AJ24)+SUM($AL24:AN24)+SUM($AP24:AR24)+SUM($AT24:AV24)+SUM($AX24:AZ24)+SUM($BB24:BD24)+SUM($BF24:BH24)</f>
        <v>28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 s="2" customFormat="1" x14ac:dyDescent="0.25">
      <c r="A25" s="144" t="s">
        <v>209</v>
      </c>
      <c r="B25" s="640" t="s">
        <v>344</v>
      </c>
      <c r="C25" s="614" t="s">
        <v>132</v>
      </c>
      <c r="D25" s="638">
        <v>2</v>
      </c>
      <c r="E25" s="613"/>
      <c r="F25" s="613"/>
      <c r="G25" s="610"/>
      <c r="H25" s="617"/>
      <c r="I25" s="613"/>
      <c r="J25" s="146"/>
      <c r="K25" s="146"/>
      <c r="L25" s="146"/>
      <c r="M25" s="146"/>
      <c r="N25" s="12"/>
      <c r="O25" s="162"/>
      <c r="P25" s="162"/>
      <c r="Q25" s="145"/>
      <c r="R25" s="146"/>
      <c r="S25" s="146"/>
      <c r="T25" s="146"/>
      <c r="U25" s="146"/>
      <c r="V25" s="146"/>
      <c r="W25" s="12"/>
      <c r="X25" s="636">
        <v>105</v>
      </c>
      <c r="Y25" s="162">
        <f t="shared" si="25"/>
        <v>3.5</v>
      </c>
      <c r="Z25" s="9">
        <f t="shared" si="26"/>
        <v>14</v>
      </c>
      <c r="AA25" s="9">
        <f t="shared" si="26"/>
        <v>0</v>
      </c>
      <c r="AB25" s="9">
        <f t="shared" si="26"/>
        <v>14</v>
      </c>
      <c r="AC25" s="9">
        <f t="shared" si="27"/>
        <v>77</v>
      </c>
      <c r="AD25" s="267"/>
      <c r="AE25" s="267"/>
      <c r="AF25" s="267"/>
      <c r="AG25" s="76">
        <f t="shared" si="66"/>
        <v>0</v>
      </c>
      <c r="AH25" s="637">
        <v>14</v>
      </c>
      <c r="AI25" s="637">
        <v>0</v>
      </c>
      <c r="AJ25" s="637">
        <v>14</v>
      </c>
      <c r="AK25" s="76">
        <f t="shared" si="67"/>
        <v>3.5</v>
      </c>
      <c r="AL25" s="267"/>
      <c r="AM25" s="267"/>
      <c r="AN25" s="267"/>
      <c r="AO25" s="76">
        <f t="shared" si="68"/>
        <v>0</v>
      </c>
      <c r="AP25" s="267"/>
      <c r="AQ25" s="267"/>
      <c r="AR25" s="267"/>
      <c r="AS25" s="76">
        <f t="shared" si="69"/>
        <v>0</v>
      </c>
      <c r="AT25" s="267"/>
      <c r="AU25" s="267"/>
      <c r="AV25" s="267"/>
      <c r="AW25" s="76">
        <f t="shared" si="70"/>
        <v>0</v>
      </c>
      <c r="AX25" s="267"/>
      <c r="AY25" s="267"/>
      <c r="AZ25" s="267"/>
      <c r="BA25" s="76">
        <f t="shared" si="71"/>
        <v>0</v>
      </c>
      <c r="BB25" s="267"/>
      <c r="BC25" s="267"/>
      <c r="BD25" s="267"/>
      <c r="BE25" s="76">
        <f t="shared" si="72"/>
        <v>0</v>
      </c>
      <c r="BF25" s="267"/>
      <c r="BG25" s="267"/>
      <c r="BH25" s="267"/>
      <c r="BI25" s="76">
        <f t="shared" si="73"/>
        <v>0</v>
      </c>
      <c r="BJ25" s="69">
        <f t="shared" si="0"/>
        <v>0.73333333333333328</v>
      </c>
      <c r="BK25" s="142" t="str">
        <f t="shared" si="1"/>
        <v/>
      </c>
      <c r="BL25" s="15">
        <f t="shared" si="43"/>
        <v>0</v>
      </c>
      <c r="BM25" s="15">
        <f t="shared" si="44"/>
        <v>3.5</v>
      </c>
      <c r="BN25" s="15">
        <f t="shared" si="45"/>
        <v>0</v>
      </c>
      <c r="BO25" s="15">
        <f t="shared" si="46"/>
        <v>0</v>
      </c>
      <c r="BP25" s="15">
        <f t="shared" si="47"/>
        <v>0</v>
      </c>
      <c r="BQ25" s="15">
        <f t="shared" si="48"/>
        <v>0</v>
      </c>
      <c r="BR25" s="15">
        <f t="shared" si="49"/>
        <v>0</v>
      </c>
      <c r="BS25" s="15">
        <f t="shared" si="50"/>
        <v>0</v>
      </c>
      <c r="BT25" s="101">
        <f t="shared" si="30"/>
        <v>3.5</v>
      </c>
      <c r="BW25" s="15">
        <f t="shared" si="51"/>
        <v>0</v>
      </c>
      <c r="BX25" s="15">
        <f t="shared" si="52"/>
        <v>3.5</v>
      </c>
      <c r="BY25" s="15">
        <f t="shared" si="53"/>
        <v>0</v>
      </c>
      <c r="BZ25" s="15">
        <f t="shared" si="54"/>
        <v>0</v>
      </c>
      <c r="CA25" s="15">
        <f t="shared" si="55"/>
        <v>0</v>
      </c>
      <c r="CB25" s="15">
        <f t="shared" si="56"/>
        <v>0</v>
      </c>
      <c r="CC25" s="15">
        <f t="shared" si="57"/>
        <v>0</v>
      </c>
      <c r="CD25" s="15">
        <f t="shared" si="58"/>
        <v>0</v>
      </c>
      <c r="CE25" s="234">
        <f t="shared" si="31"/>
        <v>3.5</v>
      </c>
      <c r="CF25" s="251">
        <f t="shared" si="32"/>
        <v>3.5</v>
      </c>
      <c r="CH25" s="81">
        <f t="shared" si="9"/>
        <v>0</v>
      </c>
      <c r="CI25" s="81">
        <f t="shared" si="10"/>
        <v>1</v>
      </c>
      <c r="CJ25" s="81">
        <f t="shared" si="11"/>
        <v>0</v>
      </c>
      <c r="CK25" s="81">
        <f t="shared" si="12"/>
        <v>0</v>
      </c>
      <c r="CL25" s="81">
        <f t="shared" si="13"/>
        <v>0</v>
      </c>
      <c r="CM25" s="81">
        <f t="shared" si="14"/>
        <v>0</v>
      </c>
      <c r="CN25" s="81">
        <f t="shared" si="15"/>
        <v>0</v>
      </c>
      <c r="CO25" s="81">
        <f t="shared" si="16"/>
        <v>0</v>
      </c>
      <c r="CP25" s="95">
        <f t="shared" si="33"/>
        <v>1</v>
      </c>
      <c r="CQ25" s="81">
        <f t="shared" si="34"/>
        <v>0</v>
      </c>
      <c r="CR25" s="81">
        <f t="shared" si="35"/>
        <v>0</v>
      </c>
      <c r="CS25" s="82">
        <f t="shared" si="36"/>
        <v>0</v>
      </c>
      <c r="CT25" s="81">
        <f t="shared" si="37"/>
        <v>0</v>
      </c>
      <c r="CU25" s="81">
        <f t="shared" si="38"/>
        <v>0</v>
      </c>
      <c r="CV25" s="81">
        <f t="shared" si="39"/>
        <v>0</v>
      </c>
      <c r="CW25" s="81">
        <f t="shared" si="40"/>
        <v>0</v>
      </c>
      <c r="CX25" s="81">
        <f t="shared" si="41"/>
        <v>0</v>
      </c>
      <c r="CY25" s="94">
        <f t="shared" si="42"/>
        <v>0</v>
      </c>
      <c r="DC25" s="72">
        <f>SUM($AD25:$AF25)+SUM($AH25:$AJ25)+SUM($AL25:AN25)+SUM($AP25:AR25)+SUM($AT25:AV25)+SUM($AX25:AZ25)+SUM($BB25:BD25)+SUM($BF25:BH25)</f>
        <v>28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 s="2" customFormat="1" ht="31.2" x14ac:dyDescent="0.25">
      <c r="A26" s="144" t="s">
        <v>210</v>
      </c>
      <c r="B26" s="640" t="s">
        <v>345</v>
      </c>
      <c r="C26" s="614" t="s">
        <v>132</v>
      </c>
      <c r="D26" s="638">
        <v>3</v>
      </c>
      <c r="E26" s="613"/>
      <c r="F26" s="613"/>
      <c r="G26" s="610"/>
      <c r="H26" s="617"/>
      <c r="I26" s="613"/>
      <c r="J26" s="146"/>
      <c r="K26" s="146"/>
      <c r="L26" s="146"/>
      <c r="M26" s="146"/>
      <c r="N26" s="12"/>
      <c r="O26" s="162"/>
      <c r="P26" s="162"/>
      <c r="Q26" s="145"/>
      <c r="R26" s="146"/>
      <c r="S26" s="146"/>
      <c r="T26" s="146"/>
      <c r="U26" s="146"/>
      <c r="V26" s="146"/>
      <c r="W26" s="12"/>
      <c r="X26" s="636">
        <v>84</v>
      </c>
      <c r="Y26" s="162">
        <f t="shared" si="25"/>
        <v>2.8</v>
      </c>
      <c r="Z26" s="9">
        <f t="shared" si="26"/>
        <v>14</v>
      </c>
      <c r="AA26" s="9">
        <f t="shared" si="26"/>
        <v>0</v>
      </c>
      <c r="AB26" s="9">
        <f t="shared" si="26"/>
        <v>14</v>
      </c>
      <c r="AC26" s="9">
        <f t="shared" si="27"/>
        <v>56</v>
      </c>
      <c r="AD26" s="267"/>
      <c r="AE26" s="267"/>
      <c r="AF26" s="267"/>
      <c r="AG26" s="76">
        <f t="shared" si="66"/>
        <v>0</v>
      </c>
      <c r="AH26" s="637"/>
      <c r="AI26" s="637"/>
      <c r="AJ26" s="637"/>
      <c r="AK26" s="76">
        <f t="shared" si="67"/>
        <v>0</v>
      </c>
      <c r="AL26" s="267">
        <v>14</v>
      </c>
      <c r="AM26" s="267"/>
      <c r="AN26" s="267">
        <v>14</v>
      </c>
      <c r="AO26" s="76">
        <f t="shared" si="68"/>
        <v>2.8</v>
      </c>
      <c r="AP26" s="267"/>
      <c r="AQ26" s="267"/>
      <c r="AR26" s="267"/>
      <c r="AS26" s="76">
        <f t="shared" si="69"/>
        <v>0</v>
      </c>
      <c r="AT26" s="267"/>
      <c r="AU26" s="267"/>
      <c r="AV26" s="267"/>
      <c r="AW26" s="76">
        <f t="shared" si="70"/>
        <v>0</v>
      </c>
      <c r="AX26" s="267"/>
      <c r="AY26" s="267"/>
      <c r="AZ26" s="267"/>
      <c r="BA26" s="76">
        <f t="shared" si="71"/>
        <v>0</v>
      </c>
      <c r="BB26" s="267"/>
      <c r="BC26" s="267"/>
      <c r="BD26" s="267"/>
      <c r="BE26" s="76">
        <f t="shared" si="72"/>
        <v>0</v>
      </c>
      <c r="BF26" s="267"/>
      <c r="BG26" s="267"/>
      <c r="BH26" s="267"/>
      <c r="BI26" s="76">
        <f t="shared" si="73"/>
        <v>0</v>
      </c>
      <c r="BJ26" s="69">
        <f t="shared" si="0"/>
        <v>0.66666666666666663</v>
      </c>
      <c r="BK26" s="142" t="str">
        <f t="shared" si="1"/>
        <v/>
      </c>
      <c r="BL26" s="15">
        <f t="shared" si="43"/>
        <v>0</v>
      </c>
      <c r="BM26" s="15">
        <f t="shared" si="44"/>
        <v>0</v>
      </c>
      <c r="BN26" s="15">
        <f t="shared" si="45"/>
        <v>2.8</v>
      </c>
      <c r="BO26" s="15">
        <f t="shared" si="46"/>
        <v>0</v>
      </c>
      <c r="BP26" s="15">
        <f t="shared" si="47"/>
        <v>0</v>
      </c>
      <c r="BQ26" s="15">
        <f t="shared" si="48"/>
        <v>0</v>
      </c>
      <c r="BR26" s="15">
        <f t="shared" si="49"/>
        <v>0</v>
      </c>
      <c r="BS26" s="15">
        <f t="shared" si="50"/>
        <v>0</v>
      </c>
      <c r="BT26" s="101">
        <f t="shared" si="30"/>
        <v>2.8</v>
      </c>
      <c r="BW26" s="15">
        <f t="shared" si="51"/>
        <v>0</v>
      </c>
      <c r="BX26" s="15">
        <f t="shared" si="52"/>
        <v>0</v>
      </c>
      <c r="BY26" s="15">
        <f t="shared" si="53"/>
        <v>2.75</v>
      </c>
      <c r="BZ26" s="15">
        <f t="shared" si="54"/>
        <v>0</v>
      </c>
      <c r="CA26" s="15">
        <f t="shared" si="55"/>
        <v>0</v>
      </c>
      <c r="CB26" s="15">
        <f t="shared" si="56"/>
        <v>0</v>
      </c>
      <c r="CC26" s="15">
        <f t="shared" si="57"/>
        <v>0</v>
      </c>
      <c r="CD26" s="15">
        <f t="shared" si="58"/>
        <v>0</v>
      </c>
      <c r="CE26" s="234">
        <f t="shared" si="31"/>
        <v>2.75</v>
      </c>
      <c r="CF26" s="251">
        <f t="shared" si="32"/>
        <v>2.75</v>
      </c>
      <c r="CH26" s="81">
        <f t="shared" si="9"/>
        <v>0</v>
      </c>
      <c r="CI26" s="81">
        <f t="shared" si="10"/>
        <v>0</v>
      </c>
      <c r="CJ26" s="81">
        <f t="shared" si="11"/>
        <v>1</v>
      </c>
      <c r="CK26" s="81">
        <f t="shared" si="12"/>
        <v>0</v>
      </c>
      <c r="CL26" s="81">
        <f t="shared" si="13"/>
        <v>0</v>
      </c>
      <c r="CM26" s="81">
        <f t="shared" si="14"/>
        <v>0</v>
      </c>
      <c r="CN26" s="81">
        <f t="shared" si="15"/>
        <v>0</v>
      </c>
      <c r="CO26" s="81">
        <f t="shared" si="16"/>
        <v>0</v>
      </c>
      <c r="CP26" s="95">
        <f t="shared" si="33"/>
        <v>1</v>
      </c>
      <c r="CQ26" s="81">
        <f t="shared" si="34"/>
        <v>0</v>
      </c>
      <c r="CR26" s="81">
        <f t="shared" si="35"/>
        <v>0</v>
      </c>
      <c r="CS26" s="82">
        <f t="shared" si="36"/>
        <v>0</v>
      </c>
      <c r="CT26" s="81">
        <f t="shared" si="37"/>
        <v>0</v>
      </c>
      <c r="CU26" s="81">
        <f t="shared" si="38"/>
        <v>0</v>
      </c>
      <c r="CV26" s="81">
        <f t="shared" si="39"/>
        <v>0</v>
      </c>
      <c r="CW26" s="81">
        <f t="shared" si="40"/>
        <v>0</v>
      </c>
      <c r="CX26" s="81">
        <f t="shared" si="41"/>
        <v>0</v>
      </c>
      <c r="CY26" s="94">
        <f t="shared" si="42"/>
        <v>0</v>
      </c>
      <c r="DC26" s="72">
        <f>SUM($AD26:$AF26)+SUM($AH26:$AJ26)+SUM($AL26:AN26)+SUM($AP26:AR26)+SUM($AT26:AV26)+SUM($AX26:AZ26)+SUM($BB26:BD26)+SUM($BF26:BH26)</f>
        <v>28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 s="2" customFormat="1" hidden="1" x14ac:dyDescent="0.25">
      <c r="A27" s="144" t="s">
        <v>211</v>
      </c>
      <c r="B27" s="611"/>
      <c r="C27" s="614"/>
      <c r="D27" s="638"/>
      <c r="E27" s="613"/>
      <c r="F27" s="613"/>
      <c r="G27" s="610"/>
      <c r="H27" s="617"/>
      <c r="I27" s="613"/>
      <c r="J27" s="146"/>
      <c r="K27" s="146"/>
      <c r="L27" s="146"/>
      <c r="M27" s="146"/>
      <c r="N27" s="12"/>
      <c r="O27" s="162"/>
      <c r="P27" s="162"/>
      <c r="Q27" s="145"/>
      <c r="R27" s="146"/>
      <c r="S27" s="146"/>
      <c r="T27" s="146"/>
      <c r="U27" s="146"/>
      <c r="V27" s="146"/>
      <c r="W27" s="12"/>
      <c r="X27" s="636"/>
      <c r="Y27" s="162">
        <f t="shared" si="25"/>
        <v>0</v>
      </c>
      <c r="Z27" s="9">
        <f t="shared" ref="Z27:AB28" si="80">AD27*$BL$5+AH27*$BM$5+AL27*$BN$5+AP27*$BO$5+AT27*$BP$5+AX27*$BQ$5+BB27*$BR$5+BF27*$BS$5</f>
        <v>0</v>
      </c>
      <c r="AA27" s="9">
        <f t="shared" si="80"/>
        <v>0</v>
      </c>
      <c r="AB27" s="9">
        <f t="shared" si="80"/>
        <v>0</v>
      </c>
      <c r="AC27" s="9">
        <f t="shared" si="27"/>
        <v>0</v>
      </c>
      <c r="AD27" s="267"/>
      <c r="AE27" s="267"/>
      <c r="AF27" s="267"/>
      <c r="AG27" s="76">
        <f t="shared" si="28"/>
        <v>0</v>
      </c>
      <c r="AH27" s="637"/>
      <c r="AI27" s="637"/>
      <c r="AJ27" s="637"/>
      <c r="AK27" s="76">
        <f t="shared" si="59"/>
        <v>0</v>
      </c>
      <c r="AL27" s="267"/>
      <c r="AM27" s="267"/>
      <c r="AN27" s="267"/>
      <c r="AO27" s="76">
        <f t="shared" si="60"/>
        <v>0</v>
      </c>
      <c r="AP27" s="267"/>
      <c r="AQ27" s="267"/>
      <c r="AR27" s="267"/>
      <c r="AS27" s="76">
        <f t="shared" si="61"/>
        <v>0</v>
      </c>
      <c r="AT27" s="267"/>
      <c r="AU27" s="267"/>
      <c r="AV27" s="267"/>
      <c r="AW27" s="76">
        <f t="shared" si="62"/>
        <v>0</v>
      </c>
      <c r="AX27" s="267"/>
      <c r="AY27" s="267"/>
      <c r="AZ27" s="267"/>
      <c r="BA27" s="76">
        <f t="shared" si="63"/>
        <v>0</v>
      </c>
      <c r="BB27" s="267"/>
      <c r="BC27" s="267"/>
      <c r="BD27" s="267"/>
      <c r="BE27" s="76">
        <f t="shared" si="64"/>
        <v>0</v>
      </c>
      <c r="BF27" s="267"/>
      <c r="BG27" s="267"/>
      <c r="BH27" s="267"/>
      <c r="BI27" s="76">
        <f t="shared" si="65"/>
        <v>0</v>
      </c>
      <c r="BJ27" s="69">
        <f t="shared" si="0"/>
        <v>0</v>
      </c>
      <c r="BK27" s="142" t="str">
        <f t="shared" si="1"/>
        <v/>
      </c>
      <c r="BL27" s="15">
        <f t="shared" si="43"/>
        <v>0</v>
      </c>
      <c r="BM27" s="15">
        <f t="shared" si="44"/>
        <v>0</v>
      </c>
      <c r="BN27" s="15">
        <f t="shared" si="45"/>
        <v>0</v>
      </c>
      <c r="BO27" s="15">
        <f t="shared" si="46"/>
        <v>0</v>
      </c>
      <c r="BP27" s="15">
        <f t="shared" si="47"/>
        <v>0</v>
      </c>
      <c r="BQ27" s="15">
        <f t="shared" si="48"/>
        <v>0</v>
      </c>
      <c r="BR27" s="15">
        <f t="shared" si="49"/>
        <v>0</v>
      </c>
      <c r="BS27" s="15">
        <f t="shared" si="50"/>
        <v>0</v>
      </c>
      <c r="BT27" s="101">
        <f t="shared" si="30"/>
        <v>0</v>
      </c>
      <c r="BW27" s="15">
        <f t="shared" si="51"/>
        <v>0</v>
      </c>
      <c r="BX27" s="15">
        <f t="shared" si="52"/>
        <v>0</v>
      </c>
      <c r="BY27" s="15">
        <f>IF($DC27=0,0,ROUND(4*$Y27*SUM(AL27:AN27)/$DC27,0)/4)</f>
        <v>0</v>
      </c>
      <c r="BZ27" s="15">
        <f t="shared" si="54"/>
        <v>0</v>
      </c>
      <c r="CA27" s="15">
        <f t="shared" si="55"/>
        <v>0</v>
      </c>
      <c r="CB27" s="15">
        <f t="shared" si="56"/>
        <v>0</v>
      </c>
      <c r="CC27" s="15">
        <f t="shared" si="57"/>
        <v>0</v>
      </c>
      <c r="CD27" s="15">
        <f t="shared" si="58"/>
        <v>0</v>
      </c>
      <c r="CE27" s="234">
        <f t="shared" si="31"/>
        <v>0</v>
      </c>
      <c r="CF27" s="251">
        <f t="shared" si="32"/>
        <v>0</v>
      </c>
      <c r="CH27" s="81">
        <f t="shared" si="9"/>
        <v>0</v>
      </c>
      <c r="CI27" s="81">
        <f t="shared" si="10"/>
        <v>0</v>
      </c>
      <c r="CJ27" s="81">
        <f t="shared" si="11"/>
        <v>0</v>
      </c>
      <c r="CK27" s="81">
        <f t="shared" si="12"/>
        <v>0</v>
      </c>
      <c r="CL27" s="81">
        <f t="shared" si="13"/>
        <v>0</v>
      </c>
      <c r="CM27" s="81">
        <f t="shared" si="14"/>
        <v>0</v>
      </c>
      <c r="CN27" s="81">
        <f t="shared" si="15"/>
        <v>0</v>
      </c>
      <c r="CO27" s="81">
        <f t="shared" si="16"/>
        <v>0</v>
      </c>
      <c r="CP27" s="95">
        <f t="shared" si="33"/>
        <v>0</v>
      </c>
      <c r="CQ27" s="81">
        <f t="shared" si="34"/>
        <v>0</v>
      </c>
      <c r="CR27" s="81">
        <f t="shared" si="35"/>
        <v>0</v>
      </c>
      <c r="CS27" s="82">
        <f t="shared" si="36"/>
        <v>0</v>
      </c>
      <c r="CT27" s="81">
        <f t="shared" si="37"/>
        <v>0</v>
      </c>
      <c r="CU27" s="81">
        <f t="shared" si="38"/>
        <v>0</v>
      </c>
      <c r="CV27" s="81">
        <f t="shared" si="39"/>
        <v>0</v>
      </c>
      <c r="CW27" s="81">
        <f t="shared" si="40"/>
        <v>0</v>
      </c>
      <c r="CX27" s="81">
        <f t="shared" si="41"/>
        <v>0</v>
      </c>
      <c r="CY27" s="94">
        <f t="shared" si="42"/>
        <v>0</v>
      </c>
      <c r="DC27" s="72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 s="2" customFormat="1" hidden="1" x14ac:dyDescent="0.25">
      <c r="A28" s="144" t="s">
        <v>212</v>
      </c>
      <c r="B28" s="611"/>
      <c r="C28" s="614"/>
      <c r="D28" s="638"/>
      <c r="E28" s="613"/>
      <c r="F28" s="613"/>
      <c r="G28" s="610"/>
      <c r="H28" s="617"/>
      <c r="I28" s="613"/>
      <c r="J28" s="146"/>
      <c r="K28" s="146"/>
      <c r="L28" s="146"/>
      <c r="M28" s="146"/>
      <c r="N28" s="12"/>
      <c r="O28" s="162"/>
      <c r="P28" s="162"/>
      <c r="Q28" s="145"/>
      <c r="R28" s="146"/>
      <c r="S28" s="146"/>
      <c r="T28" s="146"/>
      <c r="U28" s="146"/>
      <c r="V28" s="146"/>
      <c r="W28" s="12"/>
      <c r="X28" s="636"/>
      <c r="Y28" s="162">
        <f t="shared" si="25"/>
        <v>0</v>
      </c>
      <c r="Z28" s="9">
        <f t="shared" si="80"/>
        <v>0</v>
      </c>
      <c r="AA28" s="9">
        <f t="shared" si="80"/>
        <v>0</v>
      </c>
      <c r="AB28" s="9">
        <f t="shared" si="80"/>
        <v>0</v>
      </c>
      <c r="AC28" s="9">
        <f t="shared" si="27"/>
        <v>0</v>
      </c>
      <c r="AD28" s="267"/>
      <c r="AE28" s="267"/>
      <c r="AF28" s="267"/>
      <c r="AG28" s="76">
        <f t="shared" si="28"/>
        <v>0</v>
      </c>
      <c r="AH28" s="267"/>
      <c r="AI28" s="267"/>
      <c r="AJ28" s="267"/>
      <c r="AK28" s="76">
        <f t="shared" si="59"/>
        <v>0</v>
      </c>
      <c r="AL28" s="267"/>
      <c r="AM28" s="267"/>
      <c r="AN28" s="267"/>
      <c r="AO28" s="76">
        <f t="shared" si="60"/>
        <v>0</v>
      </c>
      <c r="AP28" s="267"/>
      <c r="AQ28" s="267"/>
      <c r="AR28" s="267"/>
      <c r="AS28" s="76">
        <f t="shared" si="61"/>
        <v>0</v>
      </c>
      <c r="AT28" s="267"/>
      <c r="AU28" s="267"/>
      <c r="AV28" s="267"/>
      <c r="AW28" s="76">
        <f t="shared" si="62"/>
        <v>0</v>
      </c>
      <c r="AX28" s="267"/>
      <c r="AY28" s="267"/>
      <c r="AZ28" s="267"/>
      <c r="BA28" s="76">
        <f t="shared" si="63"/>
        <v>0</v>
      </c>
      <c r="BB28" s="267"/>
      <c r="BC28" s="267"/>
      <c r="BD28" s="267"/>
      <c r="BE28" s="76">
        <f t="shared" si="64"/>
        <v>0</v>
      </c>
      <c r="BF28" s="267"/>
      <c r="BG28" s="267"/>
      <c r="BH28" s="267"/>
      <c r="BI28" s="76">
        <f t="shared" si="65"/>
        <v>0</v>
      </c>
      <c r="BJ28" s="69">
        <f t="shared" si="0"/>
        <v>0</v>
      </c>
      <c r="BK28" s="142" t="str">
        <f t="shared" si="1"/>
        <v/>
      </c>
      <c r="BL28" s="15">
        <f t="shared" si="43"/>
        <v>0</v>
      </c>
      <c r="BM28" s="15">
        <f t="shared" si="44"/>
        <v>0</v>
      </c>
      <c r="BN28" s="15">
        <f t="shared" si="45"/>
        <v>0</v>
      </c>
      <c r="BO28" s="15">
        <f t="shared" si="46"/>
        <v>0</v>
      </c>
      <c r="BP28" s="15">
        <f t="shared" si="47"/>
        <v>0</v>
      </c>
      <c r="BQ28" s="15">
        <f t="shared" si="48"/>
        <v>0</v>
      </c>
      <c r="BR28" s="15">
        <f t="shared" si="49"/>
        <v>0</v>
      </c>
      <c r="BS28" s="15">
        <f t="shared" si="50"/>
        <v>0</v>
      </c>
      <c r="BT28" s="101">
        <f t="shared" si="30"/>
        <v>0</v>
      </c>
      <c r="BW28" s="15">
        <f t="shared" si="51"/>
        <v>0</v>
      </c>
      <c r="BX28" s="15">
        <f t="shared" si="52"/>
        <v>0</v>
      </c>
      <c r="BY28" s="15">
        <f>IF($DC28=0,0,ROUND(4*$Y28*SUM(AL28:AN28)/$DC28,0)/4)</f>
        <v>0</v>
      </c>
      <c r="BZ28" s="15">
        <f t="shared" si="54"/>
        <v>0</v>
      </c>
      <c r="CA28" s="15">
        <f t="shared" si="55"/>
        <v>0</v>
      </c>
      <c r="CB28" s="15">
        <f t="shared" si="56"/>
        <v>0</v>
      </c>
      <c r="CC28" s="15">
        <f t="shared" si="57"/>
        <v>0</v>
      </c>
      <c r="CD28" s="15">
        <f t="shared" si="58"/>
        <v>0</v>
      </c>
      <c r="CE28" s="234">
        <f t="shared" si="31"/>
        <v>0</v>
      </c>
      <c r="CF28" s="251">
        <f t="shared" si="32"/>
        <v>0</v>
      </c>
      <c r="CH28" s="81">
        <f t="shared" si="9"/>
        <v>0</v>
      </c>
      <c r="CI28" s="81">
        <f t="shared" si="10"/>
        <v>0</v>
      </c>
      <c r="CJ28" s="81">
        <f t="shared" si="11"/>
        <v>0</v>
      </c>
      <c r="CK28" s="81">
        <f t="shared" si="12"/>
        <v>0</v>
      </c>
      <c r="CL28" s="81">
        <f t="shared" si="13"/>
        <v>0</v>
      </c>
      <c r="CM28" s="81">
        <f t="shared" si="14"/>
        <v>0</v>
      </c>
      <c r="CN28" s="81">
        <f t="shared" si="15"/>
        <v>0</v>
      </c>
      <c r="CO28" s="81">
        <f t="shared" si="16"/>
        <v>0</v>
      </c>
      <c r="CP28" s="95">
        <f t="shared" si="33"/>
        <v>0</v>
      </c>
      <c r="CQ28" s="81">
        <f t="shared" si="34"/>
        <v>0</v>
      </c>
      <c r="CR28" s="81">
        <f t="shared" si="35"/>
        <v>0</v>
      </c>
      <c r="CS28" s="82">
        <f t="shared" si="36"/>
        <v>0</v>
      </c>
      <c r="CT28" s="81">
        <f t="shared" si="37"/>
        <v>0</v>
      </c>
      <c r="CU28" s="81">
        <f t="shared" si="38"/>
        <v>0</v>
      </c>
      <c r="CV28" s="81">
        <f t="shared" si="39"/>
        <v>0</v>
      </c>
      <c r="CW28" s="81">
        <f t="shared" si="40"/>
        <v>0</v>
      </c>
      <c r="CX28" s="81">
        <f t="shared" si="41"/>
        <v>0</v>
      </c>
      <c r="CY28" s="94">
        <f t="shared" si="42"/>
        <v>0</v>
      </c>
      <c r="DC28" s="72">
        <f>SUM($AD28:$AF28)+SUM($AH28:$AJ28)+SUM($AL28:AN28)+SUM($AP28:AR28)+SUM($AT28:AV28)+SUM($AX28:AZ28)+SUM($BB28:BD28)+SUM($BF28:BH28)</f>
        <v>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25" s="2" customFormat="1" hidden="1" x14ac:dyDescent="0.25">
      <c r="A29" s="144" t="s">
        <v>213</v>
      </c>
      <c r="B29" s="137"/>
      <c r="C29" s="157"/>
      <c r="D29" s="145"/>
      <c r="E29" s="146"/>
      <c r="F29" s="146"/>
      <c r="G29" s="12"/>
      <c r="H29" s="145"/>
      <c r="I29" s="146"/>
      <c r="J29" s="146"/>
      <c r="K29" s="146"/>
      <c r="L29" s="146"/>
      <c r="M29" s="146"/>
      <c r="N29" s="12"/>
      <c r="O29" s="162"/>
      <c r="P29" s="162"/>
      <c r="Q29" s="145"/>
      <c r="R29" s="146"/>
      <c r="S29" s="146"/>
      <c r="T29" s="146"/>
      <c r="U29" s="146"/>
      <c r="V29" s="146"/>
      <c r="W29" s="12"/>
      <c r="X29" s="8"/>
      <c r="Y29" s="162">
        <f t="shared" si="25"/>
        <v>0</v>
      </c>
      <c r="Z29" s="9">
        <f t="shared" si="26"/>
        <v>0</v>
      </c>
      <c r="AA29" s="9">
        <f t="shared" si="26"/>
        <v>0</v>
      </c>
      <c r="AB29" s="9">
        <f t="shared" si="26"/>
        <v>0</v>
      </c>
      <c r="AC29" s="9">
        <f t="shared" si="27"/>
        <v>0</v>
      </c>
      <c r="AD29" s="267"/>
      <c r="AE29" s="267"/>
      <c r="AF29" s="267"/>
      <c r="AG29" s="76">
        <f t="shared" ref="AG29:AG37" si="81">BL29</f>
        <v>0</v>
      </c>
      <c r="AH29" s="267"/>
      <c r="AI29" s="267"/>
      <c r="AJ29" s="267"/>
      <c r="AK29" s="76">
        <f t="shared" ref="AK29:AK37" si="82">BM29</f>
        <v>0</v>
      </c>
      <c r="AL29" s="267"/>
      <c r="AM29" s="267"/>
      <c r="AN29" s="267"/>
      <c r="AO29" s="76">
        <f t="shared" ref="AO29:AO37" si="83">BN29</f>
        <v>0</v>
      </c>
      <c r="AP29" s="267"/>
      <c r="AQ29" s="267"/>
      <c r="AR29" s="267"/>
      <c r="AS29" s="76">
        <f t="shared" ref="AS29:AS37" si="84">BO29</f>
        <v>0</v>
      </c>
      <c r="AT29" s="267"/>
      <c r="AU29" s="267"/>
      <c r="AV29" s="267"/>
      <c r="AW29" s="76">
        <f t="shared" ref="AW29:AW37" si="85">BP29</f>
        <v>0</v>
      </c>
      <c r="AX29" s="267"/>
      <c r="AY29" s="267"/>
      <c r="AZ29" s="267"/>
      <c r="BA29" s="76">
        <f t="shared" ref="BA29:BA37" si="86">BQ29</f>
        <v>0</v>
      </c>
      <c r="BB29" s="267"/>
      <c r="BC29" s="267"/>
      <c r="BD29" s="267"/>
      <c r="BE29" s="76">
        <f t="shared" ref="BE29:BE37" si="87">BR29</f>
        <v>0</v>
      </c>
      <c r="BF29" s="267"/>
      <c r="BG29" s="267"/>
      <c r="BH29" s="267"/>
      <c r="BI29" s="76">
        <f t="shared" ref="BI29:BI37" si="88">BS29</f>
        <v>0</v>
      </c>
      <c r="BJ29" s="69">
        <f t="shared" si="0"/>
        <v>0</v>
      </c>
      <c r="BK29" s="142" t="str">
        <f t="shared" si="1"/>
        <v/>
      </c>
      <c r="BL29" s="15">
        <f t="shared" si="43"/>
        <v>0</v>
      </c>
      <c r="BM29" s="15">
        <f t="shared" si="44"/>
        <v>0</v>
      </c>
      <c r="BN29" s="15">
        <f t="shared" si="45"/>
        <v>0</v>
      </c>
      <c r="BO29" s="15">
        <f t="shared" si="46"/>
        <v>0</v>
      </c>
      <c r="BP29" s="15">
        <f t="shared" si="47"/>
        <v>0</v>
      </c>
      <c r="BQ29" s="15">
        <f t="shared" si="48"/>
        <v>0</v>
      </c>
      <c r="BR29" s="15">
        <f t="shared" si="49"/>
        <v>0</v>
      </c>
      <c r="BS29" s="15">
        <f t="shared" si="50"/>
        <v>0</v>
      </c>
      <c r="BT29" s="101">
        <f t="shared" ref="BT29:BT37" si="89">SUM(BL29:BS29)</f>
        <v>0</v>
      </c>
      <c r="BW29" s="15">
        <f t="shared" si="51"/>
        <v>0</v>
      </c>
      <c r="BX29" s="15">
        <f t="shared" si="52"/>
        <v>0</v>
      </c>
      <c r="BY29" s="15">
        <f t="shared" si="53"/>
        <v>0</v>
      </c>
      <c r="BZ29" s="15">
        <f t="shared" si="54"/>
        <v>0</v>
      </c>
      <c r="CA29" s="15">
        <f t="shared" si="55"/>
        <v>0</v>
      </c>
      <c r="CB29" s="15">
        <f t="shared" si="56"/>
        <v>0</v>
      </c>
      <c r="CC29" s="15">
        <f t="shared" si="57"/>
        <v>0</v>
      </c>
      <c r="CD29" s="15">
        <f t="shared" si="58"/>
        <v>0</v>
      </c>
      <c r="CE29" s="234">
        <f t="shared" ref="CE29:CE37" si="90">SUM(BW29:CD29)</f>
        <v>0</v>
      </c>
      <c r="CF29" s="251">
        <f t="shared" ref="CF29:CF37" si="91">MAX(BW29:CD29)</f>
        <v>0</v>
      </c>
      <c r="CH29" s="81">
        <f t="shared" ref="CH29:CH64" si="92">IF(VALUE($D29)=1,1,0)+IF(VALUE($E29)=1,1,0)+IF(VALUE($F29)=1,1,0)+IF(VALUE($G29)=1,1,0)</f>
        <v>0</v>
      </c>
      <c r="CI29" s="81">
        <f t="shared" ref="CI29:CI64" si="93">IF(VALUE($D29)=2,1,0)+IF(VALUE($E29)=2,1,0)+IF(VALUE($F29)=2,1,0)+IF(VALUE($G29)=2,1,0)</f>
        <v>0</v>
      </c>
      <c r="CJ29" s="81">
        <f t="shared" ref="CJ29:CJ64" si="94">IF(VALUE($D29)=3,1,0)+IF(VALUE($E29)=3,1,0)+IF(VALUE($F29)=3,1,0)+IF(VALUE($G29)=3,1,0)</f>
        <v>0</v>
      </c>
      <c r="CK29" s="81">
        <f t="shared" ref="CK29:CK64" si="95">IF(VALUE($D29)=4,1,0)+IF(VALUE($E29)=4,1,0)+IF(VALUE($F29)=4,1,0)+IF(VALUE($G29)=4,1,0)</f>
        <v>0</v>
      </c>
      <c r="CL29" s="81">
        <f t="shared" ref="CL29:CL64" si="96">IF(VALUE($D29)=5,1,0)+IF(VALUE($E29)=5,1,0)+IF(VALUE($F29)=5,1,0)+IF(VALUE($G29)=5,1,0)</f>
        <v>0</v>
      </c>
      <c r="CM29" s="81">
        <f t="shared" ref="CM29:CM64" si="97">IF(VALUE($D29)=6,1,0)+IF(VALUE($E29)=6,1,0)+IF(VALUE($F29)=6,1,0)+IF(VALUE($G29)=6,1,0)</f>
        <v>0</v>
      </c>
      <c r="CN29" s="81">
        <f t="shared" ref="CN29:CN64" si="98">IF(VALUE($D29)=7,1,0)+IF(VALUE($E29)=7,1,0)+IF(VALUE($F29)=7,1,0)+IF(VALUE($G29)=7,1,0)</f>
        <v>0</v>
      </c>
      <c r="CO29" s="81">
        <f t="shared" ref="CO29:CO64" si="99">IF(VALUE($D29)=8,1,0)+IF(VALUE($E29)=8,1,0)+IF(VALUE($F29)=8,1,0)+IF(VALUE($G29)=8,1,0)</f>
        <v>0</v>
      </c>
      <c r="CP29" s="95">
        <f t="shared" ref="CP29:CP37" si="100">SUM(CH29:CO29)</f>
        <v>0</v>
      </c>
      <c r="CQ29" s="81">
        <f t="shared" si="17"/>
        <v>0</v>
      </c>
      <c r="CR29" s="81">
        <f t="shared" si="18"/>
        <v>0</v>
      </c>
      <c r="CS29" s="82">
        <f t="shared" si="19"/>
        <v>0</v>
      </c>
      <c r="CT29" s="81">
        <f t="shared" si="20"/>
        <v>0</v>
      </c>
      <c r="CU29" s="81">
        <f t="shared" si="21"/>
        <v>0</v>
      </c>
      <c r="CV29" s="81">
        <f t="shared" si="22"/>
        <v>0</v>
      </c>
      <c r="CW29" s="81">
        <f t="shared" si="23"/>
        <v>0</v>
      </c>
      <c r="CX29" s="81">
        <f t="shared" si="24"/>
        <v>0</v>
      </c>
      <c r="CY29" s="94">
        <f t="shared" ref="CY29:CY37" si="101">SUM(CQ29:CX29)</f>
        <v>0</v>
      </c>
      <c r="DC29" s="72">
        <f>SUM($AD29:$AF29)+SUM($AH29:$AJ29)+SUM($AL29:AN29)+SUM($AP29:AR29)+SUM($AT29:AV29)+SUM($AX29:AZ29)+SUM($BB29:BD29)+SUM($BF29:BH29)</f>
        <v>0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 s="2" customFormat="1" hidden="1" x14ac:dyDescent="0.25">
      <c r="A30" s="144" t="s">
        <v>214</v>
      </c>
      <c r="B30" s="137"/>
      <c r="C30" s="157"/>
      <c r="D30" s="145"/>
      <c r="E30" s="146"/>
      <c r="F30" s="146"/>
      <c r="G30" s="12"/>
      <c r="H30" s="145"/>
      <c r="I30" s="146"/>
      <c r="J30" s="146"/>
      <c r="K30" s="146"/>
      <c r="L30" s="146"/>
      <c r="M30" s="146"/>
      <c r="N30" s="12"/>
      <c r="O30" s="162"/>
      <c r="P30" s="162"/>
      <c r="Q30" s="145"/>
      <c r="R30" s="146"/>
      <c r="S30" s="146"/>
      <c r="T30" s="146"/>
      <c r="U30" s="146"/>
      <c r="V30" s="146"/>
      <c r="W30" s="12"/>
      <c r="X30" s="8"/>
      <c r="Y30" s="162">
        <f t="shared" si="25"/>
        <v>0</v>
      </c>
      <c r="Z30" s="9">
        <f t="shared" si="26"/>
        <v>0</v>
      </c>
      <c r="AA30" s="9">
        <f t="shared" si="26"/>
        <v>0</v>
      </c>
      <c r="AB30" s="9">
        <f t="shared" si="26"/>
        <v>0</v>
      </c>
      <c r="AC30" s="9">
        <f t="shared" si="27"/>
        <v>0</v>
      </c>
      <c r="AD30" s="267"/>
      <c r="AE30" s="267"/>
      <c r="AF30" s="267"/>
      <c r="AG30" s="76">
        <f t="shared" si="81"/>
        <v>0</v>
      </c>
      <c r="AH30" s="267"/>
      <c r="AI30" s="267"/>
      <c r="AJ30" s="267"/>
      <c r="AK30" s="76">
        <f t="shared" si="82"/>
        <v>0</v>
      </c>
      <c r="AL30" s="267"/>
      <c r="AM30" s="267"/>
      <c r="AN30" s="267"/>
      <c r="AO30" s="76">
        <f t="shared" si="83"/>
        <v>0</v>
      </c>
      <c r="AP30" s="267"/>
      <c r="AQ30" s="267"/>
      <c r="AR30" s="267"/>
      <c r="AS30" s="76">
        <f t="shared" si="84"/>
        <v>0</v>
      </c>
      <c r="AT30" s="267"/>
      <c r="AU30" s="267"/>
      <c r="AV30" s="267"/>
      <c r="AW30" s="76">
        <f t="shared" si="85"/>
        <v>0</v>
      </c>
      <c r="AX30" s="267"/>
      <c r="AY30" s="267"/>
      <c r="AZ30" s="267"/>
      <c r="BA30" s="76">
        <f t="shared" si="86"/>
        <v>0</v>
      </c>
      <c r="BB30" s="267"/>
      <c r="BC30" s="267"/>
      <c r="BD30" s="267"/>
      <c r="BE30" s="76">
        <f t="shared" si="87"/>
        <v>0</v>
      </c>
      <c r="BF30" s="267"/>
      <c r="BG30" s="267"/>
      <c r="BH30" s="267"/>
      <c r="BI30" s="76">
        <f t="shared" si="88"/>
        <v>0</v>
      </c>
      <c r="BJ30" s="69">
        <f t="shared" si="0"/>
        <v>0</v>
      </c>
      <c r="BK30" s="142" t="str">
        <f t="shared" si="1"/>
        <v/>
      </c>
      <c r="BL30" s="15">
        <f t="shared" si="43"/>
        <v>0</v>
      </c>
      <c r="BM30" s="15">
        <f t="shared" si="44"/>
        <v>0</v>
      </c>
      <c r="BN30" s="15">
        <f t="shared" si="45"/>
        <v>0</v>
      </c>
      <c r="BO30" s="15">
        <f t="shared" si="46"/>
        <v>0</v>
      </c>
      <c r="BP30" s="15">
        <f t="shared" si="47"/>
        <v>0</v>
      </c>
      <c r="BQ30" s="15">
        <f t="shared" si="48"/>
        <v>0</v>
      </c>
      <c r="BR30" s="15">
        <f t="shared" si="49"/>
        <v>0</v>
      </c>
      <c r="BS30" s="15">
        <f t="shared" si="50"/>
        <v>0</v>
      </c>
      <c r="BT30" s="101">
        <f t="shared" si="89"/>
        <v>0</v>
      </c>
      <c r="BW30" s="15">
        <f t="shared" si="51"/>
        <v>0</v>
      </c>
      <c r="BX30" s="15">
        <f t="shared" si="52"/>
        <v>0</v>
      </c>
      <c r="BY30" s="15">
        <f t="shared" si="53"/>
        <v>0</v>
      </c>
      <c r="BZ30" s="15">
        <f t="shared" si="54"/>
        <v>0</v>
      </c>
      <c r="CA30" s="15">
        <f t="shared" si="55"/>
        <v>0</v>
      </c>
      <c r="CB30" s="15">
        <f t="shared" si="56"/>
        <v>0</v>
      </c>
      <c r="CC30" s="15">
        <f t="shared" si="57"/>
        <v>0</v>
      </c>
      <c r="CD30" s="15">
        <f t="shared" si="58"/>
        <v>0</v>
      </c>
      <c r="CE30" s="234">
        <f t="shared" si="90"/>
        <v>0</v>
      </c>
      <c r="CF30" s="251">
        <f t="shared" si="91"/>
        <v>0</v>
      </c>
      <c r="CH30" s="81">
        <f t="shared" si="92"/>
        <v>0</v>
      </c>
      <c r="CI30" s="81">
        <f t="shared" si="93"/>
        <v>0</v>
      </c>
      <c r="CJ30" s="81">
        <f t="shared" si="94"/>
        <v>0</v>
      </c>
      <c r="CK30" s="81">
        <f t="shared" si="95"/>
        <v>0</v>
      </c>
      <c r="CL30" s="81">
        <f t="shared" si="96"/>
        <v>0</v>
      </c>
      <c r="CM30" s="81">
        <f t="shared" si="97"/>
        <v>0</v>
      </c>
      <c r="CN30" s="81">
        <f t="shared" si="98"/>
        <v>0</v>
      </c>
      <c r="CO30" s="81">
        <f t="shared" si="99"/>
        <v>0</v>
      </c>
      <c r="CP30" s="95">
        <f t="shared" si="100"/>
        <v>0</v>
      </c>
      <c r="CQ30" s="81">
        <f t="shared" si="17"/>
        <v>0</v>
      </c>
      <c r="CR30" s="81">
        <f t="shared" si="18"/>
        <v>0</v>
      </c>
      <c r="CS30" s="82">
        <f t="shared" si="19"/>
        <v>0</v>
      </c>
      <c r="CT30" s="81">
        <f t="shared" si="20"/>
        <v>0</v>
      </c>
      <c r="CU30" s="81">
        <f t="shared" si="21"/>
        <v>0</v>
      </c>
      <c r="CV30" s="81">
        <f t="shared" si="22"/>
        <v>0</v>
      </c>
      <c r="CW30" s="81">
        <f t="shared" si="23"/>
        <v>0</v>
      </c>
      <c r="CX30" s="81">
        <f t="shared" si="24"/>
        <v>0</v>
      </c>
      <c r="CY30" s="94">
        <f t="shared" si="101"/>
        <v>0</v>
      </c>
      <c r="DC30" s="72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25" s="2" customFormat="1" hidden="1" x14ac:dyDescent="0.25">
      <c r="A31" s="144" t="s">
        <v>215</v>
      </c>
      <c r="B31" s="137"/>
      <c r="C31" s="157"/>
      <c r="D31" s="145"/>
      <c r="E31" s="146"/>
      <c r="F31" s="146"/>
      <c r="G31" s="12"/>
      <c r="H31" s="145"/>
      <c r="I31" s="146"/>
      <c r="J31" s="146"/>
      <c r="K31" s="146"/>
      <c r="L31" s="146"/>
      <c r="M31" s="146"/>
      <c r="N31" s="12"/>
      <c r="O31" s="162"/>
      <c r="P31" s="162"/>
      <c r="Q31" s="145"/>
      <c r="R31" s="146"/>
      <c r="S31" s="146"/>
      <c r="T31" s="146"/>
      <c r="U31" s="146"/>
      <c r="V31" s="146"/>
      <c r="W31" s="12"/>
      <c r="X31" s="8"/>
      <c r="Y31" s="162">
        <f t="shared" si="25"/>
        <v>0</v>
      </c>
      <c r="Z31" s="9">
        <f t="shared" si="26"/>
        <v>0</v>
      </c>
      <c r="AA31" s="9">
        <f t="shared" si="26"/>
        <v>0</v>
      </c>
      <c r="AB31" s="9">
        <f t="shared" si="26"/>
        <v>0</v>
      </c>
      <c r="AC31" s="9">
        <f t="shared" si="27"/>
        <v>0</v>
      </c>
      <c r="AD31" s="267"/>
      <c r="AE31" s="267"/>
      <c r="AF31" s="267"/>
      <c r="AG31" s="76">
        <f t="shared" si="81"/>
        <v>0</v>
      </c>
      <c r="AH31" s="267"/>
      <c r="AI31" s="267"/>
      <c r="AJ31" s="267"/>
      <c r="AK31" s="76">
        <f t="shared" si="82"/>
        <v>0</v>
      </c>
      <c r="AL31" s="267"/>
      <c r="AM31" s="267"/>
      <c r="AN31" s="267"/>
      <c r="AO31" s="76">
        <f t="shared" si="83"/>
        <v>0</v>
      </c>
      <c r="AP31" s="267"/>
      <c r="AQ31" s="267"/>
      <c r="AR31" s="267"/>
      <c r="AS31" s="76">
        <f t="shared" si="84"/>
        <v>0</v>
      </c>
      <c r="AT31" s="267"/>
      <c r="AU31" s="267"/>
      <c r="AV31" s="267"/>
      <c r="AW31" s="76">
        <f t="shared" si="85"/>
        <v>0</v>
      </c>
      <c r="AX31" s="267"/>
      <c r="AY31" s="267"/>
      <c r="AZ31" s="267"/>
      <c r="BA31" s="76">
        <f t="shared" si="86"/>
        <v>0</v>
      </c>
      <c r="BB31" s="267"/>
      <c r="BC31" s="267"/>
      <c r="BD31" s="267"/>
      <c r="BE31" s="76">
        <f t="shared" si="87"/>
        <v>0</v>
      </c>
      <c r="BF31" s="267"/>
      <c r="BG31" s="267"/>
      <c r="BH31" s="267"/>
      <c r="BI31" s="76">
        <f t="shared" si="88"/>
        <v>0</v>
      </c>
      <c r="BJ31" s="69">
        <f t="shared" si="0"/>
        <v>0</v>
      </c>
      <c r="BK31" s="142" t="str">
        <f t="shared" si="1"/>
        <v/>
      </c>
      <c r="BL31" s="15">
        <f t="shared" si="43"/>
        <v>0</v>
      </c>
      <c r="BM31" s="15">
        <f t="shared" si="44"/>
        <v>0</v>
      </c>
      <c r="BN31" s="15">
        <f t="shared" si="45"/>
        <v>0</v>
      </c>
      <c r="BO31" s="15">
        <f t="shared" si="46"/>
        <v>0</v>
      </c>
      <c r="BP31" s="15">
        <f t="shared" si="47"/>
        <v>0</v>
      </c>
      <c r="BQ31" s="15">
        <f t="shared" si="48"/>
        <v>0</v>
      </c>
      <c r="BR31" s="15">
        <f t="shared" si="49"/>
        <v>0</v>
      </c>
      <c r="BS31" s="15">
        <f t="shared" si="50"/>
        <v>0</v>
      </c>
      <c r="BT31" s="101">
        <f t="shared" si="89"/>
        <v>0</v>
      </c>
      <c r="BW31" s="15">
        <f t="shared" si="51"/>
        <v>0</v>
      </c>
      <c r="BX31" s="15">
        <f t="shared" si="52"/>
        <v>0</v>
      </c>
      <c r="BY31" s="15">
        <f t="shared" si="53"/>
        <v>0</v>
      </c>
      <c r="BZ31" s="15">
        <f t="shared" si="54"/>
        <v>0</v>
      </c>
      <c r="CA31" s="15">
        <f t="shared" si="55"/>
        <v>0</v>
      </c>
      <c r="CB31" s="15">
        <f t="shared" si="56"/>
        <v>0</v>
      </c>
      <c r="CC31" s="15">
        <f t="shared" si="57"/>
        <v>0</v>
      </c>
      <c r="CD31" s="15">
        <f t="shared" si="58"/>
        <v>0</v>
      </c>
      <c r="CE31" s="234">
        <f t="shared" si="90"/>
        <v>0</v>
      </c>
      <c r="CF31" s="251">
        <f t="shared" si="91"/>
        <v>0</v>
      </c>
      <c r="CH31" s="81">
        <f t="shared" si="92"/>
        <v>0</v>
      </c>
      <c r="CI31" s="81">
        <f t="shared" si="93"/>
        <v>0</v>
      </c>
      <c r="CJ31" s="81">
        <f t="shared" si="94"/>
        <v>0</v>
      </c>
      <c r="CK31" s="81">
        <f t="shared" si="95"/>
        <v>0</v>
      </c>
      <c r="CL31" s="81">
        <f t="shared" si="96"/>
        <v>0</v>
      </c>
      <c r="CM31" s="81">
        <f t="shared" si="97"/>
        <v>0</v>
      </c>
      <c r="CN31" s="81">
        <f t="shared" si="98"/>
        <v>0</v>
      </c>
      <c r="CO31" s="81">
        <f t="shared" si="99"/>
        <v>0</v>
      </c>
      <c r="CP31" s="95">
        <f t="shared" si="100"/>
        <v>0</v>
      </c>
      <c r="CQ31" s="81">
        <f t="shared" si="17"/>
        <v>0</v>
      </c>
      <c r="CR31" s="81">
        <f t="shared" si="18"/>
        <v>0</v>
      </c>
      <c r="CS31" s="82">
        <f t="shared" si="19"/>
        <v>0</v>
      </c>
      <c r="CT31" s="81">
        <f t="shared" si="20"/>
        <v>0</v>
      </c>
      <c r="CU31" s="81">
        <f t="shared" si="21"/>
        <v>0</v>
      </c>
      <c r="CV31" s="81">
        <f t="shared" si="22"/>
        <v>0</v>
      </c>
      <c r="CW31" s="81">
        <f t="shared" si="23"/>
        <v>0</v>
      </c>
      <c r="CX31" s="81">
        <f t="shared" si="24"/>
        <v>0</v>
      </c>
      <c r="CY31" s="94">
        <f t="shared" si="101"/>
        <v>0</v>
      </c>
      <c r="DC31" s="72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25" s="2" customFormat="1" hidden="1" x14ac:dyDescent="0.25">
      <c r="A32" s="144" t="s">
        <v>216</v>
      </c>
      <c r="B32" s="137"/>
      <c r="C32" s="157"/>
      <c r="D32" s="145"/>
      <c r="E32" s="146"/>
      <c r="F32" s="146"/>
      <c r="G32" s="12"/>
      <c r="H32" s="145"/>
      <c r="I32" s="146"/>
      <c r="J32" s="146"/>
      <c r="K32" s="146"/>
      <c r="L32" s="146"/>
      <c r="M32" s="146"/>
      <c r="N32" s="12"/>
      <c r="O32" s="162"/>
      <c r="P32" s="162"/>
      <c r="Q32" s="145"/>
      <c r="R32" s="146"/>
      <c r="S32" s="146"/>
      <c r="T32" s="146"/>
      <c r="U32" s="146"/>
      <c r="V32" s="146"/>
      <c r="W32" s="12"/>
      <c r="X32" s="8"/>
      <c r="Y32" s="162">
        <f t="shared" si="25"/>
        <v>0</v>
      </c>
      <c r="Z32" s="9">
        <f t="shared" si="26"/>
        <v>0</v>
      </c>
      <c r="AA32" s="9">
        <f t="shared" si="26"/>
        <v>0</v>
      </c>
      <c r="AB32" s="9">
        <f t="shared" si="26"/>
        <v>0</v>
      </c>
      <c r="AC32" s="9">
        <f t="shared" si="27"/>
        <v>0</v>
      </c>
      <c r="AD32" s="267"/>
      <c r="AE32" s="267"/>
      <c r="AF32" s="267"/>
      <c r="AG32" s="76">
        <f t="shared" si="81"/>
        <v>0</v>
      </c>
      <c r="AH32" s="267"/>
      <c r="AI32" s="267"/>
      <c r="AJ32" s="267"/>
      <c r="AK32" s="76">
        <f t="shared" si="82"/>
        <v>0</v>
      </c>
      <c r="AL32" s="267"/>
      <c r="AM32" s="267"/>
      <c r="AN32" s="267"/>
      <c r="AO32" s="76">
        <f t="shared" si="83"/>
        <v>0</v>
      </c>
      <c r="AP32" s="267"/>
      <c r="AQ32" s="267"/>
      <c r="AR32" s="267"/>
      <c r="AS32" s="76">
        <f t="shared" si="84"/>
        <v>0</v>
      </c>
      <c r="AT32" s="267"/>
      <c r="AU32" s="267"/>
      <c r="AV32" s="267"/>
      <c r="AW32" s="76">
        <f t="shared" si="85"/>
        <v>0</v>
      </c>
      <c r="AX32" s="267"/>
      <c r="AY32" s="267"/>
      <c r="AZ32" s="267"/>
      <c r="BA32" s="76">
        <f t="shared" si="86"/>
        <v>0</v>
      </c>
      <c r="BB32" s="267"/>
      <c r="BC32" s="267"/>
      <c r="BD32" s="267"/>
      <c r="BE32" s="76">
        <f t="shared" si="87"/>
        <v>0</v>
      </c>
      <c r="BF32" s="267"/>
      <c r="BG32" s="267"/>
      <c r="BH32" s="267"/>
      <c r="BI32" s="76">
        <f t="shared" si="88"/>
        <v>0</v>
      </c>
      <c r="BJ32" s="69">
        <f t="shared" si="0"/>
        <v>0</v>
      </c>
      <c r="BK32" s="142" t="str">
        <f t="shared" si="1"/>
        <v/>
      </c>
      <c r="BL32" s="15">
        <f t="shared" si="43"/>
        <v>0</v>
      </c>
      <c r="BM32" s="15">
        <f t="shared" si="44"/>
        <v>0</v>
      </c>
      <c r="BN32" s="15">
        <f t="shared" si="45"/>
        <v>0</v>
      </c>
      <c r="BO32" s="15">
        <f t="shared" si="46"/>
        <v>0</v>
      </c>
      <c r="BP32" s="15">
        <f t="shared" si="47"/>
        <v>0</v>
      </c>
      <c r="BQ32" s="15">
        <f t="shared" si="48"/>
        <v>0</v>
      </c>
      <c r="BR32" s="15">
        <f t="shared" si="49"/>
        <v>0</v>
      </c>
      <c r="BS32" s="15">
        <f t="shared" si="50"/>
        <v>0</v>
      </c>
      <c r="BT32" s="101">
        <f t="shared" si="89"/>
        <v>0</v>
      </c>
      <c r="BW32" s="15">
        <f t="shared" si="51"/>
        <v>0</v>
      </c>
      <c r="BX32" s="15">
        <f t="shared" si="52"/>
        <v>0</v>
      </c>
      <c r="BY32" s="15">
        <f t="shared" si="53"/>
        <v>0</v>
      </c>
      <c r="BZ32" s="15">
        <f t="shared" si="54"/>
        <v>0</v>
      </c>
      <c r="CA32" s="15">
        <f t="shared" si="55"/>
        <v>0</v>
      </c>
      <c r="CB32" s="15">
        <f t="shared" si="56"/>
        <v>0</v>
      </c>
      <c r="CC32" s="15">
        <f t="shared" si="57"/>
        <v>0</v>
      </c>
      <c r="CD32" s="15">
        <f t="shared" si="58"/>
        <v>0</v>
      </c>
      <c r="CE32" s="234">
        <f t="shared" si="90"/>
        <v>0</v>
      </c>
      <c r="CF32" s="251">
        <f t="shared" si="91"/>
        <v>0</v>
      </c>
      <c r="CH32" s="81">
        <f t="shared" si="92"/>
        <v>0</v>
      </c>
      <c r="CI32" s="81">
        <f t="shared" si="93"/>
        <v>0</v>
      </c>
      <c r="CJ32" s="81">
        <f t="shared" si="94"/>
        <v>0</v>
      </c>
      <c r="CK32" s="81">
        <f t="shared" si="95"/>
        <v>0</v>
      </c>
      <c r="CL32" s="81">
        <f t="shared" si="96"/>
        <v>0</v>
      </c>
      <c r="CM32" s="81">
        <f t="shared" si="97"/>
        <v>0</v>
      </c>
      <c r="CN32" s="81">
        <f t="shared" si="98"/>
        <v>0</v>
      </c>
      <c r="CO32" s="81">
        <f t="shared" si="99"/>
        <v>0</v>
      </c>
      <c r="CP32" s="95">
        <f t="shared" si="100"/>
        <v>0</v>
      </c>
      <c r="CQ32" s="81">
        <f t="shared" si="17"/>
        <v>0</v>
      </c>
      <c r="CR32" s="81">
        <f t="shared" si="18"/>
        <v>0</v>
      </c>
      <c r="CS32" s="82">
        <f t="shared" si="19"/>
        <v>0</v>
      </c>
      <c r="CT32" s="81">
        <f t="shared" si="20"/>
        <v>0</v>
      </c>
      <c r="CU32" s="81">
        <f t="shared" si="21"/>
        <v>0</v>
      </c>
      <c r="CV32" s="81">
        <f t="shared" si="22"/>
        <v>0</v>
      </c>
      <c r="CW32" s="81">
        <f t="shared" si="23"/>
        <v>0</v>
      </c>
      <c r="CX32" s="81">
        <f t="shared" si="24"/>
        <v>0</v>
      </c>
      <c r="CY32" s="94">
        <f t="shared" si="101"/>
        <v>0</v>
      </c>
      <c r="DC32" s="72">
        <f>SUM($AD32:$AF32)+SUM($AH32:$AJ32)+SUM($AL32:AN32)+SUM($AP32:AR32)+SUM($AT32:AV32)+SUM($AX32:AZ32)+SUM($BB32:BD32)+SUM($BF32:BH32)</f>
        <v>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25" s="2" customFormat="1" hidden="1" x14ac:dyDescent="0.25">
      <c r="A33" s="144" t="s">
        <v>217</v>
      </c>
      <c r="B33" s="137"/>
      <c r="C33" s="157"/>
      <c r="D33" s="145"/>
      <c r="E33" s="146"/>
      <c r="F33" s="146"/>
      <c r="G33" s="12"/>
      <c r="H33" s="145"/>
      <c r="I33" s="146"/>
      <c r="J33" s="146"/>
      <c r="K33" s="146"/>
      <c r="L33" s="146"/>
      <c r="M33" s="146"/>
      <c r="N33" s="12"/>
      <c r="O33" s="162"/>
      <c r="P33" s="162"/>
      <c r="Q33" s="145"/>
      <c r="R33" s="146"/>
      <c r="S33" s="146"/>
      <c r="T33" s="146"/>
      <c r="U33" s="146"/>
      <c r="V33" s="146"/>
      <c r="W33" s="12"/>
      <c r="X33" s="8"/>
      <c r="Y33" s="162">
        <f t="shared" si="25"/>
        <v>0</v>
      </c>
      <c r="Z33" s="9">
        <f t="shared" si="26"/>
        <v>0</v>
      </c>
      <c r="AA33" s="9">
        <f t="shared" si="26"/>
        <v>0</v>
      </c>
      <c r="AB33" s="9">
        <f t="shared" si="26"/>
        <v>0</v>
      </c>
      <c r="AC33" s="9">
        <f t="shared" si="27"/>
        <v>0</v>
      </c>
      <c r="AD33" s="267"/>
      <c r="AE33" s="267"/>
      <c r="AF33" s="267"/>
      <c r="AG33" s="76">
        <f t="shared" si="81"/>
        <v>0</v>
      </c>
      <c r="AH33" s="267"/>
      <c r="AI33" s="267"/>
      <c r="AJ33" s="267"/>
      <c r="AK33" s="76">
        <f t="shared" si="82"/>
        <v>0</v>
      </c>
      <c r="AL33" s="267"/>
      <c r="AM33" s="267"/>
      <c r="AN33" s="267"/>
      <c r="AO33" s="76">
        <f t="shared" si="83"/>
        <v>0</v>
      </c>
      <c r="AP33" s="267"/>
      <c r="AQ33" s="267"/>
      <c r="AR33" s="267"/>
      <c r="AS33" s="76">
        <f t="shared" si="84"/>
        <v>0</v>
      </c>
      <c r="AT33" s="267"/>
      <c r="AU33" s="267"/>
      <c r="AV33" s="267"/>
      <c r="AW33" s="76">
        <f t="shared" si="85"/>
        <v>0</v>
      </c>
      <c r="AX33" s="267"/>
      <c r="AY33" s="267"/>
      <c r="AZ33" s="267"/>
      <c r="BA33" s="76">
        <f t="shared" si="86"/>
        <v>0</v>
      </c>
      <c r="BB33" s="267"/>
      <c r="BC33" s="267"/>
      <c r="BD33" s="267"/>
      <c r="BE33" s="76">
        <f t="shared" si="87"/>
        <v>0</v>
      </c>
      <c r="BF33" s="267"/>
      <c r="BG33" s="267"/>
      <c r="BH33" s="267"/>
      <c r="BI33" s="76">
        <f t="shared" si="88"/>
        <v>0</v>
      </c>
      <c r="BJ33" s="69">
        <f t="shared" si="0"/>
        <v>0</v>
      </c>
      <c r="BK33" s="142" t="str">
        <f t="shared" si="1"/>
        <v/>
      </c>
      <c r="BL33" s="15">
        <f t="shared" si="43"/>
        <v>0</v>
      </c>
      <c r="BM33" s="15">
        <f t="shared" si="44"/>
        <v>0</v>
      </c>
      <c r="BN33" s="15">
        <f t="shared" si="45"/>
        <v>0</v>
      </c>
      <c r="BO33" s="15">
        <f t="shared" si="46"/>
        <v>0</v>
      </c>
      <c r="BP33" s="15">
        <f t="shared" si="47"/>
        <v>0</v>
      </c>
      <c r="BQ33" s="15">
        <f t="shared" si="48"/>
        <v>0</v>
      </c>
      <c r="BR33" s="15">
        <f t="shared" si="49"/>
        <v>0</v>
      </c>
      <c r="BS33" s="15">
        <f t="shared" si="50"/>
        <v>0</v>
      </c>
      <c r="BT33" s="101">
        <f t="shared" si="89"/>
        <v>0</v>
      </c>
      <c r="BW33" s="15">
        <f t="shared" si="51"/>
        <v>0</v>
      </c>
      <c r="BX33" s="15">
        <f t="shared" si="52"/>
        <v>0</v>
      </c>
      <c r="BY33" s="15">
        <f t="shared" si="53"/>
        <v>0</v>
      </c>
      <c r="BZ33" s="15">
        <f t="shared" si="54"/>
        <v>0</v>
      </c>
      <c r="CA33" s="15">
        <f t="shared" si="55"/>
        <v>0</v>
      </c>
      <c r="CB33" s="15">
        <f t="shared" si="56"/>
        <v>0</v>
      </c>
      <c r="CC33" s="15">
        <f t="shared" si="57"/>
        <v>0</v>
      </c>
      <c r="CD33" s="15">
        <f t="shared" si="58"/>
        <v>0</v>
      </c>
      <c r="CE33" s="234">
        <f t="shared" si="90"/>
        <v>0</v>
      </c>
      <c r="CF33" s="251">
        <f t="shared" si="91"/>
        <v>0</v>
      </c>
      <c r="CH33" s="81">
        <f t="shared" si="92"/>
        <v>0</v>
      </c>
      <c r="CI33" s="81">
        <f t="shared" si="93"/>
        <v>0</v>
      </c>
      <c r="CJ33" s="81">
        <f t="shared" si="94"/>
        <v>0</v>
      </c>
      <c r="CK33" s="81">
        <f t="shared" si="95"/>
        <v>0</v>
      </c>
      <c r="CL33" s="81">
        <f t="shared" si="96"/>
        <v>0</v>
      </c>
      <c r="CM33" s="81">
        <f t="shared" si="97"/>
        <v>0</v>
      </c>
      <c r="CN33" s="81">
        <f t="shared" si="98"/>
        <v>0</v>
      </c>
      <c r="CO33" s="81">
        <f t="shared" si="99"/>
        <v>0</v>
      </c>
      <c r="CP33" s="95">
        <f t="shared" si="100"/>
        <v>0</v>
      </c>
      <c r="CQ33" s="81">
        <f t="shared" si="17"/>
        <v>0</v>
      </c>
      <c r="CR33" s="81">
        <f t="shared" si="18"/>
        <v>0</v>
      </c>
      <c r="CS33" s="82">
        <f t="shared" si="19"/>
        <v>0</v>
      </c>
      <c r="CT33" s="81">
        <f t="shared" si="20"/>
        <v>0</v>
      </c>
      <c r="CU33" s="81">
        <f t="shared" si="21"/>
        <v>0</v>
      </c>
      <c r="CV33" s="81">
        <f t="shared" si="22"/>
        <v>0</v>
      </c>
      <c r="CW33" s="81">
        <f t="shared" si="23"/>
        <v>0</v>
      </c>
      <c r="CX33" s="81">
        <f t="shared" si="24"/>
        <v>0</v>
      </c>
      <c r="CY33" s="94">
        <f t="shared" si="101"/>
        <v>0</v>
      </c>
      <c r="DC33" s="72">
        <f>SUM($AD33:$AF33)+SUM($AH33:$AJ33)+SUM($AL33:AN33)+SUM($AP33:AR33)+SUM($AT33:AV33)+SUM($AX33:AZ33)+SUM($BB33:BD33)+SUM($BF33:BH33)</f>
        <v>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25" s="2" customFormat="1" hidden="1" x14ac:dyDescent="0.25">
      <c r="A34" s="144" t="s">
        <v>218</v>
      </c>
      <c r="B34" s="137"/>
      <c r="C34" s="157"/>
      <c r="D34" s="145"/>
      <c r="E34" s="146"/>
      <c r="F34" s="146"/>
      <c r="G34" s="12"/>
      <c r="H34" s="145"/>
      <c r="I34" s="146"/>
      <c r="J34" s="146"/>
      <c r="K34" s="146"/>
      <c r="L34" s="146"/>
      <c r="M34" s="146"/>
      <c r="N34" s="12"/>
      <c r="O34" s="162"/>
      <c r="P34" s="162"/>
      <c r="Q34" s="145"/>
      <c r="R34" s="146"/>
      <c r="S34" s="146"/>
      <c r="T34" s="146"/>
      <c r="U34" s="146"/>
      <c r="V34" s="146"/>
      <c r="W34" s="12"/>
      <c r="X34" s="8"/>
      <c r="Y34" s="162">
        <f t="shared" si="25"/>
        <v>0</v>
      </c>
      <c r="Z34" s="9">
        <f t="shared" si="26"/>
        <v>0</v>
      </c>
      <c r="AA34" s="9">
        <f t="shared" si="26"/>
        <v>0</v>
      </c>
      <c r="AB34" s="9">
        <f t="shared" si="26"/>
        <v>0</v>
      </c>
      <c r="AC34" s="9">
        <f t="shared" si="27"/>
        <v>0</v>
      </c>
      <c r="AD34" s="267"/>
      <c r="AE34" s="267"/>
      <c r="AF34" s="267"/>
      <c r="AG34" s="76">
        <f t="shared" si="81"/>
        <v>0</v>
      </c>
      <c r="AH34" s="267"/>
      <c r="AI34" s="267"/>
      <c r="AJ34" s="267"/>
      <c r="AK34" s="76">
        <f t="shared" si="82"/>
        <v>0</v>
      </c>
      <c r="AL34" s="267"/>
      <c r="AM34" s="267"/>
      <c r="AN34" s="267"/>
      <c r="AO34" s="76">
        <f t="shared" si="83"/>
        <v>0</v>
      </c>
      <c r="AP34" s="267"/>
      <c r="AQ34" s="267"/>
      <c r="AR34" s="267"/>
      <c r="AS34" s="76">
        <f t="shared" si="84"/>
        <v>0</v>
      </c>
      <c r="AT34" s="267"/>
      <c r="AU34" s="267"/>
      <c r="AV34" s="267"/>
      <c r="AW34" s="76">
        <f t="shared" si="85"/>
        <v>0</v>
      </c>
      <c r="AX34" s="267"/>
      <c r="AY34" s="267"/>
      <c r="AZ34" s="267"/>
      <c r="BA34" s="76">
        <f t="shared" si="86"/>
        <v>0</v>
      </c>
      <c r="BB34" s="267"/>
      <c r="BC34" s="267"/>
      <c r="BD34" s="267"/>
      <c r="BE34" s="76">
        <f t="shared" si="87"/>
        <v>0</v>
      </c>
      <c r="BF34" s="267"/>
      <c r="BG34" s="267"/>
      <c r="BH34" s="267"/>
      <c r="BI34" s="76">
        <f t="shared" si="88"/>
        <v>0</v>
      </c>
      <c r="BJ34" s="69">
        <f t="shared" si="0"/>
        <v>0</v>
      </c>
      <c r="BK34" s="142" t="str">
        <f t="shared" si="1"/>
        <v/>
      </c>
      <c r="BL34" s="15">
        <f t="shared" si="43"/>
        <v>0</v>
      </c>
      <c r="BM34" s="15">
        <f t="shared" si="44"/>
        <v>0</v>
      </c>
      <c r="BN34" s="15">
        <f t="shared" si="45"/>
        <v>0</v>
      </c>
      <c r="BO34" s="15">
        <f t="shared" si="46"/>
        <v>0</v>
      </c>
      <c r="BP34" s="15">
        <f t="shared" si="47"/>
        <v>0</v>
      </c>
      <c r="BQ34" s="15">
        <f t="shared" si="48"/>
        <v>0</v>
      </c>
      <c r="BR34" s="15">
        <f t="shared" si="49"/>
        <v>0</v>
      </c>
      <c r="BS34" s="15">
        <f t="shared" si="50"/>
        <v>0</v>
      </c>
      <c r="BT34" s="101">
        <f t="shared" si="89"/>
        <v>0</v>
      </c>
      <c r="BW34" s="15">
        <f t="shared" si="51"/>
        <v>0</v>
      </c>
      <c r="BX34" s="15">
        <f t="shared" si="52"/>
        <v>0</v>
      </c>
      <c r="BY34" s="15">
        <f t="shared" si="53"/>
        <v>0</v>
      </c>
      <c r="BZ34" s="15">
        <f t="shared" si="54"/>
        <v>0</v>
      </c>
      <c r="CA34" s="15">
        <f t="shared" si="55"/>
        <v>0</v>
      </c>
      <c r="CB34" s="15">
        <f t="shared" si="56"/>
        <v>0</v>
      </c>
      <c r="CC34" s="15">
        <f t="shared" si="57"/>
        <v>0</v>
      </c>
      <c r="CD34" s="15">
        <f t="shared" si="58"/>
        <v>0</v>
      </c>
      <c r="CE34" s="234">
        <f t="shared" si="90"/>
        <v>0</v>
      </c>
      <c r="CF34" s="251">
        <f t="shared" si="91"/>
        <v>0</v>
      </c>
      <c r="CH34" s="81">
        <f t="shared" si="92"/>
        <v>0</v>
      </c>
      <c r="CI34" s="81">
        <f t="shared" si="93"/>
        <v>0</v>
      </c>
      <c r="CJ34" s="81">
        <f t="shared" si="94"/>
        <v>0</v>
      </c>
      <c r="CK34" s="81">
        <f t="shared" si="95"/>
        <v>0</v>
      </c>
      <c r="CL34" s="81">
        <f t="shared" si="96"/>
        <v>0</v>
      </c>
      <c r="CM34" s="81">
        <f t="shared" si="97"/>
        <v>0</v>
      </c>
      <c r="CN34" s="81">
        <f t="shared" si="98"/>
        <v>0</v>
      </c>
      <c r="CO34" s="81">
        <f t="shared" si="99"/>
        <v>0</v>
      </c>
      <c r="CP34" s="95">
        <f t="shared" si="100"/>
        <v>0</v>
      </c>
      <c r="CQ34" s="81">
        <f t="shared" si="17"/>
        <v>0</v>
      </c>
      <c r="CR34" s="81">
        <f t="shared" si="18"/>
        <v>0</v>
      </c>
      <c r="CS34" s="82">
        <f t="shared" si="19"/>
        <v>0</v>
      </c>
      <c r="CT34" s="81">
        <f t="shared" si="20"/>
        <v>0</v>
      </c>
      <c r="CU34" s="81">
        <f t="shared" si="21"/>
        <v>0</v>
      </c>
      <c r="CV34" s="81">
        <f t="shared" si="22"/>
        <v>0</v>
      </c>
      <c r="CW34" s="81">
        <f t="shared" si="23"/>
        <v>0</v>
      </c>
      <c r="CX34" s="81">
        <f t="shared" si="24"/>
        <v>0</v>
      </c>
      <c r="CY34" s="94">
        <f t="shared" si="101"/>
        <v>0</v>
      </c>
      <c r="DC34" s="72">
        <f>SUM($AD34:$AF34)+SUM($AH34:$AJ34)+SUM($AL34:AN34)+SUM($AP34:AR34)+SUM($AT34:AV34)+SUM($AX34:AZ34)+SUM($BB34:BD34)+SUM($BF34:BH34)</f>
        <v>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25" s="2" customFormat="1" hidden="1" x14ac:dyDescent="0.25">
      <c r="A35" s="144" t="s">
        <v>219</v>
      </c>
      <c r="B35" s="137"/>
      <c r="C35" s="157"/>
      <c r="D35" s="145"/>
      <c r="E35" s="146"/>
      <c r="F35" s="146"/>
      <c r="G35" s="12"/>
      <c r="H35" s="145"/>
      <c r="I35" s="146"/>
      <c r="J35" s="146"/>
      <c r="K35" s="146"/>
      <c r="L35" s="146"/>
      <c r="M35" s="146"/>
      <c r="N35" s="12"/>
      <c r="O35" s="162"/>
      <c r="P35" s="162"/>
      <c r="Q35" s="145"/>
      <c r="R35" s="146"/>
      <c r="S35" s="146"/>
      <c r="T35" s="146"/>
      <c r="U35" s="146"/>
      <c r="V35" s="146"/>
      <c r="W35" s="12"/>
      <c r="X35" s="8"/>
      <c r="Y35" s="162">
        <f t="shared" si="25"/>
        <v>0</v>
      </c>
      <c r="Z35" s="9">
        <f t="shared" si="26"/>
        <v>0</v>
      </c>
      <c r="AA35" s="9">
        <f t="shared" si="26"/>
        <v>0</v>
      </c>
      <c r="AB35" s="9">
        <f t="shared" si="26"/>
        <v>0</v>
      </c>
      <c r="AC35" s="9">
        <f t="shared" si="27"/>
        <v>0</v>
      </c>
      <c r="AD35" s="267"/>
      <c r="AE35" s="267"/>
      <c r="AF35" s="267"/>
      <c r="AG35" s="76">
        <f t="shared" si="81"/>
        <v>0</v>
      </c>
      <c r="AH35" s="267"/>
      <c r="AI35" s="267"/>
      <c r="AJ35" s="267"/>
      <c r="AK35" s="76">
        <f t="shared" si="82"/>
        <v>0</v>
      </c>
      <c r="AL35" s="267"/>
      <c r="AM35" s="267"/>
      <c r="AN35" s="267"/>
      <c r="AO35" s="76">
        <f t="shared" si="83"/>
        <v>0</v>
      </c>
      <c r="AP35" s="267"/>
      <c r="AQ35" s="267"/>
      <c r="AR35" s="267"/>
      <c r="AS35" s="76">
        <f t="shared" si="84"/>
        <v>0</v>
      </c>
      <c r="AT35" s="267"/>
      <c r="AU35" s="267"/>
      <c r="AV35" s="267"/>
      <c r="AW35" s="76">
        <f t="shared" si="85"/>
        <v>0</v>
      </c>
      <c r="AX35" s="267"/>
      <c r="AY35" s="267"/>
      <c r="AZ35" s="267"/>
      <c r="BA35" s="76">
        <f t="shared" si="86"/>
        <v>0</v>
      </c>
      <c r="BB35" s="267"/>
      <c r="BC35" s="267"/>
      <c r="BD35" s="267"/>
      <c r="BE35" s="76">
        <f t="shared" si="87"/>
        <v>0</v>
      </c>
      <c r="BF35" s="267"/>
      <c r="BG35" s="267"/>
      <c r="BH35" s="267"/>
      <c r="BI35" s="76">
        <f t="shared" si="88"/>
        <v>0</v>
      </c>
      <c r="BJ35" s="69">
        <f t="shared" si="0"/>
        <v>0</v>
      </c>
      <c r="BK35" s="142" t="str">
        <f t="shared" si="1"/>
        <v/>
      </c>
      <c r="BL35" s="15">
        <f t="shared" si="43"/>
        <v>0</v>
      </c>
      <c r="BM35" s="15">
        <f t="shared" si="44"/>
        <v>0</v>
      </c>
      <c r="BN35" s="15">
        <f t="shared" si="45"/>
        <v>0</v>
      </c>
      <c r="BO35" s="15">
        <f t="shared" si="46"/>
        <v>0</v>
      </c>
      <c r="BP35" s="15">
        <f t="shared" si="47"/>
        <v>0</v>
      </c>
      <c r="BQ35" s="15">
        <f t="shared" si="48"/>
        <v>0</v>
      </c>
      <c r="BR35" s="15">
        <f t="shared" si="49"/>
        <v>0</v>
      </c>
      <c r="BS35" s="15">
        <f t="shared" si="50"/>
        <v>0</v>
      </c>
      <c r="BT35" s="101">
        <f t="shared" si="89"/>
        <v>0</v>
      </c>
      <c r="BW35" s="15">
        <f t="shared" si="51"/>
        <v>0</v>
      </c>
      <c r="BX35" s="15">
        <f t="shared" si="52"/>
        <v>0</v>
      </c>
      <c r="BY35" s="15">
        <f t="shared" si="53"/>
        <v>0</v>
      </c>
      <c r="BZ35" s="15">
        <f t="shared" si="54"/>
        <v>0</v>
      </c>
      <c r="CA35" s="15">
        <f t="shared" si="55"/>
        <v>0</v>
      </c>
      <c r="CB35" s="15">
        <f t="shared" si="56"/>
        <v>0</v>
      </c>
      <c r="CC35" s="15">
        <f t="shared" si="57"/>
        <v>0</v>
      </c>
      <c r="CD35" s="15">
        <f t="shared" si="58"/>
        <v>0</v>
      </c>
      <c r="CE35" s="234">
        <f t="shared" si="90"/>
        <v>0</v>
      </c>
      <c r="CF35" s="251">
        <f t="shared" si="91"/>
        <v>0</v>
      </c>
      <c r="CH35" s="81">
        <f t="shared" si="92"/>
        <v>0</v>
      </c>
      <c r="CI35" s="81">
        <f t="shared" si="93"/>
        <v>0</v>
      </c>
      <c r="CJ35" s="81">
        <f t="shared" si="94"/>
        <v>0</v>
      </c>
      <c r="CK35" s="81">
        <f t="shared" si="95"/>
        <v>0</v>
      </c>
      <c r="CL35" s="81">
        <f t="shared" si="96"/>
        <v>0</v>
      </c>
      <c r="CM35" s="81">
        <f t="shared" si="97"/>
        <v>0</v>
      </c>
      <c r="CN35" s="81">
        <f t="shared" si="98"/>
        <v>0</v>
      </c>
      <c r="CO35" s="81">
        <f t="shared" si="99"/>
        <v>0</v>
      </c>
      <c r="CP35" s="95">
        <f t="shared" si="100"/>
        <v>0</v>
      </c>
      <c r="CQ35" s="81">
        <f t="shared" si="17"/>
        <v>0</v>
      </c>
      <c r="CR35" s="81">
        <f t="shared" si="18"/>
        <v>0</v>
      </c>
      <c r="CS35" s="82">
        <f t="shared" si="19"/>
        <v>0</v>
      </c>
      <c r="CT35" s="81">
        <f t="shared" si="20"/>
        <v>0</v>
      </c>
      <c r="CU35" s="81">
        <f t="shared" si="21"/>
        <v>0</v>
      </c>
      <c r="CV35" s="81">
        <f t="shared" si="22"/>
        <v>0</v>
      </c>
      <c r="CW35" s="81">
        <f t="shared" si="23"/>
        <v>0</v>
      </c>
      <c r="CX35" s="81">
        <f t="shared" si="24"/>
        <v>0</v>
      </c>
      <c r="CY35" s="94">
        <f t="shared" si="101"/>
        <v>0</v>
      </c>
      <c r="DC35" s="72">
        <f>SUM($AD35:$AF35)+SUM($AH35:$AJ35)+SUM($AL35:AN35)+SUM($AP35:AR35)+SUM($AT35:AV35)+SUM($AX35:AZ35)+SUM($BB35:BD35)+SUM($BF35:BH35)</f>
        <v>0</v>
      </c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25" s="2" customFormat="1" hidden="1" x14ac:dyDescent="0.25">
      <c r="A36" s="144" t="s">
        <v>220</v>
      </c>
      <c r="B36" s="137"/>
      <c r="C36" s="157"/>
      <c r="D36" s="145"/>
      <c r="E36" s="146"/>
      <c r="F36" s="146"/>
      <c r="G36" s="12"/>
      <c r="H36" s="145"/>
      <c r="I36" s="146"/>
      <c r="J36" s="146"/>
      <c r="K36" s="146"/>
      <c r="L36" s="146"/>
      <c r="M36" s="146"/>
      <c r="N36" s="12"/>
      <c r="O36" s="162"/>
      <c r="P36" s="162"/>
      <c r="Q36" s="145"/>
      <c r="R36" s="146"/>
      <c r="S36" s="146"/>
      <c r="T36" s="146"/>
      <c r="U36" s="146"/>
      <c r="V36" s="146"/>
      <c r="W36" s="12"/>
      <c r="X36" s="8"/>
      <c r="Y36" s="162">
        <f t="shared" si="25"/>
        <v>0</v>
      </c>
      <c r="Z36" s="9">
        <f t="shared" si="26"/>
        <v>0</v>
      </c>
      <c r="AA36" s="9">
        <f t="shared" si="26"/>
        <v>0</v>
      </c>
      <c r="AB36" s="9">
        <f t="shared" si="26"/>
        <v>0</v>
      </c>
      <c r="AC36" s="9">
        <f t="shared" si="27"/>
        <v>0</v>
      </c>
      <c r="AD36" s="267"/>
      <c r="AE36" s="267"/>
      <c r="AF36" s="267"/>
      <c r="AG36" s="76">
        <f t="shared" si="81"/>
        <v>0</v>
      </c>
      <c r="AH36" s="267"/>
      <c r="AI36" s="267"/>
      <c r="AJ36" s="267"/>
      <c r="AK36" s="76">
        <f t="shared" si="82"/>
        <v>0</v>
      </c>
      <c r="AL36" s="267"/>
      <c r="AM36" s="267"/>
      <c r="AN36" s="267"/>
      <c r="AO36" s="76">
        <f t="shared" si="83"/>
        <v>0</v>
      </c>
      <c r="AP36" s="267"/>
      <c r="AQ36" s="267"/>
      <c r="AR36" s="267"/>
      <c r="AS36" s="76">
        <f t="shared" si="84"/>
        <v>0</v>
      </c>
      <c r="AT36" s="267"/>
      <c r="AU36" s="267"/>
      <c r="AV36" s="267"/>
      <c r="AW36" s="76">
        <f t="shared" si="85"/>
        <v>0</v>
      </c>
      <c r="AX36" s="267"/>
      <c r="AY36" s="267"/>
      <c r="AZ36" s="267"/>
      <c r="BA36" s="76">
        <f t="shared" si="86"/>
        <v>0</v>
      </c>
      <c r="BB36" s="267"/>
      <c r="BC36" s="267"/>
      <c r="BD36" s="267"/>
      <c r="BE36" s="76">
        <f t="shared" si="87"/>
        <v>0</v>
      </c>
      <c r="BF36" s="267"/>
      <c r="BG36" s="267"/>
      <c r="BH36" s="267"/>
      <c r="BI36" s="76">
        <f t="shared" si="88"/>
        <v>0</v>
      </c>
      <c r="BJ36" s="69">
        <f t="shared" si="0"/>
        <v>0</v>
      </c>
      <c r="BK36" s="142" t="str">
        <f t="shared" si="1"/>
        <v/>
      </c>
      <c r="BL36" s="15">
        <f t="shared" si="43"/>
        <v>0</v>
      </c>
      <c r="BM36" s="15">
        <f t="shared" si="44"/>
        <v>0</v>
      </c>
      <c r="BN36" s="15">
        <f t="shared" si="45"/>
        <v>0</v>
      </c>
      <c r="BO36" s="15">
        <f t="shared" si="46"/>
        <v>0</v>
      </c>
      <c r="BP36" s="15">
        <f t="shared" si="47"/>
        <v>0</v>
      </c>
      <c r="BQ36" s="15">
        <f t="shared" si="48"/>
        <v>0</v>
      </c>
      <c r="BR36" s="15">
        <f t="shared" si="49"/>
        <v>0</v>
      </c>
      <c r="BS36" s="15">
        <f t="shared" si="50"/>
        <v>0</v>
      </c>
      <c r="BT36" s="101">
        <f t="shared" si="89"/>
        <v>0</v>
      </c>
      <c r="BW36" s="15">
        <f t="shared" si="51"/>
        <v>0</v>
      </c>
      <c r="BX36" s="15">
        <f t="shared" si="52"/>
        <v>0</v>
      </c>
      <c r="BY36" s="15">
        <f t="shared" si="53"/>
        <v>0</v>
      </c>
      <c r="BZ36" s="15">
        <f t="shared" si="54"/>
        <v>0</v>
      </c>
      <c r="CA36" s="15">
        <f t="shared" si="55"/>
        <v>0</v>
      </c>
      <c r="CB36" s="15">
        <f t="shared" si="56"/>
        <v>0</v>
      </c>
      <c r="CC36" s="15">
        <f t="shared" si="57"/>
        <v>0</v>
      </c>
      <c r="CD36" s="15">
        <f t="shared" si="58"/>
        <v>0</v>
      </c>
      <c r="CE36" s="234">
        <f t="shared" si="90"/>
        <v>0</v>
      </c>
      <c r="CF36" s="251">
        <f t="shared" si="91"/>
        <v>0</v>
      </c>
      <c r="CH36" s="81">
        <f t="shared" si="92"/>
        <v>0</v>
      </c>
      <c r="CI36" s="81">
        <f t="shared" si="93"/>
        <v>0</v>
      </c>
      <c r="CJ36" s="81">
        <f t="shared" si="94"/>
        <v>0</v>
      </c>
      <c r="CK36" s="81">
        <f t="shared" si="95"/>
        <v>0</v>
      </c>
      <c r="CL36" s="81">
        <f t="shared" si="96"/>
        <v>0</v>
      </c>
      <c r="CM36" s="81">
        <f t="shared" si="97"/>
        <v>0</v>
      </c>
      <c r="CN36" s="81">
        <f t="shared" si="98"/>
        <v>0</v>
      </c>
      <c r="CO36" s="81">
        <f t="shared" si="99"/>
        <v>0</v>
      </c>
      <c r="CP36" s="95">
        <f t="shared" si="100"/>
        <v>0</v>
      </c>
      <c r="CQ36" s="81">
        <f t="shared" si="17"/>
        <v>0</v>
      </c>
      <c r="CR36" s="81">
        <f t="shared" si="18"/>
        <v>0</v>
      </c>
      <c r="CS36" s="82">
        <f t="shared" si="19"/>
        <v>0</v>
      </c>
      <c r="CT36" s="81">
        <f t="shared" si="20"/>
        <v>0</v>
      </c>
      <c r="CU36" s="81">
        <f t="shared" si="21"/>
        <v>0</v>
      </c>
      <c r="CV36" s="81">
        <f t="shared" si="22"/>
        <v>0</v>
      </c>
      <c r="CW36" s="81">
        <f t="shared" si="23"/>
        <v>0</v>
      </c>
      <c r="CX36" s="81">
        <f t="shared" si="24"/>
        <v>0</v>
      </c>
      <c r="CY36" s="94">
        <f t="shared" si="101"/>
        <v>0</v>
      </c>
      <c r="DC36" s="72">
        <f>SUM($AD36:$AF36)+SUM($AH36:$AJ36)+SUM($AL36:AN36)+SUM($AP36:AR36)+SUM($AT36:AV36)+SUM($AX36:AZ36)+SUM($BB36:BD36)+SUM($BF36:BH36)</f>
        <v>0</v>
      </c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25" s="2" customFormat="1" hidden="1" x14ac:dyDescent="0.25">
      <c r="A37" s="144" t="s">
        <v>221</v>
      </c>
      <c r="B37" s="137"/>
      <c r="C37" s="157"/>
      <c r="D37" s="145"/>
      <c r="E37" s="146"/>
      <c r="F37" s="146"/>
      <c r="G37" s="12"/>
      <c r="H37" s="145"/>
      <c r="I37" s="146"/>
      <c r="J37" s="146"/>
      <c r="K37" s="146"/>
      <c r="L37" s="146"/>
      <c r="M37" s="146"/>
      <c r="N37" s="12"/>
      <c r="O37" s="162"/>
      <c r="P37" s="162"/>
      <c r="Q37" s="145"/>
      <c r="R37" s="146"/>
      <c r="S37" s="146"/>
      <c r="T37" s="146"/>
      <c r="U37" s="146"/>
      <c r="V37" s="146"/>
      <c r="W37" s="12"/>
      <c r="X37" s="8"/>
      <c r="Y37" s="162">
        <f t="shared" si="25"/>
        <v>0</v>
      </c>
      <c r="Z37" s="9">
        <f t="shared" si="26"/>
        <v>0</v>
      </c>
      <c r="AA37" s="9">
        <f t="shared" si="26"/>
        <v>0</v>
      </c>
      <c r="AB37" s="9">
        <f t="shared" si="26"/>
        <v>0</v>
      </c>
      <c r="AC37" s="9">
        <f t="shared" si="27"/>
        <v>0</v>
      </c>
      <c r="AD37" s="267"/>
      <c r="AE37" s="267"/>
      <c r="AF37" s="267"/>
      <c r="AG37" s="76">
        <f t="shared" si="81"/>
        <v>0</v>
      </c>
      <c r="AH37" s="267"/>
      <c r="AI37" s="267"/>
      <c r="AJ37" s="267"/>
      <c r="AK37" s="76">
        <f t="shared" si="82"/>
        <v>0</v>
      </c>
      <c r="AL37" s="267"/>
      <c r="AM37" s="267"/>
      <c r="AN37" s="267"/>
      <c r="AO37" s="76">
        <f t="shared" si="83"/>
        <v>0</v>
      </c>
      <c r="AP37" s="267"/>
      <c r="AQ37" s="267"/>
      <c r="AR37" s="267"/>
      <c r="AS37" s="76">
        <f t="shared" si="84"/>
        <v>0</v>
      </c>
      <c r="AT37" s="267"/>
      <c r="AU37" s="267"/>
      <c r="AV37" s="267"/>
      <c r="AW37" s="76">
        <f t="shared" si="85"/>
        <v>0</v>
      </c>
      <c r="AX37" s="267"/>
      <c r="AY37" s="267"/>
      <c r="AZ37" s="267"/>
      <c r="BA37" s="76">
        <f t="shared" si="86"/>
        <v>0</v>
      </c>
      <c r="BB37" s="267"/>
      <c r="BC37" s="267"/>
      <c r="BD37" s="267"/>
      <c r="BE37" s="76">
        <f t="shared" si="87"/>
        <v>0</v>
      </c>
      <c r="BF37" s="267"/>
      <c r="BG37" s="267"/>
      <c r="BH37" s="267"/>
      <c r="BI37" s="76">
        <f t="shared" si="88"/>
        <v>0</v>
      </c>
      <c r="BJ37" s="69">
        <f t="shared" si="0"/>
        <v>0</v>
      </c>
      <c r="BK37" s="142" t="str">
        <f t="shared" si="1"/>
        <v/>
      </c>
      <c r="BL37" s="15">
        <f t="shared" si="43"/>
        <v>0</v>
      </c>
      <c r="BM37" s="15">
        <f t="shared" si="44"/>
        <v>0</v>
      </c>
      <c r="BN37" s="15">
        <f t="shared" si="45"/>
        <v>0</v>
      </c>
      <c r="BO37" s="15">
        <f t="shared" si="46"/>
        <v>0</v>
      </c>
      <c r="BP37" s="15">
        <f t="shared" si="47"/>
        <v>0</v>
      </c>
      <c r="BQ37" s="15">
        <f t="shared" si="48"/>
        <v>0</v>
      </c>
      <c r="BR37" s="15">
        <f t="shared" si="49"/>
        <v>0</v>
      </c>
      <c r="BS37" s="15">
        <f t="shared" si="50"/>
        <v>0</v>
      </c>
      <c r="BT37" s="101">
        <f t="shared" si="89"/>
        <v>0</v>
      </c>
      <c r="BW37" s="15">
        <f t="shared" si="51"/>
        <v>0</v>
      </c>
      <c r="BX37" s="15">
        <f t="shared" si="52"/>
        <v>0</v>
      </c>
      <c r="BY37" s="15">
        <f t="shared" si="53"/>
        <v>0</v>
      </c>
      <c r="BZ37" s="15">
        <f t="shared" si="54"/>
        <v>0</v>
      </c>
      <c r="CA37" s="15">
        <f t="shared" si="55"/>
        <v>0</v>
      </c>
      <c r="CB37" s="15">
        <f t="shared" si="56"/>
        <v>0</v>
      </c>
      <c r="CC37" s="15">
        <f t="shared" si="57"/>
        <v>0</v>
      </c>
      <c r="CD37" s="15">
        <f t="shared" si="58"/>
        <v>0</v>
      </c>
      <c r="CE37" s="234">
        <f t="shared" si="90"/>
        <v>0</v>
      </c>
      <c r="CF37" s="251">
        <f t="shared" si="91"/>
        <v>0</v>
      </c>
      <c r="CH37" s="81">
        <f t="shared" si="92"/>
        <v>0</v>
      </c>
      <c r="CI37" s="81">
        <f t="shared" si="93"/>
        <v>0</v>
      </c>
      <c r="CJ37" s="81">
        <f t="shared" si="94"/>
        <v>0</v>
      </c>
      <c r="CK37" s="81">
        <f t="shared" si="95"/>
        <v>0</v>
      </c>
      <c r="CL37" s="81">
        <f t="shared" si="96"/>
        <v>0</v>
      </c>
      <c r="CM37" s="81">
        <f t="shared" si="97"/>
        <v>0</v>
      </c>
      <c r="CN37" s="81">
        <f t="shared" si="98"/>
        <v>0</v>
      </c>
      <c r="CO37" s="81">
        <f t="shared" si="99"/>
        <v>0</v>
      </c>
      <c r="CP37" s="95">
        <f t="shared" si="100"/>
        <v>0</v>
      </c>
      <c r="CQ37" s="81">
        <f t="shared" si="17"/>
        <v>0</v>
      </c>
      <c r="CR37" s="81">
        <f t="shared" si="18"/>
        <v>0</v>
      </c>
      <c r="CS37" s="82">
        <f t="shared" si="19"/>
        <v>0</v>
      </c>
      <c r="CT37" s="81">
        <f t="shared" si="20"/>
        <v>0</v>
      </c>
      <c r="CU37" s="81">
        <f t="shared" si="21"/>
        <v>0</v>
      </c>
      <c r="CV37" s="81">
        <f t="shared" si="22"/>
        <v>0</v>
      </c>
      <c r="CW37" s="81">
        <f t="shared" si="23"/>
        <v>0</v>
      </c>
      <c r="CX37" s="81">
        <f t="shared" si="24"/>
        <v>0</v>
      </c>
      <c r="CY37" s="94">
        <f t="shared" si="101"/>
        <v>0</v>
      </c>
      <c r="DC37" s="72">
        <f>SUM($AD37:$AF37)+SUM($AH37:$AJ37)+SUM($AL37:AN37)+SUM($AP37:AR37)+SUM($AT37:AV37)+SUM($AX37:AZ37)+SUM($BB37:BD37)+SUM($BF37:BH37)</f>
        <v>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25" s="2" customFormat="1" hidden="1" x14ac:dyDescent="0.25">
      <c r="A38" s="144" t="s">
        <v>222</v>
      </c>
      <c r="B38" s="137"/>
      <c r="C38" s="157"/>
      <c r="D38" s="145"/>
      <c r="E38" s="146"/>
      <c r="F38" s="146"/>
      <c r="G38" s="12"/>
      <c r="H38" s="145"/>
      <c r="I38" s="146"/>
      <c r="J38" s="146"/>
      <c r="K38" s="146"/>
      <c r="L38" s="146"/>
      <c r="M38" s="146"/>
      <c r="N38" s="12"/>
      <c r="O38" s="162"/>
      <c r="P38" s="162"/>
      <c r="Q38" s="145"/>
      <c r="R38" s="146"/>
      <c r="S38" s="146"/>
      <c r="T38" s="146"/>
      <c r="U38" s="146"/>
      <c r="V38" s="146"/>
      <c r="W38" s="12"/>
      <c r="X38" s="8"/>
      <c r="Y38" s="162">
        <f t="shared" si="25"/>
        <v>0</v>
      </c>
      <c r="Z38" s="9">
        <f t="shared" si="26"/>
        <v>0</v>
      </c>
      <c r="AA38" s="9">
        <f t="shared" si="26"/>
        <v>0</v>
      </c>
      <c r="AB38" s="9">
        <f t="shared" si="26"/>
        <v>0</v>
      </c>
      <c r="AC38" s="9">
        <f t="shared" si="27"/>
        <v>0</v>
      </c>
      <c r="AD38" s="267"/>
      <c r="AE38" s="267"/>
      <c r="AF38" s="267"/>
      <c r="AG38" s="76">
        <f t="shared" si="28"/>
        <v>0</v>
      </c>
      <c r="AH38" s="267"/>
      <c r="AI38" s="267"/>
      <c r="AJ38" s="267"/>
      <c r="AK38" s="76">
        <f t="shared" si="59"/>
        <v>0</v>
      </c>
      <c r="AL38" s="267"/>
      <c r="AM38" s="267"/>
      <c r="AN38" s="267"/>
      <c r="AO38" s="76">
        <f t="shared" si="60"/>
        <v>0</v>
      </c>
      <c r="AP38" s="267"/>
      <c r="AQ38" s="267"/>
      <c r="AR38" s="267"/>
      <c r="AS38" s="76">
        <f t="shared" si="61"/>
        <v>0</v>
      </c>
      <c r="AT38" s="267"/>
      <c r="AU38" s="267"/>
      <c r="AV38" s="267"/>
      <c r="AW38" s="76">
        <f t="shared" si="62"/>
        <v>0</v>
      </c>
      <c r="AX38" s="267"/>
      <c r="AY38" s="267"/>
      <c r="AZ38" s="267"/>
      <c r="BA38" s="76">
        <f t="shared" si="63"/>
        <v>0</v>
      </c>
      <c r="BB38" s="267"/>
      <c r="BC38" s="267"/>
      <c r="BD38" s="267"/>
      <c r="BE38" s="76">
        <f t="shared" si="64"/>
        <v>0</v>
      </c>
      <c r="BF38" s="267"/>
      <c r="BG38" s="267"/>
      <c r="BH38" s="267"/>
      <c r="BI38" s="76">
        <f t="shared" si="65"/>
        <v>0</v>
      </c>
      <c r="BJ38" s="69">
        <f t="shared" si="0"/>
        <v>0</v>
      </c>
      <c r="BK38" s="142" t="str">
        <f t="shared" si="1"/>
        <v/>
      </c>
      <c r="BL38" s="15">
        <f t="shared" si="43"/>
        <v>0</v>
      </c>
      <c r="BM38" s="15">
        <f t="shared" si="44"/>
        <v>0</v>
      </c>
      <c r="BN38" s="15">
        <f t="shared" si="45"/>
        <v>0</v>
      </c>
      <c r="BO38" s="15">
        <f t="shared" si="46"/>
        <v>0</v>
      </c>
      <c r="BP38" s="15">
        <f t="shared" si="47"/>
        <v>0</v>
      </c>
      <c r="BQ38" s="15">
        <f t="shared" si="48"/>
        <v>0</v>
      </c>
      <c r="BR38" s="15">
        <f t="shared" si="49"/>
        <v>0</v>
      </c>
      <c r="BS38" s="15">
        <f t="shared" si="50"/>
        <v>0</v>
      </c>
      <c r="BT38" s="101">
        <f t="shared" si="30"/>
        <v>0</v>
      </c>
      <c r="BW38" s="15">
        <f t="shared" si="51"/>
        <v>0</v>
      </c>
      <c r="BX38" s="15">
        <f t="shared" si="52"/>
        <v>0</v>
      </c>
      <c r="BY38" s="15">
        <f t="shared" si="53"/>
        <v>0</v>
      </c>
      <c r="BZ38" s="15">
        <f t="shared" si="54"/>
        <v>0</v>
      </c>
      <c r="CA38" s="15">
        <f t="shared" si="55"/>
        <v>0</v>
      </c>
      <c r="CB38" s="15">
        <f t="shared" si="56"/>
        <v>0</v>
      </c>
      <c r="CC38" s="15">
        <f t="shared" si="57"/>
        <v>0</v>
      </c>
      <c r="CD38" s="15">
        <f t="shared" si="58"/>
        <v>0</v>
      </c>
      <c r="CE38" s="234">
        <f t="shared" si="31"/>
        <v>0</v>
      </c>
      <c r="CF38" s="251">
        <f t="shared" si="32"/>
        <v>0</v>
      </c>
      <c r="CH38" s="81">
        <f t="shared" si="92"/>
        <v>0</v>
      </c>
      <c r="CI38" s="81">
        <f t="shared" si="93"/>
        <v>0</v>
      </c>
      <c r="CJ38" s="81">
        <f t="shared" si="94"/>
        <v>0</v>
      </c>
      <c r="CK38" s="81">
        <f t="shared" si="95"/>
        <v>0</v>
      </c>
      <c r="CL38" s="81">
        <f t="shared" si="96"/>
        <v>0</v>
      </c>
      <c r="CM38" s="81">
        <f t="shared" si="97"/>
        <v>0</v>
      </c>
      <c r="CN38" s="81">
        <f t="shared" si="98"/>
        <v>0</v>
      </c>
      <c r="CO38" s="81">
        <f t="shared" si="99"/>
        <v>0</v>
      </c>
      <c r="CP38" s="95">
        <f t="shared" si="33"/>
        <v>0</v>
      </c>
      <c r="CQ38" s="81">
        <f t="shared" si="17"/>
        <v>0</v>
      </c>
      <c r="CR38" s="81">
        <f t="shared" si="18"/>
        <v>0</v>
      </c>
      <c r="CS38" s="82">
        <f t="shared" si="19"/>
        <v>0</v>
      </c>
      <c r="CT38" s="81">
        <f t="shared" si="20"/>
        <v>0</v>
      </c>
      <c r="CU38" s="81">
        <f t="shared" si="21"/>
        <v>0</v>
      </c>
      <c r="CV38" s="81">
        <f t="shared" si="22"/>
        <v>0</v>
      </c>
      <c r="CW38" s="81">
        <f t="shared" si="23"/>
        <v>0</v>
      </c>
      <c r="CX38" s="81">
        <f t="shared" si="24"/>
        <v>0</v>
      </c>
      <c r="CY38" s="94">
        <f t="shared" si="42"/>
        <v>0</v>
      </c>
      <c r="DC38" s="72">
        <f>SUM($AD38:$AF38)+SUM($AH38:$AJ38)+SUM($AL38:AN38)+SUM($AP38:AR38)+SUM($AT38:AV38)+SUM($AX38:AZ38)+SUM($BB38:BD38)+SUM($BF38:BH38)</f>
        <v>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</row>
    <row r="39" spans="1:125" s="2" customFormat="1" hidden="1" x14ac:dyDescent="0.25">
      <c r="A39" s="144" t="s">
        <v>223</v>
      </c>
      <c r="B39" s="137"/>
      <c r="C39" s="157"/>
      <c r="D39" s="145"/>
      <c r="E39" s="146"/>
      <c r="F39" s="146"/>
      <c r="G39" s="12"/>
      <c r="H39" s="145"/>
      <c r="I39" s="146"/>
      <c r="J39" s="146"/>
      <c r="K39" s="146"/>
      <c r="L39" s="146"/>
      <c r="M39" s="146"/>
      <c r="N39" s="12"/>
      <c r="O39" s="162"/>
      <c r="P39" s="162"/>
      <c r="Q39" s="145"/>
      <c r="R39" s="146"/>
      <c r="S39" s="146"/>
      <c r="T39" s="146"/>
      <c r="U39" s="146"/>
      <c r="V39" s="146"/>
      <c r="W39" s="12"/>
      <c r="X39" s="8"/>
      <c r="Y39" s="162">
        <f t="shared" si="25"/>
        <v>0</v>
      </c>
      <c r="Z39" s="9">
        <f t="shared" ref="Z39:AB39" si="102">AD39*$BL$5+AH39*$BM$5+AL39*$BN$5+AP39*$BO$5+AT39*$BP$5+AX39*$BQ$5+BB39*$BR$5+BF39*$BS$5</f>
        <v>0</v>
      </c>
      <c r="AA39" s="9">
        <f t="shared" si="102"/>
        <v>0</v>
      </c>
      <c r="AB39" s="9">
        <f t="shared" si="102"/>
        <v>0</v>
      </c>
      <c r="AC39" s="9">
        <f t="shared" si="27"/>
        <v>0</v>
      </c>
      <c r="AD39" s="267"/>
      <c r="AE39" s="267"/>
      <c r="AF39" s="267"/>
      <c r="AG39" s="76">
        <f t="shared" ref="AG39" si="103">BL39</f>
        <v>0</v>
      </c>
      <c r="AH39" s="267"/>
      <c r="AI39" s="267"/>
      <c r="AJ39" s="267"/>
      <c r="AK39" s="76">
        <f t="shared" ref="AK39" si="104">BM39</f>
        <v>0</v>
      </c>
      <c r="AL39" s="267"/>
      <c r="AM39" s="267"/>
      <c r="AN39" s="267"/>
      <c r="AO39" s="76">
        <f t="shared" ref="AO39" si="105">BN39</f>
        <v>0</v>
      </c>
      <c r="AP39" s="267"/>
      <c r="AQ39" s="267"/>
      <c r="AR39" s="267"/>
      <c r="AS39" s="76">
        <f t="shared" ref="AS39" si="106">BO39</f>
        <v>0</v>
      </c>
      <c r="AT39" s="267"/>
      <c r="AU39" s="267"/>
      <c r="AV39" s="267"/>
      <c r="AW39" s="76">
        <f t="shared" ref="AW39" si="107">BP39</f>
        <v>0</v>
      </c>
      <c r="AX39" s="267"/>
      <c r="AY39" s="267"/>
      <c r="AZ39" s="267"/>
      <c r="BA39" s="76">
        <f t="shared" ref="BA39" si="108">BQ39</f>
        <v>0</v>
      </c>
      <c r="BB39" s="267"/>
      <c r="BC39" s="267"/>
      <c r="BD39" s="267"/>
      <c r="BE39" s="76">
        <f t="shared" ref="BE39" si="109">BR39</f>
        <v>0</v>
      </c>
      <c r="BF39" s="267"/>
      <c r="BG39" s="267"/>
      <c r="BH39" s="267"/>
      <c r="BI39" s="76">
        <f t="shared" ref="BI39" si="110">BS39</f>
        <v>0</v>
      </c>
      <c r="BJ39" s="69">
        <f t="shared" ref="BJ39" si="111">IF(ISERROR(AC39/X39),0,AC39/X39)</f>
        <v>0</v>
      </c>
      <c r="BK39" s="142" t="str">
        <f t="shared" ref="BK39" si="112">IF(ISERROR(SEARCH("в",A39)),"",1)</f>
        <v/>
      </c>
      <c r="BL39" s="15">
        <f t="shared" si="43"/>
        <v>0</v>
      </c>
      <c r="BM39" s="15">
        <f t="shared" si="44"/>
        <v>0</v>
      </c>
      <c r="BN39" s="15">
        <f t="shared" si="45"/>
        <v>0</v>
      </c>
      <c r="BO39" s="15">
        <f t="shared" si="46"/>
        <v>0</v>
      </c>
      <c r="BP39" s="15">
        <f t="shared" si="47"/>
        <v>0</v>
      </c>
      <c r="BQ39" s="15">
        <f t="shared" si="48"/>
        <v>0</v>
      </c>
      <c r="BR39" s="15">
        <f t="shared" si="49"/>
        <v>0</v>
      </c>
      <c r="BS39" s="15">
        <f t="shared" si="50"/>
        <v>0</v>
      </c>
      <c r="BT39" s="101">
        <f t="shared" ref="BT39" si="113">SUM(BL39:BS39)</f>
        <v>0</v>
      </c>
      <c r="BW39" s="15">
        <f t="shared" si="51"/>
        <v>0</v>
      </c>
      <c r="BX39" s="15">
        <f t="shared" si="52"/>
        <v>0</v>
      </c>
      <c r="BY39" s="15">
        <f t="shared" si="53"/>
        <v>0</v>
      </c>
      <c r="BZ39" s="15">
        <f t="shared" si="54"/>
        <v>0</v>
      </c>
      <c r="CA39" s="15">
        <f t="shared" si="55"/>
        <v>0</v>
      </c>
      <c r="CB39" s="15">
        <f t="shared" si="56"/>
        <v>0</v>
      </c>
      <c r="CC39" s="15">
        <f t="shared" si="57"/>
        <v>0</v>
      </c>
      <c r="CD39" s="15">
        <f t="shared" si="58"/>
        <v>0</v>
      </c>
      <c r="CE39" s="234">
        <f t="shared" ref="CE39" si="114">SUM(BW39:CD39)</f>
        <v>0</v>
      </c>
      <c r="CF39" s="251">
        <f t="shared" ref="CF39" si="115">MAX(BW39:CD39)</f>
        <v>0</v>
      </c>
      <c r="CH39" s="81">
        <f t="shared" si="92"/>
        <v>0</v>
      </c>
      <c r="CI39" s="81">
        <f t="shared" si="93"/>
        <v>0</v>
      </c>
      <c r="CJ39" s="81">
        <f t="shared" si="94"/>
        <v>0</v>
      </c>
      <c r="CK39" s="81">
        <f t="shared" si="95"/>
        <v>0</v>
      </c>
      <c r="CL39" s="81">
        <f t="shared" si="96"/>
        <v>0</v>
      </c>
      <c r="CM39" s="81">
        <f t="shared" si="97"/>
        <v>0</v>
      </c>
      <c r="CN39" s="81">
        <f t="shared" si="98"/>
        <v>0</v>
      </c>
      <c r="CO39" s="81">
        <f t="shared" si="99"/>
        <v>0</v>
      </c>
      <c r="CP39" s="95">
        <f t="shared" ref="CP39" si="116">SUM(CH39:CO39)</f>
        <v>0</v>
      </c>
      <c r="CQ39" s="81">
        <f t="shared" ref="CQ39" si="117">IF(MID(H39,1,1)="1",1,0)+IF(MID(I39,1,1)="1",1,0)+IF(MID(J39,1,1)="1",1,0)+IF(MID(K39,1,1)="1",1,0)+IF(MID(L39,1,1)="1",1,0)+IF(MID(M39,1,1)="1",1,0)+IF(MID(N39,1,1)="1",1,0)</f>
        <v>0</v>
      </c>
      <c r="CR39" s="81">
        <f t="shared" ref="CR39" si="118">IF(MID(H39,1,1)="2",1,0)+IF(MID(I39,1,1)="2",1,0)+IF(MID(J39,1,1)="2",1,0)+IF(MID(K39,1,1)="2",1,0)+IF(MID(L39,1,1)="2",1,0)+IF(MID(M39,1,1)="2",1,0)+IF(MID(N39,1,1)="2",1,0)</f>
        <v>0</v>
      </c>
      <c r="CS39" s="82">
        <f t="shared" ref="CS39" si="119">IF(MID(H39,1,1)="3",1,0)+IF(MID(I39,1,1)="3",1,0)+IF(MID(J39,1,1)="3",1,0)+IF(MID(K39,1,1)="3",1,0)+IF(MID(L39,1,1)="3",1,0)+IF(MID(M39,1,1)="3",1,0)+IF(MID(N39,1,1)="3",1,0)</f>
        <v>0</v>
      </c>
      <c r="CT39" s="81">
        <f t="shared" ref="CT39" si="120">IF(MID(H39,1,1)="4",1,0)+IF(MID(I39,1,1)="4",1,0)+IF(MID(J39,1,1)="4",1,0)+IF(MID(K39,1,1)="4",1,0)+IF(MID(L39,1,1)="4",1,0)+IF(MID(M39,1,1)="4",1,0)+IF(MID(N39,1,1)="4",1,0)</f>
        <v>0</v>
      </c>
      <c r="CU39" s="81">
        <f t="shared" ref="CU39" si="121">IF(MID(H39,1,1)="5",1,0)+IF(MID(I39,1,1)="5",1,0)+IF(MID(J39,1,1)="5",1,0)+IF(MID(K39,1,1)="5",1,0)+IF(MID(L39,1,1)="5",1,0)+IF(MID(M39,1,1)="5",1,0)+IF(MID(N39,1,1)="5",1,0)</f>
        <v>0</v>
      </c>
      <c r="CV39" s="81">
        <f t="shared" ref="CV39" si="122">IF(MID(H39,1,1)="6",1,0)+IF(MID(I39,1,1)="6",1,0)+IF(MID(J39,1,1)="6",1,0)+IF(MID(K39,1,1)="6",1,0)+IF(MID(L39,1,1)="6",1,0)+IF(MID(M39,1,1)="6",1,0)+IF(MID(N39,1,1)="6",1,0)</f>
        <v>0</v>
      </c>
      <c r="CW39" s="81">
        <f t="shared" ref="CW39" si="123">IF(MID(H39,1,1)="7",1,0)+IF(MID(I39,1,1)="7",1,0)+IF(MID(J39,1,1)="7",1,0)+IF(MID(K39,1,1)="7",1,0)+IF(MID(L39,1,1)="7",1,0)+IF(MID(M39,1,1)="7",1,0)+IF(MID(N39,1,1)="7",1,0)</f>
        <v>0</v>
      </c>
      <c r="CX39" s="81">
        <f t="shared" ref="CX39" si="124">IF(MID(H39,1,1)="8",1,0)+IF(MID(I39,1,1)="8",1,0)+IF(MID(J39,1,1)="8",1,0)+IF(MID(K39,1,1)="8",1,0)+IF(MID(L39,1,1)="8",1,0)+IF(MID(M39,1,1)="8",1,0)+IF(MID(N39,1,1)="8",1,0)</f>
        <v>0</v>
      </c>
      <c r="CY39" s="94">
        <f t="shared" ref="CY39" si="125">SUM(CQ39:CX39)</f>
        <v>0</v>
      </c>
      <c r="DC39" s="72">
        <f>SUM($AD39:$AF39)+SUM($AH39:$AJ39)+SUM($AL39:AN39)+SUM($AP39:AR39)+SUM($AT39:AV39)+SUM($AX39:AZ39)+SUM($BB39:BD39)+SUM($BF39:BH39)</f>
        <v>0</v>
      </c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</row>
    <row r="40" spans="1:125" s="2" customFormat="1" hidden="1" x14ac:dyDescent="0.25">
      <c r="A40" s="144" t="s">
        <v>224</v>
      </c>
      <c r="B40" s="137"/>
      <c r="C40" s="157"/>
      <c r="D40" s="145"/>
      <c r="E40" s="146"/>
      <c r="F40" s="146"/>
      <c r="G40" s="12"/>
      <c r="H40" s="145"/>
      <c r="I40" s="146"/>
      <c r="J40" s="146"/>
      <c r="K40" s="146"/>
      <c r="L40" s="146"/>
      <c r="M40" s="146"/>
      <c r="N40" s="12"/>
      <c r="O40" s="162"/>
      <c r="P40" s="162"/>
      <c r="Q40" s="145"/>
      <c r="R40" s="146"/>
      <c r="S40" s="146"/>
      <c r="T40" s="146"/>
      <c r="U40" s="146"/>
      <c r="V40" s="146"/>
      <c r="W40" s="12"/>
      <c r="X40" s="8"/>
      <c r="Y40" s="162">
        <f t="shared" si="25"/>
        <v>0</v>
      </c>
      <c r="Z40" s="9">
        <f t="shared" ref="Z40:AB40" si="126">AD40*$BL$5+AH40*$BM$5+AL40*$BN$5+AP40*$BO$5+AT40*$BP$5+AX40*$BQ$5+BB40*$BR$5+BF40*$BS$5</f>
        <v>0</v>
      </c>
      <c r="AA40" s="9">
        <f t="shared" si="126"/>
        <v>0</v>
      </c>
      <c r="AB40" s="9">
        <f t="shared" si="126"/>
        <v>0</v>
      </c>
      <c r="AC40" s="9">
        <f t="shared" si="27"/>
        <v>0</v>
      </c>
      <c r="AD40" s="267"/>
      <c r="AE40" s="267"/>
      <c r="AF40" s="267"/>
      <c r="AG40" s="76">
        <f t="shared" ref="AG40" si="127">BL40</f>
        <v>0</v>
      </c>
      <c r="AH40" s="267"/>
      <c r="AI40" s="267"/>
      <c r="AJ40" s="267"/>
      <c r="AK40" s="76">
        <f t="shared" ref="AK40" si="128">BM40</f>
        <v>0</v>
      </c>
      <c r="AL40" s="267"/>
      <c r="AM40" s="267"/>
      <c r="AN40" s="267"/>
      <c r="AO40" s="76">
        <f t="shared" ref="AO40" si="129">BN40</f>
        <v>0</v>
      </c>
      <c r="AP40" s="267"/>
      <c r="AQ40" s="267"/>
      <c r="AR40" s="267"/>
      <c r="AS40" s="76">
        <f t="shared" ref="AS40" si="130">BO40</f>
        <v>0</v>
      </c>
      <c r="AT40" s="267"/>
      <c r="AU40" s="267"/>
      <c r="AV40" s="267"/>
      <c r="AW40" s="76">
        <f t="shared" ref="AW40" si="131">BP40</f>
        <v>0</v>
      </c>
      <c r="AX40" s="267"/>
      <c r="AY40" s="267"/>
      <c r="AZ40" s="267"/>
      <c r="BA40" s="76">
        <f t="shared" ref="BA40" si="132">BQ40</f>
        <v>0</v>
      </c>
      <c r="BB40" s="267"/>
      <c r="BC40" s="267"/>
      <c r="BD40" s="267"/>
      <c r="BE40" s="76">
        <f t="shared" ref="BE40" si="133">BR40</f>
        <v>0</v>
      </c>
      <c r="BF40" s="267"/>
      <c r="BG40" s="267"/>
      <c r="BH40" s="267"/>
      <c r="BI40" s="76">
        <f t="shared" ref="BI40" si="134">BS40</f>
        <v>0</v>
      </c>
      <c r="BJ40" s="69">
        <f t="shared" ref="BJ40" si="135">IF(ISERROR(AC40/X40),0,AC40/X40)</f>
        <v>0</v>
      </c>
      <c r="BK40" s="142" t="str">
        <f t="shared" ref="BK40" si="136">IF(ISERROR(SEARCH("в",A40)),"",1)</f>
        <v/>
      </c>
      <c r="BL40" s="15">
        <f t="shared" si="43"/>
        <v>0</v>
      </c>
      <c r="BM40" s="15">
        <f t="shared" si="44"/>
        <v>0</v>
      </c>
      <c r="BN40" s="15">
        <f t="shared" si="45"/>
        <v>0</v>
      </c>
      <c r="BO40" s="15">
        <f t="shared" si="46"/>
        <v>0</v>
      </c>
      <c r="BP40" s="15">
        <f t="shared" si="47"/>
        <v>0</v>
      </c>
      <c r="BQ40" s="15">
        <f t="shared" si="48"/>
        <v>0</v>
      </c>
      <c r="BR40" s="15">
        <f t="shared" si="49"/>
        <v>0</v>
      </c>
      <c r="BS40" s="15">
        <f t="shared" si="50"/>
        <v>0</v>
      </c>
      <c r="BT40" s="101">
        <f t="shared" ref="BT40" si="137">SUM(BL40:BS40)</f>
        <v>0</v>
      </c>
      <c r="BW40" s="15">
        <f t="shared" si="51"/>
        <v>0</v>
      </c>
      <c r="BX40" s="15">
        <f t="shared" si="52"/>
        <v>0</v>
      </c>
      <c r="BY40" s="15">
        <f t="shared" si="53"/>
        <v>0</v>
      </c>
      <c r="BZ40" s="15">
        <f t="shared" si="54"/>
        <v>0</v>
      </c>
      <c r="CA40" s="15">
        <f t="shared" si="55"/>
        <v>0</v>
      </c>
      <c r="CB40" s="15">
        <f t="shared" si="56"/>
        <v>0</v>
      </c>
      <c r="CC40" s="15">
        <f t="shared" si="57"/>
        <v>0</v>
      </c>
      <c r="CD40" s="15">
        <f t="shared" si="58"/>
        <v>0</v>
      </c>
      <c r="CE40" s="234">
        <f t="shared" ref="CE40" si="138">SUM(BW40:CD40)</f>
        <v>0</v>
      </c>
      <c r="CF40" s="251">
        <f t="shared" ref="CF40" si="139">MAX(BW40:CD40)</f>
        <v>0</v>
      </c>
      <c r="CH40" s="81">
        <f t="shared" si="92"/>
        <v>0</v>
      </c>
      <c r="CI40" s="81">
        <f t="shared" si="93"/>
        <v>0</v>
      </c>
      <c r="CJ40" s="81">
        <f t="shared" si="94"/>
        <v>0</v>
      </c>
      <c r="CK40" s="81">
        <f t="shared" si="95"/>
        <v>0</v>
      </c>
      <c r="CL40" s="81">
        <f t="shared" si="96"/>
        <v>0</v>
      </c>
      <c r="CM40" s="81">
        <f t="shared" si="97"/>
        <v>0</v>
      </c>
      <c r="CN40" s="81">
        <f t="shared" si="98"/>
        <v>0</v>
      </c>
      <c r="CO40" s="81">
        <f t="shared" si="99"/>
        <v>0</v>
      </c>
      <c r="CP40" s="95">
        <f t="shared" ref="CP40" si="140">SUM(CH40:CO40)</f>
        <v>0</v>
      </c>
      <c r="CQ40" s="81">
        <f t="shared" ref="CQ40" si="141">IF(MID(H40,1,1)="1",1,0)+IF(MID(I40,1,1)="1",1,0)+IF(MID(J40,1,1)="1",1,0)+IF(MID(K40,1,1)="1",1,0)+IF(MID(L40,1,1)="1",1,0)+IF(MID(M40,1,1)="1",1,0)+IF(MID(N40,1,1)="1",1,0)</f>
        <v>0</v>
      </c>
      <c r="CR40" s="81">
        <f t="shared" ref="CR40" si="142">IF(MID(H40,1,1)="2",1,0)+IF(MID(I40,1,1)="2",1,0)+IF(MID(J40,1,1)="2",1,0)+IF(MID(K40,1,1)="2",1,0)+IF(MID(L40,1,1)="2",1,0)+IF(MID(M40,1,1)="2",1,0)+IF(MID(N40,1,1)="2",1,0)</f>
        <v>0</v>
      </c>
      <c r="CS40" s="82">
        <f t="shared" ref="CS40" si="143">IF(MID(H40,1,1)="3",1,0)+IF(MID(I40,1,1)="3",1,0)+IF(MID(J40,1,1)="3",1,0)+IF(MID(K40,1,1)="3",1,0)+IF(MID(L40,1,1)="3",1,0)+IF(MID(M40,1,1)="3",1,0)+IF(MID(N40,1,1)="3",1,0)</f>
        <v>0</v>
      </c>
      <c r="CT40" s="81">
        <f t="shared" ref="CT40" si="144">IF(MID(H40,1,1)="4",1,0)+IF(MID(I40,1,1)="4",1,0)+IF(MID(J40,1,1)="4",1,0)+IF(MID(K40,1,1)="4",1,0)+IF(MID(L40,1,1)="4",1,0)+IF(MID(M40,1,1)="4",1,0)+IF(MID(N40,1,1)="4",1,0)</f>
        <v>0</v>
      </c>
      <c r="CU40" s="81">
        <f t="shared" ref="CU40" si="145">IF(MID(H40,1,1)="5",1,0)+IF(MID(I40,1,1)="5",1,0)+IF(MID(J40,1,1)="5",1,0)+IF(MID(K40,1,1)="5",1,0)+IF(MID(L40,1,1)="5",1,0)+IF(MID(M40,1,1)="5",1,0)+IF(MID(N40,1,1)="5",1,0)</f>
        <v>0</v>
      </c>
      <c r="CV40" s="81">
        <f t="shared" ref="CV40" si="146">IF(MID(H40,1,1)="6",1,0)+IF(MID(I40,1,1)="6",1,0)+IF(MID(J40,1,1)="6",1,0)+IF(MID(K40,1,1)="6",1,0)+IF(MID(L40,1,1)="6",1,0)+IF(MID(M40,1,1)="6",1,0)+IF(MID(N40,1,1)="6",1,0)</f>
        <v>0</v>
      </c>
      <c r="CW40" s="81">
        <f t="shared" ref="CW40" si="147">IF(MID(H40,1,1)="7",1,0)+IF(MID(I40,1,1)="7",1,0)+IF(MID(J40,1,1)="7",1,0)+IF(MID(K40,1,1)="7",1,0)+IF(MID(L40,1,1)="7",1,0)+IF(MID(M40,1,1)="7",1,0)+IF(MID(N40,1,1)="7",1,0)</f>
        <v>0</v>
      </c>
      <c r="CX40" s="81">
        <f t="shared" ref="CX40" si="148">IF(MID(H40,1,1)="8",1,0)+IF(MID(I40,1,1)="8",1,0)+IF(MID(J40,1,1)="8",1,0)+IF(MID(K40,1,1)="8",1,0)+IF(MID(L40,1,1)="8",1,0)+IF(MID(M40,1,1)="8",1,0)+IF(MID(N40,1,1)="8",1,0)</f>
        <v>0</v>
      </c>
      <c r="CY40" s="94">
        <f t="shared" ref="CY40" si="149">SUM(CQ40:CX40)</f>
        <v>0</v>
      </c>
      <c r="DC40" s="72">
        <f>SUM($AD40:$AF40)+SUM($AH40:$AJ40)+SUM($AL40:AN40)+SUM($AP40:AR40)+SUM($AT40:AV40)+SUM($AX40:AZ40)+SUM($BB40:BD40)+SUM($BF40:BH40)</f>
        <v>0</v>
      </c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</row>
    <row r="41" spans="1:125" s="2" customFormat="1" hidden="1" x14ac:dyDescent="0.25">
      <c r="A41" s="144" t="s">
        <v>225</v>
      </c>
      <c r="B41" s="137"/>
      <c r="C41" s="157"/>
      <c r="D41" s="145"/>
      <c r="E41" s="146"/>
      <c r="F41" s="146"/>
      <c r="G41" s="12"/>
      <c r="H41" s="145"/>
      <c r="I41" s="146"/>
      <c r="J41" s="146"/>
      <c r="K41" s="146"/>
      <c r="L41" s="146"/>
      <c r="M41" s="146"/>
      <c r="N41" s="12"/>
      <c r="O41" s="162"/>
      <c r="P41" s="162"/>
      <c r="Q41" s="145"/>
      <c r="R41" s="146"/>
      <c r="S41" s="146"/>
      <c r="T41" s="146"/>
      <c r="U41" s="146"/>
      <c r="V41" s="146"/>
      <c r="W41" s="12"/>
      <c r="X41" s="8"/>
      <c r="Y41" s="162">
        <f t="shared" si="25"/>
        <v>0</v>
      </c>
      <c r="Z41" s="9">
        <f t="shared" ref="Z41:AB41" si="150">AD41*$BL$5+AH41*$BM$5+AL41*$BN$5+AP41*$BO$5+AT41*$BP$5+AX41*$BQ$5+BB41*$BR$5+BF41*$BS$5</f>
        <v>0</v>
      </c>
      <c r="AA41" s="9">
        <f t="shared" si="150"/>
        <v>0</v>
      </c>
      <c r="AB41" s="9">
        <f t="shared" si="150"/>
        <v>0</v>
      </c>
      <c r="AC41" s="9">
        <f t="shared" si="27"/>
        <v>0</v>
      </c>
      <c r="AD41" s="267"/>
      <c r="AE41" s="267"/>
      <c r="AF41" s="267"/>
      <c r="AG41" s="76">
        <f t="shared" ref="AG41" si="151">BL41</f>
        <v>0</v>
      </c>
      <c r="AH41" s="267"/>
      <c r="AI41" s="267"/>
      <c r="AJ41" s="267"/>
      <c r="AK41" s="76">
        <f t="shared" ref="AK41" si="152">BM41</f>
        <v>0</v>
      </c>
      <c r="AL41" s="267"/>
      <c r="AM41" s="267"/>
      <c r="AN41" s="267"/>
      <c r="AO41" s="76">
        <f t="shared" ref="AO41" si="153">BN41</f>
        <v>0</v>
      </c>
      <c r="AP41" s="267"/>
      <c r="AQ41" s="267"/>
      <c r="AR41" s="267"/>
      <c r="AS41" s="76">
        <f t="shared" ref="AS41" si="154">BO41</f>
        <v>0</v>
      </c>
      <c r="AT41" s="267"/>
      <c r="AU41" s="267"/>
      <c r="AV41" s="267"/>
      <c r="AW41" s="76">
        <f t="shared" ref="AW41" si="155">BP41</f>
        <v>0</v>
      </c>
      <c r="AX41" s="267"/>
      <c r="AY41" s="267"/>
      <c r="AZ41" s="267"/>
      <c r="BA41" s="76">
        <f t="shared" ref="BA41" si="156">BQ41</f>
        <v>0</v>
      </c>
      <c r="BB41" s="267"/>
      <c r="BC41" s="267"/>
      <c r="BD41" s="267"/>
      <c r="BE41" s="76">
        <f t="shared" ref="BE41" si="157">BR41</f>
        <v>0</v>
      </c>
      <c r="BF41" s="267"/>
      <c r="BG41" s="267"/>
      <c r="BH41" s="267"/>
      <c r="BI41" s="76">
        <f t="shared" ref="BI41" si="158">BS41</f>
        <v>0</v>
      </c>
      <c r="BJ41" s="69">
        <f t="shared" ref="BJ41" si="159">IF(ISERROR(AC41/X41),0,AC41/X41)</f>
        <v>0</v>
      </c>
      <c r="BK41" s="142" t="str">
        <f t="shared" ref="BK41" si="160">IF(ISERROR(SEARCH("в",A41)),"",1)</f>
        <v/>
      </c>
      <c r="BL41" s="15">
        <f t="shared" si="43"/>
        <v>0</v>
      </c>
      <c r="BM41" s="15">
        <f t="shared" si="44"/>
        <v>0</v>
      </c>
      <c r="BN41" s="15">
        <f t="shared" si="45"/>
        <v>0</v>
      </c>
      <c r="BO41" s="15">
        <f t="shared" si="46"/>
        <v>0</v>
      </c>
      <c r="BP41" s="15">
        <f t="shared" si="47"/>
        <v>0</v>
      </c>
      <c r="BQ41" s="15">
        <f t="shared" si="48"/>
        <v>0</v>
      </c>
      <c r="BR41" s="15">
        <f t="shared" si="49"/>
        <v>0</v>
      </c>
      <c r="BS41" s="15">
        <f t="shared" si="50"/>
        <v>0</v>
      </c>
      <c r="BT41" s="101">
        <f t="shared" ref="BT41" si="161">SUM(BL41:BS41)</f>
        <v>0</v>
      </c>
      <c r="BW41" s="15">
        <f t="shared" si="51"/>
        <v>0</v>
      </c>
      <c r="BX41" s="15">
        <f t="shared" si="52"/>
        <v>0</v>
      </c>
      <c r="BY41" s="15">
        <f t="shared" si="53"/>
        <v>0</v>
      </c>
      <c r="BZ41" s="15">
        <f t="shared" si="54"/>
        <v>0</v>
      </c>
      <c r="CA41" s="15">
        <f t="shared" si="55"/>
        <v>0</v>
      </c>
      <c r="CB41" s="15">
        <f t="shared" si="56"/>
        <v>0</v>
      </c>
      <c r="CC41" s="15">
        <f t="shared" si="57"/>
        <v>0</v>
      </c>
      <c r="CD41" s="15">
        <f t="shared" si="58"/>
        <v>0</v>
      </c>
      <c r="CE41" s="234">
        <f t="shared" ref="CE41" si="162">SUM(BW41:CD41)</f>
        <v>0</v>
      </c>
      <c r="CF41" s="251">
        <f t="shared" ref="CF41" si="163">MAX(BW41:CD41)</f>
        <v>0</v>
      </c>
      <c r="CH41" s="81">
        <f t="shared" si="92"/>
        <v>0</v>
      </c>
      <c r="CI41" s="81">
        <f t="shared" si="93"/>
        <v>0</v>
      </c>
      <c r="CJ41" s="81">
        <f t="shared" si="94"/>
        <v>0</v>
      </c>
      <c r="CK41" s="81">
        <f t="shared" si="95"/>
        <v>0</v>
      </c>
      <c r="CL41" s="81">
        <f t="shared" si="96"/>
        <v>0</v>
      </c>
      <c r="CM41" s="81">
        <f t="shared" si="97"/>
        <v>0</v>
      </c>
      <c r="CN41" s="81">
        <f t="shared" si="98"/>
        <v>0</v>
      </c>
      <c r="CO41" s="81">
        <f t="shared" si="99"/>
        <v>0</v>
      </c>
      <c r="CP41" s="95">
        <f t="shared" ref="CP41" si="164">SUM(CH41:CO41)</f>
        <v>0</v>
      </c>
      <c r="CQ41" s="81">
        <f t="shared" ref="CQ41" si="165">IF(MID(H41,1,1)="1",1,0)+IF(MID(I41,1,1)="1",1,0)+IF(MID(J41,1,1)="1",1,0)+IF(MID(K41,1,1)="1",1,0)+IF(MID(L41,1,1)="1",1,0)+IF(MID(M41,1,1)="1",1,0)+IF(MID(N41,1,1)="1",1,0)</f>
        <v>0</v>
      </c>
      <c r="CR41" s="81">
        <f t="shared" ref="CR41" si="166">IF(MID(H41,1,1)="2",1,0)+IF(MID(I41,1,1)="2",1,0)+IF(MID(J41,1,1)="2",1,0)+IF(MID(K41,1,1)="2",1,0)+IF(MID(L41,1,1)="2",1,0)+IF(MID(M41,1,1)="2",1,0)+IF(MID(N41,1,1)="2",1,0)</f>
        <v>0</v>
      </c>
      <c r="CS41" s="82">
        <f t="shared" ref="CS41" si="167">IF(MID(H41,1,1)="3",1,0)+IF(MID(I41,1,1)="3",1,0)+IF(MID(J41,1,1)="3",1,0)+IF(MID(K41,1,1)="3",1,0)+IF(MID(L41,1,1)="3",1,0)+IF(MID(M41,1,1)="3",1,0)+IF(MID(N41,1,1)="3",1,0)</f>
        <v>0</v>
      </c>
      <c r="CT41" s="81">
        <f t="shared" ref="CT41" si="168">IF(MID(H41,1,1)="4",1,0)+IF(MID(I41,1,1)="4",1,0)+IF(MID(J41,1,1)="4",1,0)+IF(MID(K41,1,1)="4",1,0)+IF(MID(L41,1,1)="4",1,0)+IF(MID(M41,1,1)="4",1,0)+IF(MID(N41,1,1)="4",1,0)</f>
        <v>0</v>
      </c>
      <c r="CU41" s="81">
        <f t="shared" ref="CU41" si="169">IF(MID(H41,1,1)="5",1,0)+IF(MID(I41,1,1)="5",1,0)+IF(MID(J41,1,1)="5",1,0)+IF(MID(K41,1,1)="5",1,0)+IF(MID(L41,1,1)="5",1,0)+IF(MID(M41,1,1)="5",1,0)+IF(MID(N41,1,1)="5",1,0)</f>
        <v>0</v>
      </c>
      <c r="CV41" s="81">
        <f t="shared" ref="CV41" si="170">IF(MID(H41,1,1)="6",1,0)+IF(MID(I41,1,1)="6",1,0)+IF(MID(J41,1,1)="6",1,0)+IF(MID(K41,1,1)="6",1,0)+IF(MID(L41,1,1)="6",1,0)+IF(MID(M41,1,1)="6",1,0)+IF(MID(N41,1,1)="6",1,0)</f>
        <v>0</v>
      </c>
      <c r="CW41" s="81">
        <f t="shared" ref="CW41" si="171">IF(MID(H41,1,1)="7",1,0)+IF(MID(I41,1,1)="7",1,0)+IF(MID(J41,1,1)="7",1,0)+IF(MID(K41,1,1)="7",1,0)+IF(MID(L41,1,1)="7",1,0)+IF(MID(M41,1,1)="7",1,0)+IF(MID(N41,1,1)="7",1,0)</f>
        <v>0</v>
      </c>
      <c r="CX41" s="81">
        <f t="shared" ref="CX41" si="172">IF(MID(H41,1,1)="8",1,0)+IF(MID(I41,1,1)="8",1,0)+IF(MID(J41,1,1)="8",1,0)+IF(MID(K41,1,1)="8",1,0)+IF(MID(L41,1,1)="8",1,0)+IF(MID(M41,1,1)="8",1,0)+IF(MID(N41,1,1)="8",1,0)</f>
        <v>0</v>
      </c>
      <c r="CY41" s="94">
        <f t="shared" ref="CY41" si="173">SUM(CQ41:CX41)</f>
        <v>0</v>
      </c>
      <c r="DC41" s="72">
        <f>SUM($AD41:$AF41)+SUM($AH41:$AJ41)+SUM($AL41:AN41)+SUM($AP41:AR41)+SUM($AT41:AV41)+SUM($AX41:AZ41)+SUM($BB41:BD41)+SUM($BF41:BH41)</f>
        <v>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5" s="2" customFormat="1" hidden="1" x14ac:dyDescent="0.25">
      <c r="A42" s="144" t="s">
        <v>226</v>
      </c>
      <c r="B42" s="137"/>
      <c r="C42" s="157"/>
      <c r="D42" s="145"/>
      <c r="E42" s="146"/>
      <c r="F42" s="146"/>
      <c r="G42" s="12"/>
      <c r="H42" s="145"/>
      <c r="I42" s="146"/>
      <c r="J42" s="146"/>
      <c r="K42" s="146"/>
      <c r="L42" s="146"/>
      <c r="M42" s="146"/>
      <c r="N42" s="12"/>
      <c r="O42" s="162"/>
      <c r="P42" s="162"/>
      <c r="Q42" s="145"/>
      <c r="R42" s="146"/>
      <c r="S42" s="146"/>
      <c r="T42" s="146"/>
      <c r="U42" s="146"/>
      <c r="V42" s="146"/>
      <c r="W42" s="12"/>
      <c r="X42" s="8"/>
      <c r="Y42" s="162">
        <f t="shared" si="25"/>
        <v>0</v>
      </c>
      <c r="Z42" s="9">
        <f t="shared" ref="Z42:AB42" si="174">AD42*$BL$5+AH42*$BM$5+AL42*$BN$5+AP42*$BO$5+AT42*$BP$5+AX42*$BQ$5+BB42*$BR$5+BF42*$BS$5</f>
        <v>0</v>
      </c>
      <c r="AA42" s="9">
        <f t="shared" si="174"/>
        <v>0</v>
      </c>
      <c r="AB42" s="9">
        <f t="shared" si="174"/>
        <v>0</v>
      </c>
      <c r="AC42" s="9">
        <f t="shared" si="27"/>
        <v>0</v>
      </c>
      <c r="AD42" s="267"/>
      <c r="AE42" s="267"/>
      <c r="AF42" s="267"/>
      <c r="AG42" s="76">
        <f t="shared" ref="AG42" si="175">BL42</f>
        <v>0</v>
      </c>
      <c r="AH42" s="267"/>
      <c r="AI42" s="267"/>
      <c r="AJ42" s="267"/>
      <c r="AK42" s="76">
        <f t="shared" ref="AK42" si="176">BM42</f>
        <v>0</v>
      </c>
      <c r="AL42" s="267"/>
      <c r="AM42" s="267"/>
      <c r="AN42" s="267"/>
      <c r="AO42" s="76">
        <f t="shared" ref="AO42" si="177">BN42</f>
        <v>0</v>
      </c>
      <c r="AP42" s="267"/>
      <c r="AQ42" s="267"/>
      <c r="AR42" s="267"/>
      <c r="AS42" s="76">
        <f t="shared" ref="AS42" si="178">BO42</f>
        <v>0</v>
      </c>
      <c r="AT42" s="267"/>
      <c r="AU42" s="267"/>
      <c r="AV42" s="267"/>
      <c r="AW42" s="76">
        <f t="shared" ref="AW42" si="179">BP42</f>
        <v>0</v>
      </c>
      <c r="AX42" s="267"/>
      <c r="AY42" s="267"/>
      <c r="AZ42" s="267"/>
      <c r="BA42" s="76">
        <f t="shared" ref="BA42" si="180">BQ42</f>
        <v>0</v>
      </c>
      <c r="BB42" s="267"/>
      <c r="BC42" s="267"/>
      <c r="BD42" s="267"/>
      <c r="BE42" s="76">
        <f t="shared" ref="BE42" si="181">BR42</f>
        <v>0</v>
      </c>
      <c r="BF42" s="267"/>
      <c r="BG42" s="267"/>
      <c r="BH42" s="267"/>
      <c r="BI42" s="76">
        <f t="shared" ref="BI42" si="182">BS42</f>
        <v>0</v>
      </c>
      <c r="BJ42" s="69">
        <f t="shared" ref="BJ42" si="183">IF(ISERROR(AC42/X42),0,AC42/X42)</f>
        <v>0</v>
      </c>
      <c r="BK42" s="142" t="str">
        <f t="shared" ref="BK42" si="184">IF(ISERROR(SEARCH("в",A42)),"",1)</f>
        <v/>
      </c>
      <c r="BL42" s="15">
        <f t="shared" si="43"/>
        <v>0</v>
      </c>
      <c r="BM42" s="15">
        <f t="shared" si="44"/>
        <v>0</v>
      </c>
      <c r="BN42" s="15">
        <f t="shared" si="45"/>
        <v>0</v>
      </c>
      <c r="BO42" s="15">
        <f t="shared" si="46"/>
        <v>0</v>
      </c>
      <c r="BP42" s="15">
        <f t="shared" si="47"/>
        <v>0</v>
      </c>
      <c r="BQ42" s="15">
        <f t="shared" si="48"/>
        <v>0</v>
      </c>
      <c r="BR42" s="15">
        <f t="shared" si="49"/>
        <v>0</v>
      </c>
      <c r="BS42" s="15">
        <f t="shared" si="50"/>
        <v>0</v>
      </c>
      <c r="BT42" s="101">
        <f t="shared" ref="BT42" si="185">SUM(BL42:BS42)</f>
        <v>0</v>
      </c>
      <c r="BW42" s="15">
        <f t="shared" si="51"/>
        <v>0</v>
      </c>
      <c r="BX42" s="15">
        <f t="shared" si="52"/>
        <v>0</v>
      </c>
      <c r="BY42" s="15">
        <f t="shared" si="53"/>
        <v>0</v>
      </c>
      <c r="BZ42" s="15">
        <f t="shared" si="54"/>
        <v>0</v>
      </c>
      <c r="CA42" s="15">
        <f t="shared" si="55"/>
        <v>0</v>
      </c>
      <c r="CB42" s="15">
        <f t="shared" si="56"/>
        <v>0</v>
      </c>
      <c r="CC42" s="15">
        <f t="shared" si="57"/>
        <v>0</v>
      </c>
      <c r="CD42" s="15">
        <f t="shared" si="58"/>
        <v>0</v>
      </c>
      <c r="CE42" s="234">
        <f t="shared" ref="CE42" si="186">SUM(BW42:CD42)</f>
        <v>0</v>
      </c>
      <c r="CF42" s="251">
        <f t="shared" ref="CF42" si="187">MAX(BW42:CD42)</f>
        <v>0</v>
      </c>
      <c r="CH42" s="81">
        <f t="shared" si="92"/>
        <v>0</v>
      </c>
      <c r="CI42" s="81">
        <f t="shared" si="93"/>
        <v>0</v>
      </c>
      <c r="CJ42" s="81">
        <f t="shared" si="94"/>
        <v>0</v>
      </c>
      <c r="CK42" s="81">
        <f t="shared" si="95"/>
        <v>0</v>
      </c>
      <c r="CL42" s="81">
        <f t="shared" si="96"/>
        <v>0</v>
      </c>
      <c r="CM42" s="81">
        <f t="shared" si="97"/>
        <v>0</v>
      </c>
      <c r="CN42" s="81">
        <f t="shared" si="98"/>
        <v>0</v>
      </c>
      <c r="CO42" s="81">
        <f t="shared" si="99"/>
        <v>0</v>
      </c>
      <c r="CP42" s="95">
        <f t="shared" ref="CP42" si="188">SUM(CH42:CO42)</f>
        <v>0</v>
      </c>
      <c r="CQ42" s="81">
        <f t="shared" ref="CQ42" si="189">IF(MID(H42,1,1)="1",1,0)+IF(MID(I42,1,1)="1",1,0)+IF(MID(J42,1,1)="1",1,0)+IF(MID(K42,1,1)="1",1,0)+IF(MID(L42,1,1)="1",1,0)+IF(MID(M42,1,1)="1",1,0)+IF(MID(N42,1,1)="1",1,0)</f>
        <v>0</v>
      </c>
      <c r="CR42" s="81">
        <f t="shared" ref="CR42" si="190">IF(MID(H42,1,1)="2",1,0)+IF(MID(I42,1,1)="2",1,0)+IF(MID(J42,1,1)="2",1,0)+IF(MID(K42,1,1)="2",1,0)+IF(MID(L42,1,1)="2",1,0)+IF(MID(M42,1,1)="2",1,0)+IF(MID(N42,1,1)="2",1,0)</f>
        <v>0</v>
      </c>
      <c r="CS42" s="82">
        <f t="shared" ref="CS42" si="191">IF(MID(H42,1,1)="3",1,0)+IF(MID(I42,1,1)="3",1,0)+IF(MID(J42,1,1)="3",1,0)+IF(MID(K42,1,1)="3",1,0)+IF(MID(L42,1,1)="3",1,0)+IF(MID(M42,1,1)="3",1,0)+IF(MID(N42,1,1)="3",1,0)</f>
        <v>0</v>
      </c>
      <c r="CT42" s="81">
        <f t="shared" ref="CT42" si="192">IF(MID(H42,1,1)="4",1,0)+IF(MID(I42,1,1)="4",1,0)+IF(MID(J42,1,1)="4",1,0)+IF(MID(K42,1,1)="4",1,0)+IF(MID(L42,1,1)="4",1,0)+IF(MID(M42,1,1)="4",1,0)+IF(MID(N42,1,1)="4",1,0)</f>
        <v>0</v>
      </c>
      <c r="CU42" s="81">
        <f t="shared" ref="CU42" si="193">IF(MID(H42,1,1)="5",1,0)+IF(MID(I42,1,1)="5",1,0)+IF(MID(J42,1,1)="5",1,0)+IF(MID(K42,1,1)="5",1,0)+IF(MID(L42,1,1)="5",1,0)+IF(MID(M42,1,1)="5",1,0)+IF(MID(N42,1,1)="5",1,0)</f>
        <v>0</v>
      </c>
      <c r="CV42" s="81">
        <f t="shared" ref="CV42" si="194">IF(MID(H42,1,1)="6",1,0)+IF(MID(I42,1,1)="6",1,0)+IF(MID(J42,1,1)="6",1,0)+IF(MID(K42,1,1)="6",1,0)+IF(MID(L42,1,1)="6",1,0)+IF(MID(M42,1,1)="6",1,0)+IF(MID(N42,1,1)="6",1,0)</f>
        <v>0</v>
      </c>
      <c r="CW42" s="81">
        <f t="shared" ref="CW42" si="195">IF(MID(H42,1,1)="7",1,0)+IF(MID(I42,1,1)="7",1,0)+IF(MID(J42,1,1)="7",1,0)+IF(MID(K42,1,1)="7",1,0)+IF(MID(L42,1,1)="7",1,0)+IF(MID(M42,1,1)="7",1,0)+IF(MID(N42,1,1)="7",1,0)</f>
        <v>0</v>
      </c>
      <c r="CX42" s="81">
        <f t="shared" ref="CX42" si="196">IF(MID(H42,1,1)="8",1,0)+IF(MID(I42,1,1)="8",1,0)+IF(MID(J42,1,1)="8",1,0)+IF(MID(K42,1,1)="8",1,0)+IF(MID(L42,1,1)="8",1,0)+IF(MID(M42,1,1)="8",1,0)+IF(MID(N42,1,1)="8",1,0)</f>
        <v>0</v>
      </c>
      <c r="CY42" s="94">
        <f t="shared" ref="CY42" si="197">SUM(CQ42:CX42)</f>
        <v>0</v>
      </c>
      <c r="DC42" s="72">
        <f>SUM($AD42:$AF42)+SUM($AH42:$AJ42)+SUM($AL42:AN42)+SUM($AP42:AR42)+SUM($AT42:AV42)+SUM($AX42:AZ42)+SUM($BB42:BD42)+SUM($BF42:BH42)</f>
        <v>0</v>
      </c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</row>
    <row r="43" spans="1:125" s="2" customFormat="1" hidden="1" x14ac:dyDescent="0.25">
      <c r="A43" s="144" t="s">
        <v>227</v>
      </c>
      <c r="B43" s="137"/>
      <c r="C43" s="157"/>
      <c r="D43" s="145"/>
      <c r="E43" s="146"/>
      <c r="F43" s="146"/>
      <c r="G43" s="12"/>
      <c r="H43" s="145"/>
      <c r="I43" s="146"/>
      <c r="J43" s="146"/>
      <c r="K43" s="146"/>
      <c r="L43" s="146"/>
      <c r="M43" s="146"/>
      <c r="N43" s="12"/>
      <c r="O43" s="162"/>
      <c r="P43" s="162"/>
      <c r="Q43" s="145"/>
      <c r="R43" s="146"/>
      <c r="S43" s="146"/>
      <c r="T43" s="146"/>
      <c r="U43" s="146"/>
      <c r="V43" s="146"/>
      <c r="W43" s="12"/>
      <c r="X43" s="8"/>
      <c r="Y43" s="162">
        <f t="shared" si="25"/>
        <v>0</v>
      </c>
      <c r="Z43" s="9">
        <f t="shared" ref="Z43:AB43" si="198">AD43*$BL$5+AH43*$BM$5+AL43*$BN$5+AP43*$BO$5+AT43*$BP$5+AX43*$BQ$5+BB43*$BR$5+BF43*$BS$5</f>
        <v>0</v>
      </c>
      <c r="AA43" s="9">
        <f t="shared" si="198"/>
        <v>0</v>
      </c>
      <c r="AB43" s="9">
        <f t="shared" si="198"/>
        <v>0</v>
      </c>
      <c r="AC43" s="9">
        <f t="shared" si="27"/>
        <v>0</v>
      </c>
      <c r="AD43" s="267"/>
      <c r="AE43" s="267"/>
      <c r="AF43" s="267"/>
      <c r="AG43" s="76">
        <f t="shared" ref="AG43" si="199">BL43</f>
        <v>0</v>
      </c>
      <c r="AH43" s="267"/>
      <c r="AI43" s="267"/>
      <c r="AJ43" s="267"/>
      <c r="AK43" s="76">
        <f t="shared" ref="AK43" si="200">BM43</f>
        <v>0</v>
      </c>
      <c r="AL43" s="267"/>
      <c r="AM43" s="267"/>
      <c r="AN43" s="267"/>
      <c r="AO43" s="76">
        <f t="shared" ref="AO43" si="201">BN43</f>
        <v>0</v>
      </c>
      <c r="AP43" s="267"/>
      <c r="AQ43" s="267"/>
      <c r="AR43" s="267"/>
      <c r="AS43" s="76">
        <f t="shared" ref="AS43" si="202">BO43</f>
        <v>0</v>
      </c>
      <c r="AT43" s="267"/>
      <c r="AU43" s="267"/>
      <c r="AV43" s="267"/>
      <c r="AW43" s="76">
        <f t="shared" ref="AW43" si="203">BP43</f>
        <v>0</v>
      </c>
      <c r="AX43" s="267"/>
      <c r="AY43" s="267"/>
      <c r="AZ43" s="267"/>
      <c r="BA43" s="76">
        <f t="shared" ref="BA43" si="204">BQ43</f>
        <v>0</v>
      </c>
      <c r="BB43" s="267"/>
      <c r="BC43" s="267"/>
      <c r="BD43" s="267"/>
      <c r="BE43" s="76">
        <f t="shared" ref="BE43" si="205">BR43</f>
        <v>0</v>
      </c>
      <c r="BF43" s="267"/>
      <c r="BG43" s="267"/>
      <c r="BH43" s="267"/>
      <c r="BI43" s="76">
        <f t="shared" ref="BI43" si="206">BS43</f>
        <v>0</v>
      </c>
      <c r="BJ43" s="69">
        <f t="shared" ref="BJ43" si="207">IF(ISERROR(AC43/X43),0,AC43/X43)</f>
        <v>0</v>
      </c>
      <c r="BK43" s="142" t="str">
        <f t="shared" ref="BK43" si="208">IF(ISERROR(SEARCH("в",A43)),"",1)</f>
        <v/>
      </c>
      <c r="BL43" s="15">
        <f t="shared" si="43"/>
        <v>0</v>
      </c>
      <c r="BM43" s="15">
        <f t="shared" si="44"/>
        <v>0</v>
      </c>
      <c r="BN43" s="15">
        <f t="shared" si="45"/>
        <v>0</v>
      </c>
      <c r="BO43" s="15">
        <f t="shared" si="46"/>
        <v>0</v>
      </c>
      <c r="BP43" s="15">
        <f t="shared" si="47"/>
        <v>0</v>
      </c>
      <c r="BQ43" s="15">
        <f t="shared" si="48"/>
        <v>0</v>
      </c>
      <c r="BR43" s="15">
        <f t="shared" si="49"/>
        <v>0</v>
      </c>
      <c r="BS43" s="15">
        <f t="shared" si="50"/>
        <v>0</v>
      </c>
      <c r="BT43" s="101">
        <f t="shared" ref="BT43" si="209">SUM(BL43:BS43)</f>
        <v>0</v>
      </c>
      <c r="BW43" s="15">
        <f t="shared" si="51"/>
        <v>0</v>
      </c>
      <c r="BX43" s="15">
        <f t="shared" si="52"/>
        <v>0</v>
      </c>
      <c r="BY43" s="15">
        <f t="shared" si="53"/>
        <v>0</v>
      </c>
      <c r="BZ43" s="15">
        <f t="shared" si="54"/>
        <v>0</v>
      </c>
      <c r="CA43" s="15">
        <f t="shared" si="55"/>
        <v>0</v>
      </c>
      <c r="CB43" s="15">
        <f t="shared" si="56"/>
        <v>0</v>
      </c>
      <c r="CC43" s="15">
        <f t="shared" si="57"/>
        <v>0</v>
      </c>
      <c r="CD43" s="15">
        <f t="shared" si="58"/>
        <v>0</v>
      </c>
      <c r="CE43" s="234">
        <f t="shared" ref="CE43" si="210">SUM(BW43:CD43)</f>
        <v>0</v>
      </c>
      <c r="CF43" s="251">
        <f t="shared" ref="CF43" si="211">MAX(BW43:CD43)</f>
        <v>0</v>
      </c>
      <c r="CH43" s="81">
        <f t="shared" si="92"/>
        <v>0</v>
      </c>
      <c r="CI43" s="81">
        <f t="shared" si="93"/>
        <v>0</v>
      </c>
      <c r="CJ43" s="81">
        <f t="shared" si="94"/>
        <v>0</v>
      </c>
      <c r="CK43" s="81">
        <f t="shared" si="95"/>
        <v>0</v>
      </c>
      <c r="CL43" s="81">
        <f t="shared" si="96"/>
        <v>0</v>
      </c>
      <c r="CM43" s="81">
        <f t="shared" si="97"/>
        <v>0</v>
      </c>
      <c r="CN43" s="81">
        <f t="shared" si="98"/>
        <v>0</v>
      </c>
      <c r="CO43" s="81">
        <f t="shared" si="99"/>
        <v>0</v>
      </c>
      <c r="CP43" s="95">
        <f t="shared" ref="CP43" si="212">SUM(CH43:CO43)</f>
        <v>0</v>
      </c>
      <c r="CQ43" s="81">
        <f t="shared" ref="CQ43" si="213">IF(MID(H43,1,1)="1",1,0)+IF(MID(I43,1,1)="1",1,0)+IF(MID(J43,1,1)="1",1,0)+IF(MID(K43,1,1)="1",1,0)+IF(MID(L43,1,1)="1",1,0)+IF(MID(M43,1,1)="1",1,0)+IF(MID(N43,1,1)="1",1,0)</f>
        <v>0</v>
      </c>
      <c r="CR43" s="81">
        <f t="shared" ref="CR43" si="214">IF(MID(H43,1,1)="2",1,0)+IF(MID(I43,1,1)="2",1,0)+IF(MID(J43,1,1)="2",1,0)+IF(MID(K43,1,1)="2",1,0)+IF(MID(L43,1,1)="2",1,0)+IF(MID(M43,1,1)="2",1,0)+IF(MID(N43,1,1)="2",1,0)</f>
        <v>0</v>
      </c>
      <c r="CS43" s="82">
        <f t="shared" ref="CS43" si="215">IF(MID(H43,1,1)="3",1,0)+IF(MID(I43,1,1)="3",1,0)+IF(MID(J43,1,1)="3",1,0)+IF(MID(K43,1,1)="3",1,0)+IF(MID(L43,1,1)="3",1,0)+IF(MID(M43,1,1)="3",1,0)+IF(MID(N43,1,1)="3",1,0)</f>
        <v>0</v>
      </c>
      <c r="CT43" s="81">
        <f t="shared" ref="CT43" si="216">IF(MID(H43,1,1)="4",1,0)+IF(MID(I43,1,1)="4",1,0)+IF(MID(J43,1,1)="4",1,0)+IF(MID(K43,1,1)="4",1,0)+IF(MID(L43,1,1)="4",1,0)+IF(MID(M43,1,1)="4",1,0)+IF(MID(N43,1,1)="4",1,0)</f>
        <v>0</v>
      </c>
      <c r="CU43" s="81">
        <f t="shared" ref="CU43" si="217">IF(MID(H43,1,1)="5",1,0)+IF(MID(I43,1,1)="5",1,0)+IF(MID(J43,1,1)="5",1,0)+IF(MID(K43,1,1)="5",1,0)+IF(MID(L43,1,1)="5",1,0)+IF(MID(M43,1,1)="5",1,0)+IF(MID(N43,1,1)="5",1,0)</f>
        <v>0</v>
      </c>
      <c r="CV43" s="81">
        <f t="shared" ref="CV43" si="218">IF(MID(H43,1,1)="6",1,0)+IF(MID(I43,1,1)="6",1,0)+IF(MID(J43,1,1)="6",1,0)+IF(MID(K43,1,1)="6",1,0)+IF(MID(L43,1,1)="6",1,0)+IF(MID(M43,1,1)="6",1,0)+IF(MID(N43,1,1)="6",1,0)</f>
        <v>0</v>
      </c>
      <c r="CW43" s="81">
        <f t="shared" ref="CW43" si="219">IF(MID(H43,1,1)="7",1,0)+IF(MID(I43,1,1)="7",1,0)+IF(MID(J43,1,1)="7",1,0)+IF(MID(K43,1,1)="7",1,0)+IF(MID(L43,1,1)="7",1,0)+IF(MID(M43,1,1)="7",1,0)+IF(MID(N43,1,1)="7",1,0)</f>
        <v>0</v>
      </c>
      <c r="CX43" s="81">
        <f t="shared" ref="CX43" si="220">IF(MID(H43,1,1)="8",1,0)+IF(MID(I43,1,1)="8",1,0)+IF(MID(J43,1,1)="8",1,0)+IF(MID(K43,1,1)="8",1,0)+IF(MID(L43,1,1)="8",1,0)+IF(MID(M43,1,1)="8",1,0)+IF(MID(N43,1,1)="8",1,0)</f>
        <v>0</v>
      </c>
      <c r="CY43" s="94">
        <f t="shared" ref="CY43" si="221">SUM(CQ43:CX43)</f>
        <v>0</v>
      </c>
      <c r="DC43" s="72">
        <f>SUM($AD43:$AF43)+SUM($AH43:$AJ43)+SUM($AL43:AN43)+SUM($AP43:AR43)+SUM($AT43:AV43)+SUM($AX43:AZ43)+SUM($BB43:BD43)+SUM($BF43:BH43)</f>
        <v>0</v>
      </c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</row>
    <row r="44" spans="1:125" s="2" customFormat="1" hidden="1" x14ac:dyDescent="0.25">
      <c r="A44" s="144" t="s">
        <v>228</v>
      </c>
      <c r="B44" s="137"/>
      <c r="C44" s="157"/>
      <c r="D44" s="145"/>
      <c r="E44" s="146"/>
      <c r="F44" s="146"/>
      <c r="G44" s="12"/>
      <c r="H44" s="145"/>
      <c r="I44" s="146"/>
      <c r="J44" s="146"/>
      <c r="K44" s="146"/>
      <c r="L44" s="146"/>
      <c r="M44" s="146"/>
      <c r="N44" s="12"/>
      <c r="O44" s="162"/>
      <c r="P44" s="162"/>
      <c r="Q44" s="145"/>
      <c r="R44" s="146"/>
      <c r="S44" s="146"/>
      <c r="T44" s="146"/>
      <c r="U44" s="146"/>
      <c r="V44" s="146"/>
      <c r="W44" s="12"/>
      <c r="X44" s="8"/>
      <c r="Y44" s="162">
        <f t="shared" si="25"/>
        <v>0</v>
      </c>
      <c r="Z44" s="9">
        <f t="shared" ref="Z44:AB44" si="222">AD44*$BL$5+AH44*$BM$5+AL44*$BN$5+AP44*$BO$5+AT44*$BP$5+AX44*$BQ$5+BB44*$BR$5+BF44*$BS$5</f>
        <v>0</v>
      </c>
      <c r="AA44" s="9">
        <f t="shared" si="222"/>
        <v>0</v>
      </c>
      <c r="AB44" s="9">
        <f t="shared" si="222"/>
        <v>0</v>
      </c>
      <c r="AC44" s="9">
        <f t="shared" si="27"/>
        <v>0</v>
      </c>
      <c r="AD44" s="267"/>
      <c r="AE44" s="267"/>
      <c r="AF44" s="267"/>
      <c r="AG44" s="76">
        <f t="shared" ref="AG44" si="223">BL44</f>
        <v>0</v>
      </c>
      <c r="AH44" s="267"/>
      <c r="AI44" s="267"/>
      <c r="AJ44" s="267"/>
      <c r="AK44" s="76">
        <f t="shared" ref="AK44" si="224">BM44</f>
        <v>0</v>
      </c>
      <c r="AL44" s="267"/>
      <c r="AM44" s="267"/>
      <c r="AN44" s="267"/>
      <c r="AO44" s="76">
        <f t="shared" ref="AO44" si="225">BN44</f>
        <v>0</v>
      </c>
      <c r="AP44" s="267"/>
      <c r="AQ44" s="267"/>
      <c r="AR44" s="267"/>
      <c r="AS44" s="76">
        <f t="shared" ref="AS44" si="226">BO44</f>
        <v>0</v>
      </c>
      <c r="AT44" s="267"/>
      <c r="AU44" s="267"/>
      <c r="AV44" s="267"/>
      <c r="AW44" s="76">
        <f t="shared" ref="AW44" si="227">BP44</f>
        <v>0</v>
      </c>
      <c r="AX44" s="267"/>
      <c r="AY44" s="267"/>
      <c r="AZ44" s="267"/>
      <c r="BA44" s="76">
        <f t="shared" ref="BA44" si="228">BQ44</f>
        <v>0</v>
      </c>
      <c r="BB44" s="267"/>
      <c r="BC44" s="267"/>
      <c r="BD44" s="267"/>
      <c r="BE44" s="76">
        <f t="shared" ref="BE44" si="229">BR44</f>
        <v>0</v>
      </c>
      <c r="BF44" s="267"/>
      <c r="BG44" s="267"/>
      <c r="BH44" s="267"/>
      <c r="BI44" s="76">
        <f t="shared" ref="BI44" si="230">BS44</f>
        <v>0</v>
      </c>
      <c r="BJ44" s="69">
        <f t="shared" ref="BJ44" si="231">IF(ISERROR(AC44/X44),0,AC44/X44)</f>
        <v>0</v>
      </c>
      <c r="BK44" s="142" t="str">
        <f t="shared" ref="BK44" si="232">IF(ISERROR(SEARCH("в",A44)),"",1)</f>
        <v/>
      </c>
      <c r="BL44" s="15">
        <f t="shared" si="43"/>
        <v>0</v>
      </c>
      <c r="BM44" s="15">
        <f t="shared" si="44"/>
        <v>0</v>
      </c>
      <c r="BN44" s="15">
        <f t="shared" si="45"/>
        <v>0</v>
      </c>
      <c r="BO44" s="15">
        <f t="shared" si="46"/>
        <v>0</v>
      </c>
      <c r="BP44" s="15">
        <f t="shared" si="47"/>
        <v>0</v>
      </c>
      <c r="BQ44" s="15">
        <f t="shared" si="48"/>
        <v>0</v>
      </c>
      <c r="BR44" s="15">
        <f t="shared" si="49"/>
        <v>0</v>
      </c>
      <c r="BS44" s="15">
        <f t="shared" si="50"/>
        <v>0</v>
      </c>
      <c r="BT44" s="101">
        <f t="shared" ref="BT44" si="233">SUM(BL44:BS44)</f>
        <v>0</v>
      </c>
      <c r="BW44" s="15">
        <f t="shared" si="51"/>
        <v>0</v>
      </c>
      <c r="BX44" s="15">
        <f t="shared" si="52"/>
        <v>0</v>
      </c>
      <c r="BY44" s="15">
        <f t="shared" si="53"/>
        <v>0</v>
      </c>
      <c r="BZ44" s="15">
        <f t="shared" si="54"/>
        <v>0</v>
      </c>
      <c r="CA44" s="15">
        <f t="shared" si="55"/>
        <v>0</v>
      </c>
      <c r="CB44" s="15">
        <f t="shared" si="56"/>
        <v>0</v>
      </c>
      <c r="CC44" s="15">
        <f t="shared" si="57"/>
        <v>0</v>
      </c>
      <c r="CD44" s="15">
        <f t="shared" si="58"/>
        <v>0</v>
      </c>
      <c r="CE44" s="234">
        <f t="shared" ref="CE44" si="234">SUM(BW44:CD44)</f>
        <v>0</v>
      </c>
      <c r="CF44" s="251">
        <f t="shared" ref="CF44" si="235">MAX(BW44:CD44)</f>
        <v>0</v>
      </c>
      <c r="CH44" s="81">
        <f t="shared" si="92"/>
        <v>0</v>
      </c>
      <c r="CI44" s="81">
        <f t="shared" si="93"/>
        <v>0</v>
      </c>
      <c r="CJ44" s="81">
        <f t="shared" si="94"/>
        <v>0</v>
      </c>
      <c r="CK44" s="81">
        <f t="shared" si="95"/>
        <v>0</v>
      </c>
      <c r="CL44" s="81">
        <f t="shared" si="96"/>
        <v>0</v>
      </c>
      <c r="CM44" s="81">
        <f t="shared" si="97"/>
        <v>0</v>
      </c>
      <c r="CN44" s="81">
        <f t="shared" si="98"/>
        <v>0</v>
      </c>
      <c r="CO44" s="81">
        <f t="shared" si="99"/>
        <v>0</v>
      </c>
      <c r="CP44" s="95">
        <f t="shared" ref="CP44" si="236">SUM(CH44:CO44)</f>
        <v>0</v>
      </c>
      <c r="CQ44" s="81">
        <f t="shared" ref="CQ44" si="237">IF(MID(H44,1,1)="1",1,0)+IF(MID(I44,1,1)="1",1,0)+IF(MID(J44,1,1)="1",1,0)+IF(MID(K44,1,1)="1",1,0)+IF(MID(L44,1,1)="1",1,0)+IF(MID(M44,1,1)="1",1,0)+IF(MID(N44,1,1)="1",1,0)</f>
        <v>0</v>
      </c>
      <c r="CR44" s="81">
        <f t="shared" ref="CR44" si="238">IF(MID(H44,1,1)="2",1,0)+IF(MID(I44,1,1)="2",1,0)+IF(MID(J44,1,1)="2",1,0)+IF(MID(K44,1,1)="2",1,0)+IF(MID(L44,1,1)="2",1,0)+IF(MID(M44,1,1)="2",1,0)+IF(MID(N44,1,1)="2",1,0)</f>
        <v>0</v>
      </c>
      <c r="CS44" s="82">
        <f t="shared" ref="CS44" si="239">IF(MID(H44,1,1)="3",1,0)+IF(MID(I44,1,1)="3",1,0)+IF(MID(J44,1,1)="3",1,0)+IF(MID(K44,1,1)="3",1,0)+IF(MID(L44,1,1)="3",1,0)+IF(MID(M44,1,1)="3",1,0)+IF(MID(N44,1,1)="3",1,0)</f>
        <v>0</v>
      </c>
      <c r="CT44" s="81">
        <f t="shared" ref="CT44" si="240">IF(MID(H44,1,1)="4",1,0)+IF(MID(I44,1,1)="4",1,0)+IF(MID(J44,1,1)="4",1,0)+IF(MID(K44,1,1)="4",1,0)+IF(MID(L44,1,1)="4",1,0)+IF(MID(M44,1,1)="4",1,0)+IF(MID(N44,1,1)="4",1,0)</f>
        <v>0</v>
      </c>
      <c r="CU44" s="81">
        <f t="shared" ref="CU44" si="241">IF(MID(H44,1,1)="5",1,0)+IF(MID(I44,1,1)="5",1,0)+IF(MID(J44,1,1)="5",1,0)+IF(MID(K44,1,1)="5",1,0)+IF(MID(L44,1,1)="5",1,0)+IF(MID(M44,1,1)="5",1,0)+IF(MID(N44,1,1)="5",1,0)</f>
        <v>0</v>
      </c>
      <c r="CV44" s="81">
        <f t="shared" ref="CV44" si="242">IF(MID(H44,1,1)="6",1,0)+IF(MID(I44,1,1)="6",1,0)+IF(MID(J44,1,1)="6",1,0)+IF(MID(K44,1,1)="6",1,0)+IF(MID(L44,1,1)="6",1,0)+IF(MID(M44,1,1)="6",1,0)+IF(MID(N44,1,1)="6",1,0)</f>
        <v>0</v>
      </c>
      <c r="CW44" s="81">
        <f t="shared" ref="CW44" si="243">IF(MID(H44,1,1)="7",1,0)+IF(MID(I44,1,1)="7",1,0)+IF(MID(J44,1,1)="7",1,0)+IF(MID(K44,1,1)="7",1,0)+IF(MID(L44,1,1)="7",1,0)+IF(MID(M44,1,1)="7",1,0)+IF(MID(N44,1,1)="7",1,0)</f>
        <v>0</v>
      </c>
      <c r="CX44" s="81">
        <f t="shared" ref="CX44" si="244">IF(MID(H44,1,1)="8",1,0)+IF(MID(I44,1,1)="8",1,0)+IF(MID(J44,1,1)="8",1,0)+IF(MID(K44,1,1)="8",1,0)+IF(MID(L44,1,1)="8",1,0)+IF(MID(M44,1,1)="8",1,0)+IF(MID(N44,1,1)="8",1,0)</f>
        <v>0</v>
      </c>
      <c r="CY44" s="94">
        <f t="shared" ref="CY44" si="245">SUM(CQ44:CX44)</f>
        <v>0</v>
      </c>
      <c r="DC44" s="72">
        <f>SUM($AD44:$AF44)+SUM($AH44:$AJ44)+SUM($AL44:AN44)+SUM($AP44:AR44)+SUM($AT44:AV44)+SUM($AX44:AZ44)+SUM($BB44:BD44)+SUM($BF44:BH44)</f>
        <v>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</row>
    <row r="45" spans="1:125" s="2" customFormat="1" hidden="1" x14ac:dyDescent="0.25">
      <c r="A45" s="144" t="s">
        <v>229</v>
      </c>
      <c r="B45" s="137"/>
      <c r="C45" s="157"/>
      <c r="D45" s="145"/>
      <c r="E45" s="146"/>
      <c r="F45" s="146"/>
      <c r="G45" s="12"/>
      <c r="H45" s="145"/>
      <c r="I45" s="146"/>
      <c r="J45" s="146"/>
      <c r="K45" s="146"/>
      <c r="L45" s="146"/>
      <c r="M45" s="146"/>
      <c r="N45" s="12"/>
      <c r="O45" s="162"/>
      <c r="P45" s="162"/>
      <c r="Q45" s="145"/>
      <c r="R45" s="146"/>
      <c r="S45" s="146"/>
      <c r="T45" s="146"/>
      <c r="U45" s="146"/>
      <c r="V45" s="146"/>
      <c r="W45" s="12"/>
      <c r="X45" s="8"/>
      <c r="Y45" s="162">
        <f t="shared" si="25"/>
        <v>0</v>
      </c>
      <c r="Z45" s="9">
        <f t="shared" ref="Z45:AB45" si="246">AD45*$BL$5+AH45*$BM$5+AL45*$BN$5+AP45*$BO$5+AT45*$BP$5+AX45*$BQ$5+BB45*$BR$5+BF45*$BS$5</f>
        <v>0</v>
      </c>
      <c r="AA45" s="9">
        <f t="shared" si="246"/>
        <v>0</v>
      </c>
      <c r="AB45" s="9">
        <f t="shared" si="246"/>
        <v>0</v>
      </c>
      <c r="AC45" s="9">
        <f t="shared" si="27"/>
        <v>0</v>
      </c>
      <c r="AD45" s="267"/>
      <c r="AE45" s="267"/>
      <c r="AF45" s="267"/>
      <c r="AG45" s="76">
        <f t="shared" ref="AG45" si="247">BL45</f>
        <v>0</v>
      </c>
      <c r="AH45" s="267"/>
      <c r="AI45" s="267"/>
      <c r="AJ45" s="267"/>
      <c r="AK45" s="76">
        <f t="shared" ref="AK45" si="248">BM45</f>
        <v>0</v>
      </c>
      <c r="AL45" s="267"/>
      <c r="AM45" s="267"/>
      <c r="AN45" s="267"/>
      <c r="AO45" s="76">
        <f t="shared" ref="AO45" si="249">BN45</f>
        <v>0</v>
      </c>
      <c r="AP45" s="267"/>
      <c r="AQ45" s="267"/>
      <c r="AR45" s="267"/>
      <c r="AS45" s="76">
        <f t="shared" ref="AS45" si="250">BO45</f>
        <v>0</v>
      </c>
      <c r="AT45" s="267"/>
      <c r="AU45" s="267"/>
      <c r="AV45" s="267"/>
      <c r="AW45" s="76">
        <f t="shared" ref="AW45" si="251">BP45</f>
        <v>0</v>
      </c>
      <c r="AX45" s="267"/>
      <c r="AY45" s="267"/>
      <c r="AZ45" s="267"/>
      <c r="BA45" s="76">
        <f t="shared" ref="BA45" si="252">BQ45</f>
        <v>0</v>
      </c>
      <c r="BB45" s="267"/>
      <c r="BC45" s="267"/>
      <c r="BD45" s="267"/>
      <c r="BE45" s="76">
        <f t="shared" ref="BE45" si="253">BR45</f>
        <v>0</v>
      </c>
      <c r="BF45" s="267"/>
      <c r="BG45" s="267"/>
      <c r="BH45" s="267"/>
      <c r="BI45" s="76">
        <f t="shared" ref="BI45" si="254">BS45</f>
        <v>0</v>
      </c>
      <c r="BJ45" s="69">
        <f t="shared" ref="BJ45" si="255">IF(ISERROR(AC45/X45),0,AC45/X45)</f>
        <v>0</v>
      </c>
      <c r="BK45" s="142" t="str">
        <f t="shared" ref="BK45" si="256">IF(ISERROR(SEARCH("в",A45)),"",1)</f>
        <v/>
      </c>
      <c r="BL45" s="15">
        <f t="shared" si="43"/>
        <v>0</v>
      </c>
      <c r="BM45" s="15">
        <f t="shared" si="44"/>
        <v>0</v>
      </c>
      <c r="BN45" s="15">
        <f t="shared" si="45"/>
        <v>0</v>
      </c>
      <c r="BO45" s="15">
        <f t="shared" si="46"/>
        <v>0</v>
      </c>
      <c r="BP45" s="15">
        <f t="shared" si="47"/>
        <v>0</v>
      </c>
      <c r="BQ45" s="15">
        <f t="shared" si="48"/>
        <v>0</v>
      </c>
      <c r="BR45" s="15">
        <f t="shared" si="49"/>
        <v>0</v>
      </c>
      <c r="BS45" s="15">
        <f t="shared" si="50"/>
        <v>0</v>
      </c>
      <c r="BT45" s="101">
        <f t="shared" ref="BT45" si="257">SUM(BL45:BS45)</f>
        <v>0</v>
      </c>
      <c r="BW45" s="15">
        <f t="shared" si="51"/>
        <v>0</v>
      </c>
      <c r="BX45" s="15">
        <f t="shared" si="52"/>
        <v>0</v>
      </c>
      <c r="BY45" s="15">
        <f t="shared" si="53"/>
        <v>0</v>
      </c>
      <c r="BZ45" s="15">
        <f t="shared" si="54"/>
        <v>0</v>
      </c>
      <c r="CA45" s="15">
        <f t="shared" si="55"/>
        <v>0</v>
      </c>
      <c r="CB45" s="15">
        <f t="shared" si="56"/>
        <v>0</v>
      </c>
      <c r="CC45" s="15">
        <f t="shared" si="57"/>
        <v>0</v>
      </c>
      <c r="CD45" s="15">
        <f t="shared" si="58"/>
        <v>0</v>
      </c>
      <c r="CE45" s="234">
        <f t="shared" ref="CE45" si="258">SUM(BW45:CD45)</f>
        <v>0</v>
      </c>
      <c r="CF45" s="251">
        <f t="shared" ref="CF45" si="259">MAX(BW45:CD45)</f>
        <v>0</v>
      </c>
      <c r="CH45" s="81">
        <f t="shared" si="92"/>
        <v>0</v>
      </c>
      <c r="CI45" s="81">
        <f t="shared" si="93"/>
        <v>0</v>
      </c>
      <c r="CJ45" s="81">
        <f t="shared" si="94"/>
        <v>0</v>
      </c>
      <c r="CK45" s="81">
        <f t="shared" si="95"/>
        <v>0</v>
      </c>
      <c r="CL45" s="81">
        <f t="shared" si="96"/>
        <v>0</v>
      </c>
      <c r="CM45" s="81">
        <f t="shared" si="97"/>
        <v>0</v>
      </c>
      <c r="CN45" s="81">
        <f t="shared" si="98"/>
        <v>0</v>
      </c>
      <c r="CO45" s="81">
        <f t="shared" si="99"/>
        <v>0</v>
      </c>
      <c r="CP45" s="95">
        <f t="shared" ref="CP45" si="260">SUM(CH45:CO45)</f>
        <v>0</v>
      </c>
      <c r="CQ45" s="81">
        <f t="shared" ref="CQ45" si="261">IF(MID(H45,1,1)="1",1,0)+IF(MID(I45,1,1)="1",1,0)+IF(MID(J45,1,1)="1",1,0)+IF(MID(K45,1,1)="1",1,0)+IF(MID(L45,1,1)="1",1,0)+IF(MID(M45,1,1)="1",1,0)+IF(MID(N45,1,1)="1",1,0)</f>
        <v>0</v>
      </c>
      <c r="CR45" s="81">
        <f t="shared" ref="CR45" si="262">IF(MID(H45,1,1)="2",1,0)+IF(MID(I45,1,1)="2",1,0)+IF(MID(J45,1,1)="2",1,0)+IF(MID(K45,1,1)="2",1,0)+IF(MID(L45,1,1)="2",1,0)+IF(MID(M45,1,1)="2",1,0)+IF(MID(N45,1,1)="2",1,0)</f>
        <v>0</v>
      </c>
      <c r="CS45" s="82">
        <f t="shared" ref="CS45" si="263">IF(MID(H45,1,1)="3",1,0)+IF(MID(I45,1,1)="3",1,0)+IF(MID(J45,1,1)="3",1,0)+IF(MID(K45,1,1)="3",1,0)+IF(MID(L45,1,1)="3",1,0)+IF(MID(M45,1,1)="3",1,0)+IF(MID(N45,1,1)="3",1,0)</f>
        <v>0</v>
      </c>
      <c r="CT45" s="81">
        <f t="shared" ref="CT45" si="264">IF(MID(H45,1,1)="4",1,0)+IF(MID(I45,1,1)="4",1,0)+IF(MID(J45,1,1)="4",1,0)+IF(MID(K45,1,1)="4",1,0)+IF(MID(L45,1,1)="4",1,0)+IF(MID(M45,1,1)="4",1,0)+IF(MID(N45,1,1)="4",1,0)</f>
        <v>0</v>
      </c>
      <c r="CU45" s="81">
        <f t="shared" ref="CU45" si="265">IF(MID(H45,1,1)="5",1,0)+IF(MID(I45,1,1)="5",1,0)+IF(MID(J45,1,1)="5",1,0)+IF(MID(K45,1,1)="5",1,0)+IF(MID(L45,1,1)="5",1,0)+IF(MID(M45,1,1)="5",1,0)+IF(MID(N45,1,1)="5",1,0)</f>
        <v>0</v>
      </c>
      <c r="CV45" s="81">
        <f t="shared" ref="CV45" si="266">IF(MID(H45,1,1)="6",1,0)+IF(MID(I45,1,1)="6",1,0)+IF(MID(J45,1,1)="6",1,0)+IF(MID(K45,1,1)="6",1,0)+IF(MID(L45,1,1)="6",1,0)+IF(MID(M45,1,1)="6",1,0)+IF(MID(N45,1,1)="6",1,0)</f>
        <v>0</v>
      </c>
      <c r="CW45" s="81">
        <f t="shared" ref="CW45" si="267">IF(MID(H45,1,1)="7",1,0)+IF(MID(I45,1,1)="7",1,0)+IF(MID(J45,1,1)="7",1,0)+IF(MID(K45,1,1)="7",1,0)+IF(MID(L45,1,1)="7",1,0)+IF(MID(M45,1,1)="7",1,0)+IF(MID(N45,1,1)="7",1,0)</f>
        <v>0</v>
      </c>
      <c r="CX45" s="81">
        <f t="shared" ref="CX45" si="268">IF(MID(H45,1,1)="8",1,0)+IF(MID(I45,1,1)="8",1,0)+IF(MID(J45,1,1)="8",1,0)+IF(MID(K45,1,1)="8",1,0)+IF(MID(L45,1,1)="8",1,0)+IF(MID(M45,1,1)="8",1,0)+IF(MID(N45,1,1)="8",1,0)</f>
        <v>0</v>
      </c>
      <c r="CY45" s="94">
        <f t="shared" ref="CY45" si="269">SUM(CQ45:CX45)</f>
        <v>0</v>
      </c>
      <c r="DC45" s="72">
        <f>SUM($AD45:$AF45)+SUM($AH45:$AJ45)+SUM($AL45:AN45)+SUM($AP45:AR45)+SUM($AT45:AV45)+SUM($AX45:AZ45)+SUM($BB45:BD45)+SUM($BF45:BH45)</f>
        <v>0</v>
      </c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</row>
    <row r="46" spans="1:125" s="2" customFormat="1" hidden="1" x14ac:dyDescent="0.25">
      <c r="A46" s="144" t="s">
        <v>230</v>
      </c>
      <c r="B46" s="137"/>
      <c r="C46" s="157"/>
      <c r="D46" s="145"/>
      <c r="E46" s="146"/>
      <c r="F46" s="146"/>
      <c r="G46" s="12"/>
      <c r="H46" s="145"/>
      <c r="I46" s="146"/>
      <c r="J46" s="146"/>
      <c r="K46" s="146"/>
      <c r="L46" s="146"/>
      <c r="M46" s="146"/>
      <c r="N46" s="12"/>
      <c r="O46" s="162"/>
      <c r="P46" s="162"/>
      <c r="Q46" s="145"/>
      <c r="R46" s="146"/>
      <c r="S46" s="146"/>
      <c r="T46" s="146"/>
      <c r="U46" s="146"/>
      <c r="V46" s="146"/>
      <c r="W46" s="12"/>
      <c r="X46" s="8"/>
      <c r="Y46" s="162">
        <f t="shared" si="25"/>
        <v>0</v>
      </c>
      <c r="Z46" s="9">
        <f t="shared" ref="Z46:AB46" si="270">AD46*$BL$5+AH46*$BM$5+AL46*$BN$5+AP46*$BO$5+AT46*$BP$5+AX46*$BQ$5+BB46*$BR$5+BF46*$BS$5</f>
        <v>0</v>
      </c>
      <c r="AA46" s="9">
        <f t="shared" si="270"/>
        <v>0</v>
      </c>
      <c r="AB46" s="9">
        <f t="shared" si="270"/>
        <v>0</v>
      </c>
      <c r="AC46" s="9">
        <f t="shared" si="27"/>
        <v>0</v>
      </c>
      <c r="AD46" s="267"/>
      <c r="AE46" s="267"/>
      <c r="AF46" s="267"/>
      <c r="AG46" s="76">
        <f t="shared" ref="AG46" si="271">BL46</f>
        <v>0</v>
      </c>
      <c r="AH46" s="267"/>
      <c r="AI46" s="267"/>
      <c r="AJ46" s="267"/>
      <c r="AK46" s="76">
        <f t="shared" ref="AK46" si="272">BM46</f>
        <v>0</v>
      </c>
      <c r="AL46" s="267"/>
      <c r="AM46" s="267"/>
      <c r="AN46" s="267"/>
      <c r="AO46" s="76">
        <f t="shared" ref="AO46" si="273">BN46</f>
        <v>0</v>
      </c>
      <c r="AP46" s="267"/>
      <c r="AQ46" s="267"/>
      <c r="AR46" s="267"/>
      <c r="AS46" s="76">
        <f t="shared" ref="AS46" si="274">BO46</f>
        <v>0</v>
      </c>
      <c r="AT46" s="267"/>
      <c r="AU46" s="267"/>
      <c r="AV46" s="267"/>
      <c r="AW46" s="76">
        <f t="shared" ref="AW46" si="275">BP46</f>
        <v>0</v>
      </c>
      <c r="AX46" s="267"/>
      <c r="AY46" s="267"/>
      <c r="AZ46" s="267"/>
      <c r="BA46" s="76">
        <f t="shared" ref="BA46" si="276">BQ46</f>
        <v>0</v>
      </c>
      <c r="BB46" s="267"/>
      <c r="BC46" s="267"/>
      <c r="BD46" s="267"/>
      <c r="BE46" s="76">
        <f t="shared" ref="BE46" si="277">BR46</f>
        <v>0</v>
      </c>
      <c r="BF46" s="267"/>
      <c r="BG46" s="267"/>
      <c r="BH46" s="267"/>
      <c r="BI46" s="76">
        <f t="shared" ref="BI46" si="278">BS46</f>
        <v>0</v>
      </c>
      <c r="BJ46" s="69">
        <f t="shared" ref="BJ46" si="279">IF(ISERROR(AC46/X46),0,AC46/X46)</f>
        <v>0</v>
      </c>
      <c r="BK46" s="142" t="str">
        <f t="shared" ref="BK46" si="280">IF(ISERROR(SEARCH("в",A46)),"",1)</f>
        <v/>
      </c>
      <c r="BL46" s="15">
        <f t="shared" si="43"/>
        <v>0</v>
      </c>
      <c r="BM46" s="15">
        <f t="shared" si="44"/>
        <v>0</v>
      </c>
      <c r="BN46" s="15">
        <f t="shared" si="45"/>
        <v>0</v>
      </c>
      <c r="BO46" s="15">
        <f t="shared" si="46"/>
        <v>0</v>
      </c>
      <c r="BP46" s="15">
        <f t="shared" si="47"/>
        <v>0</v>
      </c>
      <c r="BQ46" s="15">
        <f t="shared" si="48"/>
        <v>0</v>
      </c>
      <c r="BR46" s="15">
        <f t="shared" si="49"/>
        <v>0</v>
      </c>
      <c r="BS46" s="15">
        <f t="shared" si="50"/>
        <v>0</v>
      </c>
      <c r="BT46" s="101">
        <f t="shared" ref="BT46" si="281">SUM(BL46:BS46)</f>
        <v>0</v>
      </c>
      <c r="BW46" s="15">
        <f t="shared" si="51"/>
        <v>0</v>
      </c>
      <c r="BX46" s="15">
        <f t="shared" si="52"/>
        <v>0</v>
      </c>
      <c r="BY46" s="15">
        <f t="shared" si="53"/>
        <v>0</v>
      </c>
      <c r="BZ46" s="15">
        <f t="shared" si="54"/>
        <v>0</v>
      </c>
      <c r="CA46" s="15">
        <f t="shared" si="55"/>
        <v>0</v>
      </c>
      <c r="CB46" s="15">
        <f t="shared" si="56"/>
        <v>0</v>
      </c>
      <c r="CC46" s="15">
        <f t="shared" si="57"/>
        <v>0</v>
      </c>
      <c r="CD46" s="15">
        <f t="shared" si="58"/>
        <v>0</v>
      </c>
      <c r="CE46" s="234">
        <f t="shared" ref="CE46" si="282">SUM(BW46:CD46)</f>
        <v>0</v>
      </c>
      <c r="CF46" s="251">
        <f t="shared" ref="CF46" si="283">MAX(BW46:CD46)</f>
        <v>0</v>
      </c>
      <c r="CH46" s="81">
        <f t="shared" si="92"/>
        <v>0</v>
      </c>
      <c r="CI46" s="81">
        <f t="shared" si="93"/>
        <v>0</v>
      </c>
      <c r="CJ46" s="81">
        <f t="shared" si="94"/>
        <v>0</v>
      </c>
      <c r="CK46" s="81">
        <f t="shared" si="95"/>
        <v>0</v>
      </c>
      <c r="CL46" s="81">
        <f t="shared" si="96"/>
        <v>0</v>
      </c>
      <c r="CM46" s="81">
        <f t="shared" si="97"/>
        <v>0</v>
      </c>
      <c r="CN46" s="81">
        <f t="shared" si="98"/>
        <v>0</v>
      </c>
      <c r="CO46" s="81">
        <f t="shared" si="99"/>
        <v>0</v>
      </c>
      <c r="CP46" s="95">
        <f t="shared" ref="CP46" si="284">SUM(CH46:CO46)</f>
        <v>0</v>
      </c>
      <c r="CQ46" s="81">
        <f t="shared" ref="CQ46" si="285">IF(MID(H46,1,1)="1",1,0)+IF(MID(I46,1,1)="1",1,0)+IF(MID(J46,1,1)="1",1,0)+IF(MID(K46,1,1)="1",1,0)+IF(MID(L46,1,1)="1",1,0)+IF(MID(M46,1,1)="1",1,0)+IF(MID(N46,1,1)="1",1,0)</f>
        <v>0</v>
      </c>
      <c r="CR46" s="81">
        <f t="shared" ref="CR46" si="286">IF(MID(H46,1,1)="2",1,0)+IF(MID(I46,1,1)="2",1,0)+IF(MID(J46,1,1)="2",1,0)+IF(MID(K46,1,1)="2",1,0)+IF(MID(L46,1,1)="2",1,0)+IF(MID(M46,1,1)="2",1,0)+IF(MID(N46,1,1)="2",1,0)</f>
        <v>0</v>
      </c>
      <c r="CS46" s="82">
        <f t="shared" ref="CS46" si="287">IF(MID(H46,1,1)="3",1,0)+IF(MID(I46,1,1)="3",1,0)+IF(MID(J46,1,1)="3",1,0)+IF(MID(K46,1,1)="3",1,0)+IF(MID(L46,1,1)="3",1,0)+IF(MID(M46,1,1)="3",1,0)+IF(MID(N46,1,1)="3",1,0)</f>
        <v>0</v>
      </c>
      <c r="CT46" s="81">
        <f t="shared" ref="CT46" si="288">IF(MID(H46,1,1)="4",1,0)+IF(MID(I46,1,1)="4",1,0)+IF(MID(J46,1,1)="4",1,0)+IF(MID(K46,1,1)="4",1,0)+IF(MID(L46,1,1)="4",1,0)+IF(MID(M46,1,1)="4",1,0)+IF(MID(N46,1,1)="4",1,0)</f>
        <v>0</v>
      </c>
      <c r="CU46" s="81">
        <f t="shared" ref="CU46" si="289">IF(MID(H46,1,1)="5",1,0)+IF(MID(I46,1,1)="5",1,0)+IF(MID(J46,1,1)="5",1,0)+IF(MID(K46,1,1)="5",1,0)+IF(MID(L46,1,1)="5",1,0)+IF(MID(M46,1,1)="5",1,0)+IF(MID(N46,1,1)="5",1,0)</f>
        <v>0</v>
      </c>
      <c r="CV46" s="81">
        <f t="shared" ref="CV46" si="290">IF(MID(H46,1,1)="6",1,0)+IF(MID(I46,1,1)="6",1,0)+IF(MID(J46,1,1)="6",1,0)+IF(MID(K46,1,1)="6",1,0)+IF(MID(L46,1,1)="6",1,0)+IF(MID(M46,1,1)="6",1,0)+IF(MID(N46,1,1)="6",1,0)</f>
        <v>0</v>
      </c>
      <c r="CW46" s="81">
        <f t="shared" ref="CW46" si="291">IF(MID(H46,1,1)="7",1,0)+IF(MID(I46,1,1)="7",1,0)+IF(MID(J46,1,1)="7",1,0)+IF(MID(K46,1,1)="7",1,0)+IF(MID(L46,1,1)="7",1,0)+IF(MID(M46,1,1)="7",1,0)+IF(MID(N46,1,1)="7",1,0)</f>
        <v>0</v>
      </c>
      <c r="CX46" s="81">
        <f t="shared" ref="CX46" si="292">IF(MID(H46,1,1)="8",1,0)+IF(MID(I46,1,1)="8",1,0)+IF(MID(J46,1,1)="8",1,0)+IF(MID(K46,1,1)="8",1,0)+IF(MID(L46,1,1)="8",1,0)+IF(MID(M46,1,1)="8",1,0)+IF(MID(N46,1,1)="8",1,0)</f>
        <v>0</v>
      </c>
      <c r="CY46" s="94">
        <f t="shared" ref="CY46" si="293">SUM(CQ46:CX46)</f>
        <v>0</v>
      </c>
      <c r="DC46" s="72">
        <f>SUM($AD46:$AF46)+SUM($AH46:$AJ46)+SUM($AL46:AN46)+SUM($AP46:AR46)+SUM($AT46:AV46)+SUM($AX46:AZ46)+SUM($BB46:BD46)+SUM($BF46:BH46)</f>
        <v>0</v>
      </c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</row>
    <row r="47" spans="1:125" s="2" customFormat="1" hidden="1" x14ac:dyDescent="0.25">
      <c r="A47" s="144" t="s">
        <v>231</v>
      </c>
      <c r="B47" s="137"/>
      <c r="C47" s="157"/>
      <c r="D47" s="145"/>
      <c r="E47" s="146"/>
      <c r="F47" s="146"/>
      <c r="G47" s="12"/>
      <c r="H47" s="145"/>
      <c r="I47" s="146"/>
      <c r="J47" s="146"/>
      <c r="K47" s="146"/>
      <c r="L47" s="146"/>
      <c r="M47" s="146"/>
      <c r="N47" s="12"/>
      <c r="O47" s="162"/>
      <c r="P47" s="162"/>
      <c r="Q47" s="145"/>
      <c r="R47" s="146"/>
      <c r="S47" s="146"/>
      <c r="T47" s="146"/>
      <c r="U47" s="146"/>
      <c r="V47" s="146"/>
      <c r="W47" s="12"/>
      <c r="X47" s="8"/>
      <c r="Y47" s="162">
        <f t="shared" si="25"/>
        <v>0</v>
      </c>
      <c r="Z47" s="9">
        <f t="shared" ref="Z47:AB47" si="294">AD47*$BL$5+AH47*$BM$5+AL47*$BN$5+AP47*$BO$5+AT47*$BP$5+AX47*$BQ$5+BB47*$BR$5+BF47*$BS$5</f>
        <v>0</v>
      </c>
      <c r="AA47" s="9">
        <f t="shared" si="294"/>
        <v>0</v>
      </c>
      <c r="AB47" s="9">
        <f t="shared" si="294"/>
        <v>0</v>
      </c>
      <c r="AC47" s="9">
        <f t="shared" si="27"/>
        <v>0</v>
      </c>
      <c r="AD47" s="267"/>
      <c r="AE47" s="267"/>
      <c r="AF47" s="267"/>
      <c r="AG47" s="76">
        <f t="shared" ref="AG47" si="295">BL47</f>
        <v>0</v>
      </c>
      <c r="AH47" s="267"/>
      <c r="AI47" s="267"/>
      <c r="AJ47" s="267"/>
      <c r="AK47" s="76">
        <f t="shared" ref="AK47" si="296">BM47</f>
        <v>0</v>
      </c>
      <c r="AL47" s="267"/>
      <c r="AM47" s="267"/>
      <c r="AN47" s="267"/>
      <c r="AO47" s="76">
        <f t="shared" ref="AO47" si="297">BN47</f>
        <v>0</v>
      </c>
      <c r="AP47" s="267"/>
      <c r="AQ47" s="267"/>
      <c r="AR47" s="267"/>
      <c r="AS47" s="76">
        <f t="shared" ref="AS47" si="298">BO47</f>
        <v>0</v>
      </c>
      <c r="AT47" s="267"/>
      <c r="AU47" s="267"/>
      <c r="AV47" s="267"/>
      <c r="AW47" s="76">
        <f t="shared" ref="AW47" si="299">BP47</f>
        <v>0</v>
      </c>
      <c r="AX47" s="267"/>
      <c r="AY47" s="267"/>
      <c r="AZ47" s="267"/>
      <c r="BA47" s="76">
        <f t="shared" ref="BA47" si="300">BQ47</f>
        <v>0</v>
      </c>
      <c r="BB47" s="267"/>
      <c r="BC47" s="267"/>
      <c r="BD47" s="267"/>
      <c r="BE47" s="76">
        <f t="shared" ref="BE47" si="301">BR47</f>
        <v>0</v>
      </c>
      <c r="BF47" s="267"/>
      <c r="BG47" s="267"/>
      <c r="BH47" s="267"/>
      <c r="BI47" s="76">
        <f t="shared" ref="BI47" si="302">BS47</f>
        <v>0</v>
      </c>
      <c r="BJ47" s="69">
        <f t="shared" ref="BJ47" si="303">IF(ISERROR(AC47/X47),0,AC47/X47)</f>
        <v>0</v>
      </c>
      <c r="BK47" s="142" t="str">
        <f t="shared" ref="BK47" si="304">IF(ISERROR(SEARCH("в",A47)),"",1)</f>
        <v/>
      </c>
      <c r="BL47" s="15">
        <f t="shared" si="43"/>
        <v>0</v>
      </c>
      <c r="BM47" s="15">
        <f t="shared" si="44"/>
        <v>0</v>
      </c>
      <c r="BN47" s="15">
        <f t="shared" si="45"/>
        <v>0</v>
      </c>
      <c r="BO47" s="15">
        <f t="shared" si="46"/>
        <v>0</v>
      </c>
      <c r="BP47" s="15">
        <f t="shared" si="47"/>
        <v>0</v>
      </c>
      <c r="BQ47" s="15">
        <f t="shared" si="48"/>
        <v>0</v>
      </c>
      <c r="BR47" s="15">
        <f t="shared" si="49"/>
        <v>0</v>
      </c>
      <c r="BS47" s="15">
        <f t="shared" si="50"/>
        <v>0</v>
      </c>
      <c r="BT47" s="101">
        <f t="shared" ref="BT47" si="305">SUM(BL47:BS47)</f>
        <v>0</v>
      </c>
      <c r="BW47" s="15">
        <f t="shared" si="51"/>
        <v>0</v>
      </c>
      <c r="BX47" s="15">
        <f t="shared" si="52"/>
        <v>0</v>
      </c>
      <c r="BY47" s="15">
        <f t="shared" si="53"/>
        <v>0</v>
      </c>
      <c r="BZ47" s="15">
        <f t="shared" si="54"/>
        <v>0</v>
      </c>
      <c r="CA47" s="15">
        <f t="shared" si="55"/>
        <v>0</v>
      </c>
      <c r="CB47" s="15">
        <f t="shared" si="56"/>
        <v>0</v>
      </c>
      <c r="CC47" s="15">
        <f t="shared" si="57"/>
        <v>0</v>
      </c>
      <c r="CD47" s="15">
        <f t="shared" si="58"/>
        <v>0</v>
      </c>
      <c r="CE47" s="234">
        <f t="shared" ref="CE47" si="306">SUM(BW47:CD47)</f>
        <v>0</v>
      </c>
      <c r="CF47" s="251">
        <f t="shared" ref="CF47" si="307">MAX(BW47:CD47)</f>
        <v>0</v>
      </c>
      <c r="CH47" s="81">
        <f t="shared" si="92"/>
        <v>0</v>
      </c>
      <c r="CI47" s="81">
        <f t="shared" si="93"/>
        <v>0</v>
      </c>
      <c r="CJ47" s="81">
        <f t="shared" si="94"/>
        <v>0</v>
      </c>
      <c r="CK47" s="81">
        <f t="shared" si="95"/>
        <v>0</v>
      </c>
      <c r="CL47" s="81">
        <f t="shared" si="96"/>
        <v>0</v>
      </c>
      <c r="CM47" s="81">
        <f t="shared" si="97"/>
        <v>0</v>
      </c>
      <c r="CN47" s="81">
        <f t="shared" si="98"/>
        <v>0</v>
      </c>
      <c r="CO47" s="81">
        <f t="shared" si="99"/>
        <v>0</v>
      </c>
      <c r="CP47" s="95">
        <f t="shared" ref="CP47" si="308">SUM(CH47:CO47)</f>
        <v>0</v>
      </c>
      <c r="CQ47" s="81">
        <f t="shared" ref="CQ47" si="309">IF(MID(H47,1,1)="1",1,0)+IF(MID(I47,1,1)="1",1,0)+IF(MID(J47,1,1)="1",1,0)+IF(MID(K47,1,1)="1",1,0)+IF(MID(L47,1,1)="1",1,0)+IF(MID(M47,1,1)="1",1,0)+IF(MID(N47,1,1)="1",1,0)</f>
        <v>0</v>
      </c>
      <c r="CR47" s="81">
        <f t="shared" ref="CR47" si="310">IF(MID(H47,1,1)="2",1,0)+IF(MID(I47,1,1)="2",1,0)+IF(MID(J47,1,1)="2",1,0)+IF(MID(K47,1,1)="2",1,0)+IF(MID(L47,1,1)="2",1,0)+IF(MID(M47,1,1)="2",1,0)+IF(MID(N47,1,1)="2",1,0)</f>
        <v>0</v>
      </c>
      <c r="CS47" s="82">
        <f t="shared" ref="CS47" si="311">IF(MID(H47,1,1)="3",1,0)+IF(MID(I47,1,1)="3",1,0)+IF(MID(J47,1,1)="3",1,0)+IF(MID(K47,1,1)="3",1,0)+IF(MID(L47,1,1)="3",1,0)+IF(MID(M47,1,1)="3",1,0)+IF(MID(N47,1,1)="3",1,0)</f>
        <v>0</v>
      </c>
      <c r="CT47" s="81">
        <f t="shared" ref="CT47" si="312">IF(MID(H47,1,1)="4",1,0)+IF(MID(I47,1,1)="4",1,0)+IF(MID(J47,1,1)="4",1,0)+IF(MID(K47,1,1)="4",1,0)+IF(MID(L47,1,1)="4",1,0)+IF(MID(M47,1,1)="4",1,0)+IF(MID(N47,1,1)="4",1,0)</f>
        <v>0</v>
      </c>
      <c r="CU47" s="81">
        <f t="shared" ref="CU47" si="313">IF(MID(H47,1,1)="5",1,0)+IF(MID(I47,1,1)="5",1,0)+IF(MID(J47,1,1)="5",1,0)+IF(MID(K47,1,1)="5",1,0)+IF(MID(L47,1,1)="5",1,0)+IF(MID(M47,1,1)="5",1,0)+IF(MID(N47,1,1)="5",1,0)</f>
        <v>0</v>
      </c>
      <c r="CV47" s="81">
        <f t="shared" ref="CV47" si="314">IF(MID(H47,1,1)="6",1,0)+IF(MID(I47,1,1)="6",1,0)+IF(MID(J47,1,1)="6",1,0)+IF(MID(K47,1,1)="6",1,0)+IF(MID(L47,1,1)="6",1,0)+IF(MID(M47,1,1)="6",1,0)+IF(MID(N47,1,1)="6",1,0)</f>
        <v>0</v>
      </c>
      <c r="CW47" s="81">
        <f t="shared" ref="CW47" si="315">IF(MID(H47,1,1)="7",1,0)+IF(MID(I47,1,1)="7",1,0)+IF(MID(J47,1,1)="7",1,0)+IF(MID(K47,1,1)="7",1,0)+IF(MID(L47,1,1)="7",1,0)+IF(MID(M47,1,1)="7",1,0)+IF(MID(N47,1,1)="7",1,0)</f>
        <v>0</v>
      </c>
      <c r="CX47" s="81">
        <f t="shared" ref="CX47" si="316">IF(MID(H47,1,1)="8",1,0)+IF(MID(I47,1,1)="8",1,0)+IF(MID(J47,1,1)="8",1,0)+IF(MID(K47,1,1)="8",1,0)+IF(MID(L47,1,1)="8",1,0)+IF(MID(M47,1,1)="8",1,0)+IF(MID(N47,1,1)="8",1,0)</f>
        <v>0</v>
      </c>
      <c r="CY47" s="94">
        <f t="shared" ref="CY47" si="317">SUM(CQ47:CX47)</f>
        <v>0</v>
      </c>
      <c r="DC47" s="72">
        <f>SUM($AD47:$AF47)+SUM($AH47:$AJ47)+SUM($AL47:AN47)+SUM($AP47:AR47)+SUM($AT47:AV47)+SUM($AX47:AZ47)+SUM($BB47:BD47)+SUM($BF47:BH47)</f>
        <v>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</row>
    <row r="48" spans="1:125" s="2" customFormat="1" hidden="1" x14ac:dyDescent="0.25">
      <c r="A48" s="144" t="s">
        <v>232</v>
      </c>
      <c r="B48" s="137"/>
      <c r="C48" s="157"/>
      <c r="D48" s="145"/>
      <c r="E48" s="146"/>
      <c r="F48" s="146"/>
      <c r="G48" s="12"/>
      <c r="H48" s="145"/>
      <c r="I48" s="146"/>
      <c r="J48" s="146"/>
      <c r="K48" s="146"/>
      <c r="L48" s="146"/>
      <c r="M48" s="146"/>
      <c r="N48" s="12"/>
      <c r="O48" s="162"/>
      <c r="P48" s="162"/>
      <c r="Q48" s="145"/>
      <c r="R48" s="146"/>
      <c r="S48" s="146"/>
      <c r="T48" s="146"/>
      <c r="U48" s="146"/>
      <c r="V48" s="146"/>
      <c r="W48" s="12"/>
      <c r="X48" s="8"/>
      <c r="Y48" s="162">
        <f t="shared" si="25"/>
        <v>0</v>
      </c>
      <c r="Z48" s="9">
        <f t="shared" ref="Z48:AB48" si="318">AD48*$BL$5+AH48*$BM$5+AL48*$BN$5+AP48*$BO$5+AT48*$BP$5+AX48*$BQ$5+BB48*$BR$5+BF48*$BS$5</f>
        <v>0</v>
      </c>
      <c r="AA48" s="9">
        <f t="shared" si="318"/>
        <v>0</v>
      </c>
      <c r="AB48" s="9">
        <f t="shared" si="318"/>
        <v>0</v>
      </c>
      <c r="AC48" s="9">
        <f t="shared" si="27"/>
        <v>0</v>
      </c>
      <c r="AD48" s="267"/>
      <c r="AE48" s="267"/>
      <c r="AF48" s="267"/>
      <c r="AG48" s="76">
        <f t="shared" ref="AG48" si="319">BL48</f>
        <v>0</v>
      </c>
      <c r="AH48" s="267"/>
      <c r="AI48" s="267"/>
      <c r="AJ48" s="267"/>
      <c r="AK48" s="76">
        <f t="shared" ref="AK48" si="320">BM48</f>
        <v>0</v>
      </c>
      <c r="AL48" s="267"/>
      <c r="AM48" s="267"/>
      <c r="AN48" s="267"/>
      <c r="AO48" s="76">
        <f t="shared" ref="AO48" si="321">BN48</f>
        <v>0</v>
      </c>
      <c r="AP48" s="267"/>
      <c r="AQ48" s="267"/>
      <c r="AR48" s="267"/>
      <c r="AS48" s="76">
        <f t="shared" ref="AS48" si="322">BO48</f>
        <v>0</v>
      </c>
      <c r="AT48" s="267"/>
      <c r="AU48" s="267"/>
      <c r="AV48" s="267"/>
      <c r="AW48" s="76">
        <f t="shared" ref="AW48" si="323">BP48</f>
        <v>0</v>
      </c>
      <c r="AX48" s="267"/>
      <c r="AY48" s="267"/>
      <c r="AZ48" s="267"/>
      <c r="BA48" s="76">
        <f t="shared" ref="BA48" si="324">BQ48</f>
        <v>0</v>
      </c>
      <c r="BB48" s="267"/>
      <c r="BC48" s="267"/>
      <c r="BD48" s="267"/>
      <c r="BE48" s="76">
        <f t="shared" ref="BE48" si="325">BR48</f>
        <v>0</v>
      </c>
      <c r="BF48" s="267"/>
      <c r="BG48" s="267"/>
      <c r="BH48" s="267"/>
      <c r="BI48" s="76">
        <f t="shared" ref="BI48" si="326">BS48</f>
        <v>0</v>
      </c>
      <c r="BJ48" s="69">
        <f t="shared" ref="BJ48" si="327">IF(ISERROR(AC48/X48),0,AC48/X48)</f>
        <v>0</v>
      </c>
      <c r="BK48" s="142" t="str">
        <f t="shared" ref="BK48" si="328">IF(ISERROR(SEARCH("в",A48)),"",1)</f>
        <v/>
      </c>
      <c r="BL48" s="15">
        <f t="shared" si="43"/>
        <v>0</v>
      </c>
      <c r="BM48" s="15">
        <f t="shared" si="44"/>
        <v>0</v>
      </c>
      <c r="BN48" s="15">
        <f t="shared" si="45"/>
        <v>0</v>
      </c>
      <c r="BO48" s="15">
        <f t="shared" si="46"/>
        <v>0</v>
      </c>
      <c r="BP48" s="15">
        <f t="shared" si="47"/>
        <v>0</v>
      </c>
      <c r="BQ48" s="15">
        <f t="shared" si="48"/>
        <v>0</v>
      </c>
      <c r="BR48" s="15">
        <f t="shared" si="49"/>
        <v>0</v>
      </c>
      <c r="BS48" s="15">
        <f t="shared" si="50"/>
        <v>0</v>
      </c>
      <c r="BT48" s="101">
        <f t="shared" ref="BT48" si="329">SUM(BL48:BS48)</f>
        <v>0</v>
      </c>
      <c r="BW48" s="15">
        <f t="shared" si="51"/>
        <v>0</v>
      </c>
      <c r="BX48" s="15">
        <f t="shared" si="52"/>
        <v>0</v>
      </c>
      <c r="BY48" s="15">
        <f t="shared" si="53"/>
        <v>0</v>
      </c>
      <c r="BZ48" s="15">
        <f t="shared" si="54"/>
        <v>0</v>
      </c>
      <c r="CA48" s="15">
        <f t="shared" si="55"/>
        <v>0</v>
      </c>
      <c r="CB48" s="15">
        <f t="shared" si="56"/>
        <v>0</v>
      </c>
      <c r="CC48" s="15">
        <f t="shared" si="57"/>
        <v>0</v>
      </c>
      <c r="CD48" s="15">
        <f t="shared" si="58"/>
        <v>0</v>
      </c>
      <c r="CE48" s="234">
        <f t="shared" ref="CE48" si="330">SUM(BW48:CD48)</f>
        <v>0</v>
      </c>
      <c r="CF48" s="251">
        <f t="shared" ref="CF48" si="331">MAX(BW48:CD48)</f>
        <v>0</v>
      </c>
      <c r="CH48" s="81">
        <f t="shared" si="92"/>
        <v>0</v>
      </c>
      <c r="CI48" s="81">
        <f t="shared" si="93"/>
        <v>0</v>
      </c>
      <c r="CJ48" s="81">
        <f t="shared" si="94"/>
        <v>0</v>
      </c>
      <c r="CK48" s="81">
        <f t="shared" si="95"/>
        <v>0</v>
      </c>
      <c r="CL48" s="81">
        <f t="shared" si="96"/>
        <v>0</v>
      </c>
      <c r="CM48" s="81">
        <f t="shared" si="97"/>
        <v>0</v>
      </c>
      <c r="CN48" s="81">
        <f t="shared" si="98"/>
        <v>0</v>
      </c>
      <c r="CO48" s="81">
        <f t="shared" si="99"/>
        <v>0</v>
      </c>
      <c r="CP48" s="95">
        <f t="shared" ref="CP48" si="332">SUM(CH48:CO48)</f>
        <v>0</v>
      </c>
      <c r="CQ48" s="81">
        <f t="shared" ref="CQ48" si="333">IF(MID(H48,1,1)="1",1,0)+IF(MID(I48,1,1)="1",1,0)+IF(MID(J48,1,1)="1",1,0)+IF(MID(K48,1,1)="1",1,0)+IF(MID(L48,1,1)="1",1,0)+IF(MID(M48,1,1)="1",1,0)+IF(MID(N48,1,1)="1",1,0)</f>
        <v>0</v>
      </c>
      <c r="CR48" s="81">
        <f t="shared" ref="CR48" si="334">IF(MID(H48,1,1)="2",1,0)+IF(MID(I48,1,1)="2",1,0)+IF(MID(J48,1,1)="2",1,0)+IF(MID(K48,1,1)="2",1,0)+IF(MID(L48,1,1)="2",1,0)+IF(MID(M48,1,1)="2",1,0)+IF(MID(N48,1,1)="2",1,0)</f>
        <v>0</v>
      </c>
      <c r="CS48" s="82">
        <f t="shared" ref="CS48" si="335">IF(MID(H48,1,1)="3",1,0)+IF(MID(I48,1,1)="3",1,0)+IF(MID(J48,1,1)="3",1,0)+IF(MID(K48,1,1)="3",1,0)+IF(MID(L48,1,1)="3",1,0)+IF(MID(M48,1,1)="3",1,0)+IF(MID(N48,1,1)="3",1,0)</f>
        <v>0</v>
      </c>
      <c r="CT48" s="81">
        <f t="shared" ref="CT48" si="336">IF(MID(H48,1,1)="4",1,0)+IF(MID(I48,1,1)="4",1,0)+IF(MID(J48,1,1)="4",1,0)+IF(MID(K48,1,1)="4",1,0)+IF(MID(L48,1,1)="4",1,0)+IF(MID(M48,1,1)="4",1,0)+IF(MID(N48,1,1)="4",1,0)</f>
        <v>0</v>
      </c>
      <c r="CU48" s="81">
        <f t="shared" ref="CU48" si="337">IF(MID(H48,1,1)="5",1,0)+IF(MID(I48,1,1)="5",1,0)+IF(MID(J48,1,1)="5",1,0)+IF(MID(K48,1,1)="5",1,0)+IF(MID(L48,1,1)="5",1,0)+IF(MID(M48,1,1)="5",1,0)+IF(MID(N48,1,1)="5",1,0)</f>
        <v>0</v>
      </c>
      <c r="CV48" s="81">
        <f t="shared" ref="CV48" si="338">IF(MID(H48,1,1)="6",1,0)+IF(MID(I48,1,1)="6",1,0)+IF(MID(J48,1,1)="6",1,0)+IF(MID(K48,1,1)="6",1,0)+IF(MID(L48,1,1)="6",1,0)+IF(MID(M48,1,1)="6",1,0)+IF(MID(N48,1,1)="6",1,0)</f>
        <v>0</v>
      </c>
      <c r="CW48" s="81">
        <f t="shared" ref="CW48" si="339">IF(MID(H48,1,1)="7",1,0)+IF(MID(I48,1,1)="7",1,0)+IF(MID(J48,1,1)="7",1,0)+IF(MID(K48,1,1)="7",1,0)+IF(MID(L48,1,1)="7",1,0)+IF(MID(M48,1,1)="7",1,0)+IF(MID(N48,1,1)="7",1,0)</f>
        <v>0</v>
      </c>
      <c r="CX48" s="81">
        <f t="shared" ref="CX48" si="340">IF(MID(H48,1,1)="8",1,0)+IF(MID(I48,1,1)="8",1,0)+IF(MID(J48,1,1)="8",1,0)+IF(MID(K48,1,1)="8",1,0)+IF(MID(L48,1,1)="8",1,0)+IF(MID(M48,1,1)="8",1,0)+IF(MID(N48,1,1)="8",1,0)</f>
        <v>0</v>
      </c>
      <c r="CY48" s="94">
        <f t="shared" ref="CY48" si="341">SUM(CQ48:CX48)</f>
        <v>0</v>
      </c>
      <c r="DC48" s="72">
        <f>SUM($AD48:$AF48)+SUM($AH48:$AJ48)+SUM($AL48:AN48)+SUM($AP48:AR48)+SUM($AT48:AV48)+SUM($AX48:AZ48)+SUM($BB48:BD48)+SUM($BF48:BH48)</f>
        <v>0</v>
      </c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</row>
    <row r="49" spans="1:125" s="2" customFormat="1" hidden="1" x14ac:dyDescent="0.25">
      <c r="A49" s="144" t="s">
        <v>233</v>
      </c>
      <c r="B49" s="137"/>
      <c r="C49" s="157"/>
      <c r="D49" s="145"/>
      <c r="E49" s="146"/>
      <c r="F49" s="146"/>
      <c r="G49" s="12"/>
      <c r="H49" s="145"/>
      <c r="I49" s="146"/>
      <c r="J49" s="146"/>
      <c r="K49" s="146"/>
      <c r="L49" s="146"/>
      <c r="M49" s="146"/>
      <c r="N49" s="12"/>
      <c r="O49" s="162"/>
      <c r="P49" s="162"/>
      <c r="Q49" s="145"/>
      <c r="R49" s="146"/>
      <c r="S49" s="146"/>
      <c r="T49" s="146"/>
      <c r="U49" s="146"/>
      <c r="V49" s="146"/>
      <c r="W49" s="12"/>
      <c r="X49" s="8"/>
      <c r="Y49" s="162">
        <f t="shared" si="25"/>
        <v>0</v>
      </c>
      <c r="Z49" s="9">
        <f t="shared" ref="Z49:AB49" si="342">AD49*$BL$5+AH49*$BM$5+AL49*$BN$5+AP49*$BO$5+AT49*$BP$5+AX49*$BQ$5+BB49*$BR$5+BF49*$BS$5</f>
        <v>0</v>
      </c>
      <c r="AA49" s="9">
        <f t="shared" si="342"/>
        <v>0</v>
      </c>
      <c r="AB49" s="9">
        <f t="shared" si="342"/>
        <v>0</v>
      </c>
      <c r="AC49" s="9">
        <f t="shared" si="27"/>
        <v>0</v>
      </c>
      <c r="AD49" s="267"/>
      <c r="AE49" s="267"/>
      <c r="AF49" s="267"/>
      <c r="AG49" s="76">
        <f t="shared" ref="AG49" si="343">BL49</f>
        <v>0</v>
      </c>
      <c r="AH49" s="267"/>
      <c r="AI49" s="267"/>
      <c r="AJ49" s="267"/>
      <c r="AK49" s="76">
        <f t="shared" ref="AK49" si="344">BM49</f>
        <v>0</v>
      </c>
      <c r="AL49" s="267"/>
      <c r="AM49" s="267"/>
      <c r="AN49" s="267"/>
      <c r="AO49" s="76">
        <f t="shared" ref="AO49" si="345">BN49</f>
        <v>0</v>
      </c>
      <c r="AP49" s="267"/>
      <c r="AQ49" s="267"/>
      <c r="AR49" s="267"/>
      <c r="AS49" s="76">
        <f t="shared" ref="AS49" si="346">BO49</f>
        <v>0</v>
      </c>
      <c r="AT49" s="267"/>
      <c r="AU49" s="267"/>
      <c r="AV49" s="267"/>
      <c r="AW49" s="76">
        <f t="shared" ref="AW49" si="347">BP49</f>
        <v>0</v>
      </c>
      <c r="AX49" s="267"/>
      <c r="AY49" s="267"/>
      <c r="AZ49" s="267"/>
      <c r="BA49" s="76">
        <f t="shared" ref="BA49" si="348">BQ49</f>
        <v>0</v>
      </c>
      <c r="BB49" s="267"/>
      <c r="BC49" s="267"/>
      <c r="BD49" s="267"/>
      <c r="BE49" s="76">
        <f t="shared" ref="BE49" si="349">BR49</f>
        <v>0</v>
      </c>
      <c r="BF49" s="267"/>
      <c r="BG49" s="267"/>
      <c r="BH49" s="267"/>
      <c r="BI49" s="76">
        <f t="shared" ref="BI49" si="350">BS49</f>
        <v>0</v>
      </c>
      <c r="BJ49" s="69">
        <f t="shared" ref="BJ49" si="351">IF(ISERROR(AC49/X49),0,AC49/X49)</f>
        <v>0</v>
      </c>
      <c r="BK49" s="142" t="str">
        <f t="shared" ref="BK49" si="352">IF(ISERROR(SEARCH("в",A49)),"",1)</f>
        <v/>
      </c>
      <c r="BL49" s="15">
        <f t="shared" si="43"/>
        <v>0</v>
      </c>
      <c r="BM49" s="15">
        <f t="shared" si="44"/>
        <v>0</v>
      </c>
      <c r="BN49" s="15">
        <f t="shared" si="45"/>
        <v>0</v>
      </c>
      <c r="BO49" s="15">
        <f t="shared" si="46"/>
        <v>0</v>
      </c>
      <c r="BP49" s="15">
        <f t="shared" si="47"/>
        <v>0</v>
      </c>
      <c r="BQ49" s="15">
        <f t="shared" si="48"/>
        <v>0</v>
      </c>
      <c r="BR49" s="15">
        <f t="shared" si="49"/>
        <v>0</v>
      </c>
      <c r="BS49" s="15">
        <f t="shared" si="50"/>
        <v>0</v>
      </c>
      <c r="BT49" s="101">
        <f t="shared" ref="BT49" si="353">SUM(BL49:BS49)</f>
        <v>0</v>
      </c>
      <c r="BW49" s="15">
        <f t="shared" si="51"/>
        <v>0</v>
      </c>
      <c r="BX49" s="15">
        <f t="shared" si="52"/>
        <v>0</v>
      </c>
      <c r="BY49" s="15">
        <f t="shared" si="53"/>
        <v>0</v>
      </c>
      <c r="BZ49" s="15">
        <f t="shared" si="54"/>
        <v>0</v>
      </c>
      <c r="CA49" s="15">
        <f t="shared" si="55"/>
        <v>0</v>
      </c>
      <c r="CB49" s="15">
        <f t="shared" si="56"/>
        <v>0</v>
      </c>
      <c r="CC49" s="15">
        <f t="shared" si="57"/>
        <v>0</v>
      </c>
      <c r="CD49" s="15">
        <f t="shared" si="58"/>
        <v>0</v>
      </c>
      <c r="CE49" s="234">
        <f t="shared" ref="CE49" si="354">SUM(BW49:CD49)</f>
        <v>0</v>
      </c>
      <c r="CF49" s="251">
        <f t="shared" ref="CF49" si="355">MAX(BW49:CD49)</f>
        <v>0</v>
      </c>
      <c r="CH49" s="81">
        <f t="shared" si="92"/>
        <v>0</v>
      </c>
      <c r="CI49" s="81">
        <f t="shared" si="93"/>
        <v>0</v>
      </c>
      <c r="CJ49" s="81">
        <f t="shared" si="94"/>
        <v>0</v>
      </c>
      <c r="CK49" s="81">
        <f t="shared" si="95"/>
        <v>0</v>
      </c>
      <c r="CL49" s="81">
        <f t="shared" si="96"/>
        <v>0</v>
      </c>
      <c r="CM49" s="81">
        <f t="shared" si="97"/>
        <v>0</v>
      </c>
      <c r="CN49" s="81">
        <f t="shared" si="98"/>
        <v>0</v>
      </c>
      <c r="CO49" s="81">
        <f t="shared" si="99"/>
        <v>0</v>
      </c>
      <c r="CP49" s="95">
        <f t="shared" ref="CP49" si="356">SUM(CH49:CO49)</f>
        <v>0</v>
      </c>
      <c r="CQ49" s="81">
        <f t="shared" ref="CQ49" si="357">IF(MID(H49,1,1)="1",1,0)+IF(MID(I49,1,1)="1",1,0)+IF(MID(J49,1,1)="1",1,0)+IF(MID(K49,1,1)="1",1,0)+IF(MID(L49,1,1)="1",1,0)+IF(MID(M49,1,1)="1",1,0)+IF(MID(N49,1,1)="1",1,0)</f>
        <v>0</v>
      </c>
      <c r="CR49" s="81">
        <f t="shared" ref="CR49" si="358">IF(MID(H49,1,1)="2",1,0)+IF(MID(I49,1,1)="2",1,0)+IF(MID(J49,1,1)="2",1,0)+IF(MID(K49,1,1)="2",1,0)+IF(MID(L49,1,1)="2",1,0)+IF(MID(M49,1,1)="2",1,0)+IF(MID(N49,1,1)="2",1,0)</f>
        <v>0</v>
      </c>
      <c r="CS49" s="82">
        <f t="shared" ref="CS49" si="359">IF(MID(H49,1,1)="3",1,0)+IF(MID(I49,1,1)="3",1,0)+IF(MID(J49,1,1)="3",1,0)+IF(MID(K49,1,1)="3",1,0)+IF(MID(L49,1,1)="3",1,0)+IF(MID(M49,1,1)="3",1,0)+IF(MID(N49,1,1)="3",1,0)</f>
        <v>0</v>
      </c>
      <c r="CT49" s="81">
        <f t="shared" ref="CT49" si="360">IF(MID(H49,1,1)="4",1,0)+IF(MID(I49,1,1)="4",1,0)+IF(MID(J49,1,1)="4",1,0)+IF(MID(K49,1,1)="4",1,0)+IF(MID(L49,1,1)="4",1,0)+IF(MID(M49,1,1)="4",1,0)+IF(MID(N49,1,1)="4",1,0)</f>
        <v>0</v>
      </c>
      <c r="CU49" s="81">
        <f t="shared" ref="CU49" si="361">IF(MID(H49,1,1)="5",1,0)+IF(MID(I49,1,1)="5",1,0)+IF(MID(J49,1,1)="5",1,0)+IF(MID(K49,1,1)="5",1,0)+IF(MID(L49,1,1)="5",1,0)+IF(MID(M49,1,1)="5",1,0)+IF(MID(N49,1,1)="5",1,0)</f>
        <v>0</v>
      </c>
      <c r="CV49" s="81">
        <f t="shared" ref="CV49" si="362">IF(MID(H49,1,1)="6",1,0)+IF(MID(I49,1,1)="6",1,0)+IF(MID(J49,1,1)="6",1,0)+IF(MID(K49,1,1)="6",1,0)+IF(MID(L49,1,1)="6",1,0)+IF(MID(M49,1,1)="6",1,0)+IF(MID(N49,1,1)="6",1,0)</f>
        <v>0</v>
      </c>
      <c r="CW49" s="81">
        <f t="shared" ref="CW49" si="363">IF(MID(H49,1,1)="7",1,0)+IF(MID(I49,1,1)="7",1,0)+IF(MID(J49,1,1)="7",1,0)+IF(MID(K49,1,1)="7",1,0)+IF(MID(L49,1,1)="7",1,0)+IF(MID(M49,1,1)="7",1,0)+IF(MID(N49,1,1)="7",1,0)</f>
        <v>0</v>
      </c>
      <c r="CX49" s="81">
        <f t="shared" ref="CX49" si="364">IF(MID(H49,1,1)="8",1,0)+IF(MID(I49,1,1)="8",1,0)+IF(MID(J49,1,1)="8",1,0)+IF(MID(K49,1,1)="8",1,0)+IF(MID(L49,1,1)="8",1,0)+IF(MID(M49,1,1)="8",1,0)+IF(MID(N49,1,1)="8",1,0)</f>
        <v>0</v>
      </c>
      <c r="CY49" s="94">
        <f t="shared" ref="CY49" si="365">SUM(CQ49:CX49)</f>
        <v>0</v>
      </c>
      <c r="DC49" s="72">
        <f>SUM($AD49:$AF49)+SUM($AH49:$AJ49)+SUM($AL49:AN49)+SUM($AP49:AR49)+SUM($AT49:AV49)+SUM($AX49:AZ49)+SUM($BB49:BD49)+SUM($BF49:BH49)</f>
        <v>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</row>
    <row r="50" spans="1:125" s="2" customFormat="1" hidden="1" x14ac:dyDescent="0.25">
      <c r="A50" s="144" t="s">
        <v>234</v>
      </c>
      <c r="B50" s="137"/>
      <c r="C50" s="157"/>
      <c r="D50" s="145"/>
      <c r="E50" s="146"/>
      <c r="F50" s="146"/>
      <c r="G50" s="12"/>
      <c r="H50" s="145"/>
      <c r="I50" s="146"/>
      <c r="J50" s="146"/>
      <c r="K50" s="146"/>
      <c r="L50" s="146"/>
      <c r="M50" s="146"/>
      <c r="N50" s="12"/>
      <c r="O50" s="162"/>
      <c r="P50" s="162"/>
      <c r="Q50" s="145"/>
      <c r="R50" s="146"/>
      <c r="S50" s="146"/>
      <c r="T50" s="146"/>
      <c r="U50" s="146"/>
      <c r="V50" s="146"/>
      <c r="W50" s="12"/>
      <c r="X50" s="8"/>
      <c r="Y50" s="162">
        <f t="shared" si="25"/>
        <v>0</v>
      </c>
      <c r="Z50" s="9">
        <f t="shared" ref="Z50:AB50" si="366">AD50*$BL$5+AH50*$BM$5+AL50*$BN$5+AP50*$BO$5+AT50*$BP$5+AX50*$BQ$5+BB50*$BR$5+BF50*$BS$5</f>
        <v>0</v>
      </c>
      <c r="AA50" s="9">
        <f t="shared" si="366"/>
        <v>0</v>
      </c>
      <c r="AB50" s="9">
        <f t="shared" si="366"/>
        <v>0</v>
      </c>
      <c r="AC50" s="9">
        <f t="shared" si="27"/>
        <v>0</v>
      </c>
      <c r="AD50" s="267"/>
      <c r="AE50" s="267"/>
      <c r="AF50" s="267"/>
      <c r="AG50" s="76">
        <f t="shared" ref="AG50" si="367">BL50</f>
        <v>0</v>
      </c>
      <c r="AH50" s="267"/>
      <c r="AI50" s="267"/>
      <c r="AJ50" s="267"/>
      <c r="AK50" s="76">
        <f t="shared" ref="AK50" si="368">BM50</f>
        <v>0</v>
      </c>
      <c r="AL50" s="267"/>
      <c r="AM50" s="267"/>
      <c r="AN50" s="267"/>
      <c r="AO50" s="76">
        <f t="shared" ref="AO50" si="369">BN50</f>
        <v>0</v>
      </c>
      <c r="AP50" s="267"/>
      <c r="AQ50" s="267"/>
      <c r="AR50" s="267"/>
      <c r="AS50" s="76">
        <f t="shared" ref="AS50" si="370">BO50</f>
        <v>0</v>
      </c>
      <c r="AT50" s="267"/>
      <c r="AU50" s="267"/>
      <c r="AV50" s="267"/>
      <c r="AW50" s="76">
        <f t="shared" ref="AW50" si="371">BP50</f>
        <v>0</v>
      </c>
      <c r="AX50" s="267"/>
      <c r="AY50" s="267"/>
      <c r="AZ50" s="267"/>
      <c r="BA50" s="76">
        <f t="shared" ref="BA50" si="372">BQ50</f>
        <v>0</v>
      </c>
      <c r="BB50" s="267"/>
      <c r="BC50" s="267"/>
      <c r="BD50" s="267"/>
      <c r="BE50" s="76">
        <f t="shared" ref="BE50" si="373">BR50</f>
        <v>0</v>
      </c>
      <c r="BF50" s="267"/>
      <c r="BG50" s="267"/>
      <c r="BH50" s="267"/>
      <c r="BI50" s="76">
        <f t="shared" ref="BI50" si="374">BS50</f>
        <v>0</v>
      </c>
      <c r="BJ50" s="69">
        <f t="shared" ref="BJ50" si="375">IF(ISERROR(AC50/X50),0,AC50/X50)</f>
        <v>0</v>
      </c>
      <c r="BK50" s="142" t="str">
        <f t="shared" ref="BK50" si="376">IF(ISERROR(SEARCH("в",A50)),"",1)</f>
        <v/>
      </c>
      <c r="BL50" s="15">
        <f t="shared" si="43"/>
        <v>0</v>
      </c>
      <c r="BM50" s="15">
        <f t="shared" si="44"/>
        <v>0</v>
      </c>
      <c r="BN50" s="15">
        <f t="shared" si="45"/>
        <v>0</v>
      </c>
      <c r="BO50" s="15">
        <f t="shared" si="46"/>
        <v>0</v>
      </c>
      <c r="BP50" s="15">
        <f t="shared" si="47"/>
        <v>0</v>
      </c>
      <c r="BQ50" s="15">
        <f t="shared" si="48"/>
        <v>0</v>
      </c>
      <c r="BR50" s="15">
        <f t="shared" si="49"/>
        <v>0</v>
      </c>
      <c r="BS50" s="15">
        <f t="shared" si="50"/>
        <v>0</v>
      </c>
      <c r="BT50" s="101">
        <f t="shared" ref="BT50" si="377">SUM(BL50:BS50)</f>
        <v>0</v>
      </c>
      <c r="BW50" s="15">
        <f t="shared" si="51"/>
        <v>0</v>
      </c>
      <c r="BX50" s="15">
        <f t="shared" si="52"/>
        <v>0</v>
      </c>
      <c r="BY50" s="15">
        <f t="shared" si="53"/>
        <v>0</v>
      </c>
      <c r="BZ50" s="15">
        <f t="shared" si="54"/>
        <v>0</v>
      </c>
      <c r="CA50" s="15">
        <f t="shared" si="55"/>
        <v>0</v>
      </c>
      <c r="CB50" s="15">
        <f t="shared" si="56"/>
        <v>0</v>
      </c>
      <c r="CC50" s="15">
        <f t="shared" si="57"/>
        <v>0</v>
      </c>
      <c r="CD50" s="15">
        <f t="shared" si="58"/>
        <v>0</v>
      </c>
      <c r="CE50" s="234">
        <f t="shared" ref="CE50" si="378">SUM(BW50:CD50)</f>
        <v>0</v>
      </c>
      <c r="CF50" s="251">
        <f t="shared" ref="CF50" si="379">MAX(BW50:CD50)</f>
        <v>0</v>
      </c>
      <c r="CH50" s="81">
        <f t="shared" si="92"/>
        <v>0</v>
      </c>
      <c r="CI50" s="81">
        <f t="shared" si="93"/>
        <v>0</v>
      </c>
      <c r="CJ50" s="81">
        <f t="shared" si="94"/>
        <v>0</v>
      </c>
      <c r="CK50" s="81">
        <f t="shared" si="95"/>
        <v>0</v>
      </c>
      <c r="CL50" s="81">
        <f t="shared" si="96"/>
        <v>0</v>
      </c>
      <c r="CM50" s="81">
        <f t="shared" si="97"/>
        <v>0</v>
      </c>
      <c r="CN50" s="81">
        <f t="shared" si="98"/>
        <v>0</v>
      </c>
      <c r="CO50" s="81">
        <f t="shared" si="99"/>
        <v>0</v>
      </c>
      <c r="CP50" s="95">
        <f t="shared" ref="CP50" si="380">SUM(CH50:CO50)</f>
        <v>0</v>
      </c>
      <c r="CQ50" s="81">
        <f t="shared" ref="CQ50" si="381">IF(MID(H50,1,1)="1",1,0)+IF(MID(I50,1,1)="1",1,0)+IF(MID(J50,1,1)="1",1,0)+IF(MID(K50,1,1)="1",1,0)+IF(MID(L50,1,1)="1",1,0)+IF(MID(M50,1,1)="1",1,0)+IF(MID(N50,1,1)="1",1,0)</f>
        <v>0</v>
      </c>
      <c r="CR50" s="81">
        <f t="shared" ref="CR50" si="382">IF(MID(H50,1,1)="2",1,0)+IF(MID(I50,1,1)="2",1,0)+IF(MID(J50,1,1)="2",1,0)+IF(MID(K50,1,1)="2",1,0)+IF(MID(L50,1,1)="2",1,0)+IF(MID(M50,1,1)="2",1,0)+IF(MID(N50,1,1)="2",1,0)</f>
        <v>0</v>
      </c>
      <c r="CS50" s="82">
        <f t="shared" ref="CS50" si="383">IF(MID(H50,1,1)="3",1,0)+IF(MID(I50,1,1)="3",1,0)+IF(MID(J50,1,1)="3",1,0)+IF(MID(K50,1,1)="3",1,0)+IF(MID(L50,1,1)="3",1,0)+IF(MID(M50,1,1)="3",1,0)+IF(MID(N50,1,1)="3",1,0)</f>
        <v>0</v>
      </c>
      <c r="CT50" s="81">
        <f t="shared" ref="CT50" si="384">IF(MID(H50,1,1)="4",1,0)+IF(MID(I50,1,1)="4",1,0)+IF(MID(J50,1,1)="4",1,0)+IF(MID(K50,1,1)="4",1,0)+IF(MID(L50,1,1)="4",1,0)+IF(MID(M50,1,1)="4",1,0)+IF(MID(N50,1,1)="4",1,0)</f>
        <v>0</v>
      </c>
      <c r="CU50" s="81">
        <f t="shared" ref="CU50" si="385">IF(MID(H50,1,1)="5",1,0)+IF(MID(I50,1,1)="5",1,0)+IF(MID(J50,1,1)="5",1,0)+IF(MID(K50,1,1)="5",1,0)+IF(MID(L50,1,1)="5",1,0)+IF(MID(M50,1,1)="5",1,0)+IF(MID(N50,1,1)="5",1,0)</f>
        <v>0</v>
      </c>
      <c r="CV50" s="81">
        <f t="shared" ref="CV50" si="386">IF(MID(H50,1,1)="6",1,0)+IF(MID(I50,1,1)="6",1,0)+IF(MID(J50,1,1)="6",1,0)+IF(MID(K50,1,1)="6",1,0)+IF(MID(L50,1,1)="6",1,0)+IF(MID(M50,1,1)="6",1,0)+IF(MID(N50,1,1)="6",1,0)</f>
        <v>0</v>
      </c>
      <c r="CW50" s="81">
        <f t="shared" ref="CW50" si="387">IF(MID(H50,1,1)="7",1,0)+IF(MID(I50,1,1)="7",1,0)+IF(MID(J50,1,1)="7",1,0)+IF(MID(K50,1,1)="7",1,0)+IF(MID(L50,1,1)="7",1,0)+IF(MID(M50,1,1)="7",1,0)+IF(MID(N50,1,1)="7",1,0)</f>
        <v>0</v>
      </c>
      <c r="CX50" s="81">
        <f t="shared" ref="CX50" si="388">IF(MID(H50,1,1)="8",1,0)+IF(MID(I50,1,1)="8",1,0)+IF(MID(J50,1,1)="8",1,0)+IF(MID(K50,1,1)="8",1,0)+IF(MID(L50,1,1)="8",1,0)+IF(MID(M50,1,1)="8",1,0)+IF(MID(N50,1,1)="8",1,0)</f>
        <v>0</v>
      </c>
      <c r="CY50" s="94">
        <f t="shared" ref="CY50" si="389">SUM(CQ50:CX50)</f>
        <v>0</v>
      </c>
      <c r="DC50" s="72">
        <f>SUM($AD50:$AF50)+SUM($AH50:$AJ50)+SUM($AL50:AN50)+SUM($AP50:AR50)+SUM($AT50:AV50)+SUM($AX50:AZ50)+SUM($BB50:BD50)+SUM($BF50:BH50)</f>
        <v>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</row>
    <row r="51" spans="1:125" s="2" customFormat="1" hidden="1" x14ac:dyDescent="0.25">
      <c r="A51" s="144" t="s">
        <v>235</v>
      </c>
      <c r="B51" s="137"/>
      <c r="C51" s="157"/>
      <c r="D51" s="145"/>
      <c r="E51" s="146"/>
      <c r="F51" s="146"/>
      <c r="G51" s="12"/>
      <c r="H51" s="145"/>
      <c r="I51" s="146"/>
      <c r="J51" s="146"/>
      <c r="K51" s="146"/>
      <c r="L51" s="146"/>
      <c r="M51" s="146"/>
      <c r="N51" s="12"/>
      <c r="O51" s="162"/>
      <c r="P51" s="162"/>
      <c r="Q51" s="145"/>
      <c r="R51" s="146"/>
      <c r="S51" s="146"/>
      <c r="T51" s="146"/>
      <c r="U51" s="146"/>
      <c r="V51" s="146"/>
      <c r="W51" s="12"/>
      <c r="X51" s="8"/>
      <c r="Y51" s="162">
        <f t="shared" si="25"/>
        <v>0</v>
      </c>
      <c r="Z51" s="9">
        <f t="shared" ref="Z51:AB51" si="390">AD51*$BL$5+AH51*$BM$5+AL51*$BN$5+AP51*$BO$5+AT51*$BP$5+AX51*$BQ$5+BB51*$BR$5+BF51*$BS$5</f>
        <v>0</v>
      </c>
      <c r="AA51" s="9">
        <f t="shared" si="390"/>
        <v>0</v>
      </c>
      <c r="AB51" s="9">
        <f t="shared" si="390"/>
        <v>0</v>
      </c>
      <c r="AC51" s="9">
        <f t="shared" si="27"/>
        <v>0</v>
      </c>
      <c r="AD51" s="267"/>
      <c r="AE51" s="267"/>
      <c r="AF51" s="267"/>
      <c r="AG51" s="76">
        <f t="shared" ref="AG51" si="391">BL51</f>
        <v>0</v>
      </c>
      <c r="AH51" s="267"/>
      <c r="AI51" s="267"/>
      <c r="AJ51" s="267"/>
      <c r="AK51" s="76">
        <f t="shared" ref="AK51" si="392">BM51</f>
        <v>0</v>
      </c>
      <c r="AL51" s="267"/>
      <c r="AM51" s="267"/>
      <c r="AN51" s="267"/>
      <c r="AO51" s="76">
        <f t="shared" ref="AO51" si="393">BN51</f>
        <v>0</v>
      </c>
      <c r="AP51" s="267"/>
      <c r="AQ51" s="267"/>
      <c r="AR51" s="267"/>
      <c r="AS51" s="76">
        <f t="shared" ref="AS51" si="394">BO51</f>
        <v>0</v>
      </c>
      <c r="AT51" s="267"/>
      <c r="AU51" s="267"/>
      <c r="AV51" s="267"/>
      <c r="AW51" s="76">
        <f t="shared" ref="AW51" si="395">BP51</f>
        <v>0</v>
      </c>
      <c r="AX51" s="267"/>
      <c r="AY51" s="267"/>
      <c r="AZ51" s="267"/>
      <c r="BA51" s="76">
        <f t="shared" ref="BA51" si="396">BQ51</f>
        <v>0</v>
      </c>
      <c r="BB51" s="267"/>
      <c r="BC51" s="267"/>
      <c r="BD51" s="267"/>
      <c r="BE51" s="76">
        <f t="shared" ref="BE51" si="397">BR51</f>
        <v>0</v>
      </c>
      <c r="BF51" s="267"/>
      <c r="BG51" s="267"/>
      <c r="BH51" s="267"/>
      <c r="BI51" s="76">
        <f t="shared" ref="BI51" si="398">BS51</f>
        <v>0</v>
      </c>
      <c r="BJ51" s="69">
        <f t="shared" ref="BJ51" si="399">IF(ISERROR(AC51/X51),0,AC51/X51)</f>
        <v>0</v>
      </c>
      <c r="BK51" s="142" t="str">
        <f t="shared" ref="BK51" si="400">IF(ISERROR(SEARCH("в",A51)),"",1)</f>
        <v/>
      </c>
      <c r="BL51" s="15">
        <f t="shared" si="43"/>
        <v>0</v>
      </c>
      <c r="BM51" s="15">
        <f t="shared" si="44"/>
        <v>0</v>
      </c>
      <c r="BN51" s="15">
        <f t="shared" si="45"/>
        <v>0</v>
      </c>
      <c r="BO51" s="15">
        <f t="shared" si="46"/>
        <v>0</v>
      </c>
      <c r="BP51" s="15">
        <f t="shared" si="47"/>
        <v>0</v>
      </c>
      <c r="BQ51" s="15">
        <f t="shared" si="48"/>
        <v>0</v>
      </c>
      <c r="BR51" s="15">
        <f t="shared" si="49"/>
        <v>0</v>
      </c>
      <c r="BS51" s="15">
        <f t="shared" si="50"/>
        <v>0</v>
      </c>
      <c r="BT51" s="101">
        <f t="shared" ref="BT51" si="401">SUM(BL51:BS51)</f>
        <v>0</v>
      </c>
      <c r="BW51" s="15">
        <f t="shared" si="51"/>
        <v>0</v>
      </c>
      <c r="BX51" s="15">
        <f t="shared" si="52"/>
        <v>0</v>
      </c>
      <c r="BY51" s="15">
        <f t="shared" si="53"/>
        <v>0</v>
      </c>
      <c r="BZ51" s="15">
        <f t="shared" si="54"/>
        <v>0</v>
      </c>
      <c r="CA51" s="15">
        <f t="shared" si="55"/>
        <v>0</v>
      </c>
      <c r="CB51" s="15">
        <f t="shared" si="56"/>
        <v>0</v>
      </c>
      <c r="CC51" s="15">
        <f t="shared" si="57"/>
        <v>0</v>
      </c>
      <c r="CD51" s="15">
        <f t="shared" si="58"/>
        <v>0</v>
      </c>
      <c r="CE51" s="234">
        <f t="shared" ref="CE51" si="402">SUM(BW51:CD51)</f>
        <v>0</v>
      </c>
      <c r="CF51" s="251">
        <f t="shared" ref="CF51" si="403">MAX(BW51:CD51)</f>
        <v>0</v>
      </c>
      <c r="CH51" s="81">
        <f t="shared" si="92"/>
        <v>0</v>
      </c>
      <c r="CI51" s="81">
        <f t="shared" si="93"/>
        <v>0</v>
      </c>
      <c r="CJ51" s="81">
        <f t="shared" si="94"/>
        <v>0</v>
      </c>
      <c r="CK51" s="81">
        <f t="shared" si="95"/>
        <v>0</v>
      </c>
      <c r="CL51" s="81">
        <f t="shared" si="96"/>
        <v>0</v>
      </c>
      <c r="CM51" s="81">
        <f t="shared" si="97"/>
        <v>0</v>
      </c>
      <c r="CN51" s="81">
        <f t="shared" si="98"/>
        <v>0</v>
      </c>
      <c r="CO51" s="81">
        <f t="shared" si="99"/>
        <v>0</v>
      </c>
      <c r="CP51" s="95">
        <f t="shared" ref="CP51" si="404">SUM(CH51:CO51)</f>
        <v>0</v>
      </c>
      <c r="CQ51" s="81">
        <f t="shared" ref="CQ51" si="405">IF(MID(H51,1,1)="1",1,0)+IF(MID(I51,1,1)="1",1,0)+IF(MID(J51,1,1)="1",1,0)+IF(MID(K51,1,1)="1",1,0)+IF(MID(L51,1,1)="1",1,0)+IF(MID(M51,1,1)="1",1,0)+IF(MID(N51,1,1)="1",1,0)</f>
        <v>0</v>
      </c>
      <c r="CR51" s="81">
        <f t="shared" ref="CR51" si="406">IF(MID(H51,1,1)="2",1,0)+IF(MID(I51,1,1)="2",1,0)+IF(MID(J51,1,1)="2",1,0)+IF(MID(K51,1,1)="2",1,0)+IF(MID(L51,1,1)="2",1,0)+IF(MID(M51,1,1)="2",1,0)+IF(MID(N51,1,1)="2",1,0)</f>
        <v>0</v>
      </c>
      <c r="CS51" s="82">
        <f t="shared" ref="CS51" si="407">IF(MID(H51,1,1)="3",1,0)+IF(MID(I51,1,1)="3",1,0)+IF(MID(J51,1,1)="3",1,0)+IF(MID(K51,1,1)="3",1,0)+IF(MID(L51,1,1)="3",1,0)+IF(MID(M51,1,1)="3",1,0)+IF(MID(N51,1,1)="3",1,0)</f>
        <v>0</v>
      </c>
      <c r="CT51" s="81">
        <f t="shared" ref="CT51" si="408">IF(MID(H51,1,1)="4",1,0)+IF(MID(I51,1,1)="4",1,0)+IF(MID(J51,1,1)="4",1,0)+IF(MID(K51,1,1)="4",1,0)+IF(MID(L51,1,1)="4",1,0)+IF(MID(M51,1,1)="4",1,0)+IF(MID(N51,1,1)="4",1,0)</f>
        <v>0</v>
      </c>
      <c r="CU51" s="81">
        <f t="shared" ref="CU51" si="409">IF(MID(H51,1,1)="5",1,0)+IF(MID(I51,1,1)="5",1,0)+IF(MID(J51,1,1)="5",1,0)+IF(MID(K51,1,1)="5",1,0)+IF(MID(L51,1,1)="5",1,0)+IF(MID(M51,1,1)="5",1,0)+IF(MID(N51,1,1)="5",1,0)</f>
        <v>0</v>
      </c>
      <c r="CV51" s="81">
        <f t="shared" ref="CV51" si="410">IF(MID(H51,1,1)="6",1,0)+IF(MID(I51,1,1)="6",1,0)+IF(MID(J51,1,1)="6",1,0)+IF(MID(K51,1,1)="6",1,0)+IF(MID(L51,1,1)="6",1,0)+IF(MID(M51,1,1)="6",1,0)+IF(MID(N51,1,1)="6",1,0)</f>
        <v>0</v>
      </c>
      <c r="CW51" s="81">
        <f t="shared" ref="CW51" si="411">IF(MID(H51,1,1)="7",1,0)+IF(MID(I51,1,1)="7",1,0)+IF(MID(J51,1,1)="7",1,0)+IF(MID(K51,1,1)="7",1,0)+IF(MID(L51,1,1)="7",1,0)+IF(MID(M51,1,1)="7",1,0)+IF(MID(N51,1,1)="7",1,0)</f>
        <v>0</v>
      </c>
      <c r="CX51" s="81">
        <f t="shared" ref="CX51" si="412">IF(MID(H51,1,1)="8",1,0)+IF(MID(I51,1,1)="8",1,0)+IF(MID(J51,1,1)="8",1,0)+IF(MID(K51,1,1)="8",1,0)+IF(MID(L51,1,1)="8",1,0)+IF(MID(M51,1,1)="8",1,0)+IF(MID(N51,1,1)="8",1,0)</f>
        <v>0</v>
      </c>
      <c r="CY51" s="94">
        <f t="shared" ref="CY51" si="413">SUM(CQ51:CX51)</f>
        <v>0</v>
      </c>
      <c r="DC51" s="72">
        <f>SUM($AD51:$AF51)+SUM($AH51:$AJ51)+SUM($AL51:AN51)+SUM($AP51:AR51)+SUM($AT51:AV51)+SUM($AX51:AZ51)+SUM($BB51:BD51)+SUM($BF51:BH51)</f>
        <v>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</row>
    <row r="52" spans="1:125" s="2" customFormat="1" hidden="1" x14ac:dyDescent="0.25">
      <c r="A52" s="144" t="s">
        <v>236</v>
      </c>
      <c r="B52" s="137"/>
      <c r="C52" s="157"/>
      <c r="D52" s="145"/>
      <c r="E52" s="146"/>
      <c r="F52" s="146"/>
      <c r="G52" s="12"/>
      <c r="H52" s="145"/>
      <c r="I52" s="146"/>
      <c r="J52" s="146"/>
      <c r="K52" s="146"/>
      <c r="L52" s="146"/>
      <c r="M52" s="146"/>
      <c r="N52" s="12"/>
      <c r="O52" s="162"/>
      <c r="P52" s="162"/>
      <c r="Q52" s="145"/>
      <c r="R52" s="146"/>
      <c r="S52" s="146"/>
      <c r="T52" s="146"/>
      <c r="U52" s="146"/>
      <c r="V52" s="146"/>
      <c r="W52" s="12"/>
      <c r="X52" s="8"/>
      <c r="Y52" s="162">
        <f t="shared" si="25"/>
        <v>0</v>
      </c>
      <c r="Z52" s="9">
        <f t="shared" ref="Z52:AB52" si="414">AD52*$BL$5+AH52*$BM$5+AL52*$BN$5+AP52*$BO$5+AT52*$BP$5+AX52*$BQ$5+BB52*$BR$5+BF52*$BS$5</f>
        <v>0</v>
      </c>
      <c r="AA52" s="9">
        <f t="shared" si="414"/>
        <v>0</v>
      </c>
      <c r="AB52" s="9">
        <f t="shared" si="414"/>
        <v>0</v>
      </c>
      <c r="AC52" s="9">
        <f t="shared" si="27"/>
        <v>0</v>
      </c>
      <c r="AD52" s="267"/>
      <c r="AE52" s="267"/>
      <c r="AF52" s="267"/>
      <c r="AG52" s="76">
        <f t="shared" ref="AG52" si="415">BL52</f>
        <v>0</v>
      </c>
      <c r="AH52" s="267"/>
      <c r="AI52" s="267"/>
      <c r="AJ52" s="267"/>
      <c r="AK52" s="76">
        <f t="shared" ref="AK52" si="416">BM52</f>
        <v>0</v>
      </c>
      <c r="AL52" s="267"/>
      <c r="AM52" s="267"/>
      <c r="AN52" s="267"/>
      <c r="AO52" s="76">
        <f t="shared" ref="AO52" si="417">BN52</f>
        <v>0</v>
      </c>
      <c r="AP52" s="267"/>
      <c r="AQ52" s="267"/>
      <c r="AR52" s="267"/>
      <c r="AS52" s="76">
        <f t="shared" ref="AS52" si="418">BO52</f>
        <v>0</v>
      </c>
      <c r="AT52" s="267"/>
      <c r="AU52" s="267"/>
      <c r="AV52" s="267"/>
      <c r="AW52" s="76">
        <f t="shared" ref="AW52" si="419">BP52</f>
        <v>0</v>
      </c>
      <c r="AX52" s="267"/>
      <c r="AY52" s="267"/>
      <c r="AZ52" s="267"/>
      <c r="BA52" s="76">
        <f t="shared" ref="BA52" si="420">BQ52</f>
        <v>0</v>
      </c>
      <c r="BB52" s="267"/>
      <c r="BC52" s="267"/>
      <c r="BD52" s="267"/>
      <c r="BE52" s="76">
        <f t="shared" ref="BE52" si="421">BR52</f>
        <v>0</v>
      </c>
      <c r="BF52" s="267"/>
      <c r="BG52" s="267"/>
      <c r="BH52" s="267"/>
      <c r="BI52" s="76">
        <f t="shared" ref="BI52" si="422">BS52</f>
        <v>0</v>
      </c>
      <c r="BJ52" s="69">
        <f t="shared" ref="BJ52" si="423">IF(ISERROR(AC52/X52),0,AC52/X52)</f>
        <v>0</v>
      </c>
      <c r="BK52" s="142" t="str">
        <f t="shared" ref="BK52" si="424">IF(ISERROR(SEARCH("в",A52)),"",1)</f>
        <v/>
      </c>
      <c r="BL52" s="15">
        <f t="shared" si="43"/>
        <v>0</v>
      </c>
      <c r="BM52" s="15">
        <f t="shared" si="44"/>
        <v>0</v>
      </c>
      <c r="BN52" s="15">
        <f t="shared" si="45"/>
        <v>0</v>
      </c>
      <c r="BO52" s="15">
        <f t="shared" si="46"/>
        <v>0</v>
      </c>
      <c r="BP52" s="15">
        <f t="shared" si="47"/>
        <v>0</v>
      </c>
      <c r="BQ52" s="15">
        <f t="shared" si="48"/>
        <v>0</v>
      </c>
      <c r="BR52" s="15">
        <f t="shared" si="49"/>
        <v>0</v>
      </c>
      <c r="BS52" s="15">
        <f t="shared" si="50"/>
        <v>0</v>
      </c>
      <c r="BT52" s="101">
        <f t="shared" ref="BT52" si="425">SUM(BL52:BS52)</f>
        <v>0</v>
      </c>
      <c r="BW52" s="15">
        <f t="shared" si="51"/>
        <v>0</v>
      </c>
      <c r="BX52" s="15">
        <f t="shared" si="52"/>
        <v>0</v>
      </c>
      <c r="BY52" s="15">
        <f t="shared" si="53"/>
        <v>0</v>
      </c>
      <c r="BZ52" s="15">
        <f t="shared" si="54"/>
        <v>0</v>
      </c>
      <c r="CA52" s="15">
        <f t="shared" si="55"/>
        <v>0</v>
      </c>
      <c r="CB52" s="15">
        <f t="shared" si="56"/>
        <v>0</v>
      </c>
      <c r="CC52" s="15">
        <f t="shared" si="57"/>
        <v>0</v>
      </c>
      <c r="CD52" s="15">
        <f t="shared" si="58"/>
        <v>0</v>
      </c>
      <c r="CE52" s="234">
        <f t="shared" ref="CE52" si="426">SUM(BW52:CD52)</f>
        <v>0</v>
      </c>
      <c r="CF52" s="251">
        <f t="shared" ref="CF52" si="427">MAX(BW52:CD52)</f>
        <v>0</v>
      </c>
      <c r="CH52" s="81">
        <f t="shared" si="92"/>
        <v>0</v>
      </c>
      <c r="CI52" s="81">
        <f t="shared" si="93"/>
        <v>0</v>
      </c>
      <c r="CJ52" s="81">
        <f t="shared" si="94"/>
        <v>0</v>
      </c>
      <c r="CK52" s="81">
        <f t="shared" si="95"/>
        <v>0</v>
      </c>
      <c r="CL52" s="81">
        <f t="shared" si="96"/>
        <v>0</v>
      </c>
      <c r="CM52" s="81">
        <f t="shared" si="97"/>
        <v>0</v>
      </c>
      <c r="CN52" s="81">
        <f t="shared" si="98"/>
        <v>0</v>
      </c>
      <c r="CO52" s="81">
        <f t="shared" si="99"/>
        <v>0</v>
      </c>
      <c r="CP52" s="95">
        <f t="shared" ref="CP52" si="428">SUM(CH52:CO52)</f>
        <v>0</v>
      </c>
      <c r="CQ52" s="81">
        <f t="shared" ref="CQ52" si="429">IF(MID(H52,1,1)="1",1,0)+IF(MID(I52,1,1)="1",1,0)+IF(MID(J52,1,1)="1",1,0)+IF(MID(K52,1,1)="1",1,0)+IF(MID(L52,1,1)="1",1,0)+IF(MID(M52,1,1)="1",1,0)+IF(MID(N52,1,1)="1",1,0)</f>
        <v>0</v>
      </c>
      <c r="CR52" s="81">
        <f t="shared" ref="CR52" si="430">IF(MID(H52,1,1)="2",1,0)+IF(MID(I52,1,1)="2",1,0)+IF(MID(J52,1,1)="2",1,0)+IF(MID(K52,1,1)="2",1,0)+IF(MID(L52,1,1)="2",1,0)+IF(MID(M52,1,1)="2",1,0)+IF(MID(N52,1,1)="2",1,0)</f>
        <v>0</v>
      </c>
      <c r="CS52" s="82">
        <f t="shared" ref="CS52" si="431">IF(MID(H52,1,1)="3",1,0)+IF(MID(I52,1,1)="3",1,0)+IF(MID(J52,1,1)="3",1,0)+IF(MID(K52,1,1)="3",1,0)+IF(MID(L52,1,1)="3",1,0)+IF(MID(M52,1,1)="3",1,0)+IF(MID(N52,1,1)="3",1,0)</f>
        <v>0</v>
      </c>
      <c r="CT52" s="81">
        <f t="shared" ref="CT52" si="432">IF(MID(H52,1,1)="4",1,0)+IF(MID(I52,1,1)="4",1,0)+IF(MID(J52,1,1)="4",1,0)+IF(MID(K52,1,1)="4",1,0)+IF(MID(L52,1,1)="4",1,0)+IF(MID(M52,1,1)="4",1,0)+IF(MID(N52,1,1)="4",1,0)</f>
        <v>0</v>
      </c>
      <c r="CU52" s="81">
        <f t="shared" ref="CU52" si="433">IF(MID(H52,1,1)="5",1,0)+IF(MID(I52,1,1)="5",1,0)+IF(MID(J52,1,1)="5",1,0)+IF(MID(K52,1,1)="5",1,0)+IF(MID(L52,1,1)="5",1,0)+IF(MID(M52,1,1)="5",1,0)+IF(MID(N52,1,1)="5",1,0)</f>
        <v>0</v>
      </c>
      <c r="CV52" s="81">
        <f t="shared" ref="CV52" si="434">IF(MID(H52,1,1)="6",1,0)+IF(MID(I52,1,1)="6",1,0)+IF(MID(J52,1,1)="6",1,0)+IF(MID(K52,1,1)="6",1,0)+IF(MID(L52,1,1)="6",1,0)+IF(MID(M52,1,1)="6",1,0)+IF(MID(N52,1,1)="6",1,0)</f>
        <v>0</v>
      </c>
      <c r="CW52" s="81">
        <f t="shared" ref="CW52" si="435">IF(MID(H52,1,1)="7",1,0)+IF(MID(I52,1,1)="7",1,0)+IF(MID(J52,1,1)="7",1,0)+IF(MID(K52,1,1)="7",1,0)+IF(MID(L52,1,1)="7",1,0)+IF(MID(M52,1,1)="7",1,0)+IF(MID(N52,1,1)="7",1,0)</f>
        <v>0</v>
      </c>
      <c r="CX52" s="81">
        <f t="shared" ref="CX52" si="436">IF(MID(H52,1,1)="8",1,0)+IF(MID(I52,1,1)="8",1,0)+IF(MID(J52,1,1)="8",1,0)+IF(MID(K52,1,1)="8",1,0)+IF(MID(L52,1,1)="8",1,0)+IF(MID(M52,1,1)="8",1,0)+IF(MID(N52,1,1)="8",1,0)</f>
        <v>0</v>
      </c>
      <c r="CY52" s="94">
        <f t="shared" ref="CY52" si="437">SUM(CQ52:CX52)</f>
        <v>0</v>
      </c>
      <c r="DC52" s="72">
        <f>SUM($AD52:$AF52)+SUM($AH52:$AJ52)+SUM($AL52:AN52)+SUM($AP52:AR52)+SUM($AT52:AV52)+SUM($AX52:AZ52)+SUM($BB52:BD52)+SUM($BF52:BH52)</f>
        <v>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</row>
    <row r="53" spans="1:125" s="2" customFormat="1" hidden="1" x14ac:dyDescent="0.25">
      <c r="A53" s="144" t="s">
        <v>237</v>
      </c>
      <c r="B53" s="137"/>
      <c r="C53" s="157"/>
      <c r="D53" s="145"/>
      <c r="E53" s="146"/>
      <c r="F53" s="146"/>
      <c r="G53" s="12"/>
      <c r="H53" s="145"/>
      <c r="I53" s="146"/>
      <c r="J53" s="146"/>
      <c r="K53" s="146"/>
      <c r="L53" s="146"/>
      <c r="M53" s="146"/>
      <c r="N53" s="12"/>
      <c r="O53" s="162"/>
      <c r="P53" s="162"/>
      <c r="Q53" s="145"/>
      <c r="R53" s="146"/>
      <c r="S53" s="146"/>
      <c r="T53" s="146"/>
      <c r="U53" s="146"/>
      <c r="V53" s="146"/>
      <c r="W53" s="12"/>
      <c r="X53" s="8"/>
      <c r="Y53" s="162">
        <f t="shared" si="25"/>
        <v>0</v>
      </c>
      <c r="Z53" s="9">
        <f t="shared" ref="Z53:AB53" si="438">AD53*$BL$5+AH53*$BM$5+AL53*$BN$5+AP53*$BO$5+AT53*$BP$5+AX53*$BQ$5+BB53*$BR$5+BF53*$BS$5</f>
        <v>0</v>
      </c>
      <c r="AA53" s="9">
        <f t="shared" si="438"/>
        <v>0</v>
      </c>
      <c r="AB53" s="9">
        <f t="shared" si="438"/>
        <v>0</v>
      </c>
      <c r="AC53" s="9">
        <f t="shared" si="27"/>
        <v>0</v>
      </c>
      <c r="AD53" s="267"/>
      <c r="AE53" s="267"/>
      <c r="AF53" s="267"/>
      <c r="AG53" s="76">
        <f t="shared" ref="AG53" si="439">BL53</f>
        <v>0</v>
      </c>
      <c r="AH53" s="267"/>
      <c r="AI53" s="267"/>
      <c r="AJ53" s="267"/>
      <c r="AK53" s="76">
        <f t="shared" ref="AK53" si="440">BM53</f>
        <v>0</v>
      </c>
      <c r="AL53" s="267"/>
      <c r="AM53" s="267"/>
      <c r="AN53" s="267"/>
      <c r="AO53" s="76">
        <f t="shared" ref="AO53" si="441">BN53</f>
        <v>0</v>
      </c>
      <c r="AP53" s="267"/>
      <c r="AQ53" s="267"/>
      <c r="AR53" s="267"/>
      <c r="AS53" s="76">
        <f t="shared" ref="AS53" si="442">BO53</f>
        <v>0</v>
      </c>
      <c r="AT53" s="267"/>
      <c r="AU53" s="267"/>
      <c r="AV53" s="267"/>
      <c r="AW53" s="76">
        <f t="shared" ref="AW53" si="443">BP53</f>
        <v>0</v>
      </c>
      <c r="AX53" s="267"/>
      <c r="AY53" s="267"/>
      <c r="AZ53" s="267"/>
      <c r="BA53" s="76">
        <f t="shared" ref="BA53" si="444">BQ53</f>
        <v>0</v>
      </c>
      <c r="BB53" s="267"/>
      <c r="BC53" s="267"/>
      <c r="BD53" s="267"/>
      <c r="BE53" s="76">
        <f t="shared" ref="BE53" si="445">BR53</f>
        <v>0</v>
      </c>
      <c r="BF53" s="267"/>
      <c r="BG53" s="267"/>
      <c r="BH53" s="267"/>
      <c r="BI53" s="76">
        <f t="shared" ref="BI53" si="446">BS53</f>
        <v>0</v>
      </c>
      <c r="BJ53" s="69">
        <f t="shared" ref="BJ53" si="447">IF(ISERROR(AC53/X53),0,AC53/X53)</f>
        <v>0</v>
      </c>
      <c r="BK53" s="142" t="str">
        <f t="shared" ref="BK53" si="448">IF(ISERROR(SEARCH("в",A53)),"",1)</f>
        <v/>
      </c>
      <c r="BL53" s="15">
        <f t="shared" si="43"/>
        <v>0</v>
      </c>
      <c r="BM53" s="15">
        <f t="shared" si="44"/>
        <v>0</v>
      </c>
      <c r="BN53" s="15">
        <f t="shared" si="45"/>
        <v>0</v>
      </c>
      <c r="BO53" s="15">
        <f t="shared" si="46"/>
        <v>0</v>
      </c>
      <c r="BP53" s="15">
        <f t="shared" si="47"/>
        <v>0</v>
      </c>
      <c r="BQ53" s="15">
        <f t="shared" si="48"/>
        <v>0</v>
      </c>
      <c r="BR53" s="15">
        <f t="shared" si="49"/>
        <v>0</v>
      </c>
      <c r="BS53" s="15">
        <f t="shared" si="50"/>
        <v>0</v>
      </c>
      <c r="BT53" s="101">
        <f t="shared" ref="BT53" si="449">SUM(BL53:BS53)</f>
        <v>0</v>
      </c>
      <c r="BW53" s="15">
        <f t="shared" si="51"/>
        <v>0</v>
      </c>
      <c r="BX53" s="15">
        <f t="shared" si="52"/>
        <v>0</v>
      </c>
      <c r="BY53" s="15">
        <f t="shared" si="53"/>
        <v>0</v>
      </c>
      <c r="BZ53" s="15">
        <f t="shared" si="54"/>
        <v>0</v>
      </c>
      <c r="CA53" s="15">
        <f t="shared" si="55"/>
        <v>0</v>
      </c>
      <c r="CB53" s="15">
        <f t="shared" si="56"/>
        <v>0</v>
      </c>
      <c r="CC53" s="15">
        <f t="shared" si="57"/>
        <v>0</v>
      </c>
      <c r="CD53" s="15">
        <f t="shared" si="58"/>
        <v>0</v>
      </c>
      <c r="CE53" s="234">
        <f t="shared" ref="CE53" si="450">SUM(BW53:CD53)</f>
        <v>0</v>
      </c>
      <c r="CF53" s="251">
        <f t="shared" ref="CF53" si="451">MAX(BW53:CD53)</f>
        <v>0</v>
      </c>
      <c r="CH53" s="81">
        <f t="shared" si="92"/>
        <v>0</v>
      </c>
      <c r="CI53" s="81">
        <f t="shared" si="93"/>
        <v>0</v>
      </c>
      <c r="CJ53" s="81">
        <f t="shared" si="94"/>
        <v>0</v>
      </c>
      <c r="CK53" s="81">
        <f t="shared" si="95"/>
        <v>0</v>
      </c>
      <c r="CL53" s="81">
        <f t="shared" si="96"/>
        <v>0</v>
      </c>
      <c r="CM53" s="81">
        <f t="shared" si="97"/>
        <v>0</v>
      </c>
      <c r="CN53" s="81">
        <f t="shared" si="98"/>
        <v>0</v>
      </c>
      <c r="CO53" s="81">
        <f t="shared" si="99"/>
        <v>0</v>
      </c>
      <c r="CP53" s="95">
        <f t="shared" ref="CP53" si="452">SUM(CH53:CO53)</f>
        <v>0</v>
      </c>
      <c r="CQ53" s="81">
        <f t="shared" ref="CQ53" si="453">IF(MID(H53,1,1)="1",1,0)+IF(MID(I53,1,1)="1",1,0)+IF(MID(J53,1,1)="1",1,0)+IF(MID(K53,1,1)="1",1,0)+IF(MID(L53,1,1)="1",1,0)+IF(MID(M53,1,1)="1",1,0)+IF(MID(N53,1,1)="1",1,0)</f>
        <v>0</v>
      </c>
      <c r="CR53" s="81">
        <f t="shared" ref="CR53" si="454">IF(MID(H53,1,1)="2",1,0)+IF(MID(I53,1,1)="2",1,0)+IF(MID(J53,1,1)="2",1,0)+IF(MID(K53,1,1)="2",1,0)+IF(MID(L53,1,1)="2",1,0)+IF(MID(M53,1,1)="2",1,0)+IF(MID(N53,1,1)="2",1,0)</f>
        <v>0</v>
      </c>
      <c r="CS53" s="82">
        <f t="shared" ref="CS53" si="455">IF(MID(H53,1,1)="3",1,0)+IF(MID(I53,1,1)="3",1,0)+IF(MID(J53,1,1)="3",1,0)+IF(MID(K53,1,1)="3",1,0)+IF(MID(L53,1,1)="3",1,0)+IF(MID(M53,1,1)="3",1,0)+IF(MID(N53,1,1)="3",1,0)</f>
        <v>0</v>
      </c>
      <c r="CT53" s="81">
        <f t="shared" ref="CT53" si="456">IF(MID(H53,1,1)="4",1,0)+IF(MID(I53,1,1)="4",1,0)+IF(MID(J53,1,1)="4",1,0)+IF(MID(K53,1,1)="4",1,0)+IF(MID(L53,1,1)="4",1,0)+IF(MID(M53,1,1)="4",1,0)+IF(MID(N53,1,1)="4",1,0)</f>
        <v>0</v>
      </c>
      <c r="CU53" s="81">
        <f t="shared" ref="CU53" si="457">IF(MID(H53,1,1)="5",1,0)+IF(MID(I53,1,1)="5",1,0)+IF(MID(J53,1,1)="5",1,0)+IF(MID(K53,1,1)="5",1,0)+IF(MID(L53,1,1)="5",1,0)+IF(MID(M53,1,1)="5",1,0)+IF(MID(N53,1,1)="5",1,0)</f>
        <v>0</v>
      </c>
      <c r="CV53" s="81">
        <f t="shared" ref="CV53" si="458">IF(MID(H53,1,1)="6",1,0)+IF(MID(I53,1,1)="6",1,0)+IF(MID(J53,1,1)="6",1,0)+IF(MID(K53,1,1)="6",1,0)+IF(MID(L53,1,1)="6",1,0)+IF(MID(M53,1,1)="6",1,0)+IF(MID(N53,1,1)="6",1,0)</f>
        <v>0</v>
      </c>
      <c r="CW53" s="81">
        <f t="shared" ref="CW53" si="459">IF(MID(H53,1,1)="7",1,0)+IF(MID(I53,1,1)="7",1,0)+IF(MID(J53,1,1)="7",1,0)+IF(MID(K53,1,1)="7",1,0)+IF(MID(L53,1,1)="7",1,0)+IF(MID(M53,1,1)="7",1,0)+IF(MID(N53,1,1)="7",1,0)</f>
        <v>0</v>
      </c>
      <c r="CX53" s="81">
        <f t="shared" ref="CX53" si="460">IF(MID(H53,1,1)="8",1,0)+IF(MID(I53,1,1)="8",1,0)+IF(MID(J53,1,1)="8",1,0)+IF(MID(K53,1,1)="8",1,0)+IF(MID(L53,1,1)="8",1,0)+IF(MID(M53,1,1)="8",1,0)+IF(MID(N53,1,1)="8",1,0)</f>
        <v>0</v>
      </c>
      <c r="CY53" s="94">
        <f t="shared" ref="CY53" si="461">SUM(CQ53:CX53)</f>
        <v>0</v>
      </c>
      <c r="DC53" s="72">
        <f>SUM($AD53:$AF53)+SUM($AH53:$AJ53)+SUM($AL53:AN53)+SUM($AP53:AR53)+SUM($AT53:AV53)+SUM($AX53:AZ53)+SUM($BB53:BD53)+SUM($BF53:BH53)</f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</row>
    <row r="54" spans="1:125" s="2" customFormat="1" hidden="1" x14ac:dyDescent="0.25">
      <c r="A54" s="144" t="s">
        <v>238</v>
      </c>
      <c r="B54" s="137"/>
      <c r="C54" s="157"/>
      <c r="D54" s="145"/>
      <c r="E54" s="146"/>
      <c r="F54" s="146"/>
      <c r="G54" s="12"/>
      <c r="H54" s="145"/>
      <c r="I54" s="146"/>
      <c r="J54" s="146"/>
      <c r="K54" s="146"/>
      <c r="L54" s="146"/>
      <c r="M54" s="146"/>
      <c r="N54" s="12"/>
      <c r="O54" s="162"/>
      <c r="P54" s="162"/>
      <c r="Q54" s="145"/>
      <c r="R54" s="146"/>
      <c r="S54" s="146"/>
      <c r="T54" s="146"/>
      <c r="U54" s="146"/>
      <c r="V54" s="146"/>
      <c r="W54" s="12"/>
      <c r="X54" s="8"/>
      <c r="Y54" s="162">
        <f t="shared" si="25"/>
        <v>0</v>
      </c>
      <c r="Z54" s="9">
        <f t="shared" ref="Z54:AB54" si="462">AD54*$BL$5+AH54*$BM$5+AL54*$BN$5+AP54*$BO$5+AT54*$BP$5+AX54*$BQ$5+BB54*$BR$5+BF54*$BS$5</f>
        <v>0</v>
      </c>
      <c r="AA54" s="9">
        <f t="shared" si="462"/>
        <v>0</v>
      </c>
      <c r="AB54" s="9">
        <f t="shared" si="462"/>
        <v>0</v>
      </c>
      <c r="AC54" s="9">
        <f t="shared" si="27"/>
        <v>0</v>
      </c>
      <c r="AD54" s="267"/>
      <c r="AE54" s="267"/>
      <c r="AF54" s="267"/>
      <c r="AG54" s="76">
        <f t="shared" ref="AG54" si="463">BL54</f>
        <v>0</v>
      </c>
      <c r="AH54" s="267"/>
      <c r="AI54" s="267"/>
      <c r="AJ54" s="267"/>
      <c r="AK54" s="76">
        <f t="shared" ref="AK54" si="464">BM54</f>
        <v>0</v>
      </c>
      <c r="AL54" s="267"/>
      <c r="AM54" s="267"/>
      <c r="AN54" s="267"/>
      <c r="AO54" s="76">
        <f t="shared" ref="AO54" si="465">BN54</f>
        <v>0</v>
      </c>
      <c r="AP54" s="267"/>
      <c r="AQ54" s="267"/>
      <c r="AR54" s="267"/>
      <c r="AS54" s="76">
        <f t="shared" ref="AS54" si="466">BO54</f>
        <v>0</v>
      </c>
      <c r="AT54" s="267"/>
      <c r="AU54" s="267"/>
      <c r="AV54" s="267"/>
      <c r="AW54" s="76">
        <f t="shared" ref="AW54" si="467">BP54</f>
        <v>0</v>
      </c>
      <c r="AX54" s="267"/>
      <c r="AY54" s="267"/>
      <c r="AZ54" s="267"/>
      <c r="BA54" s="76">
        <f t="shared" ref="BA54" si="468">BQ54</f>
        <v>0</v>
      </c>
      <c r="BB54" s="267"/>
      <c r="BC54" s="267"/>
      <c r="BD54" s="267"/>
      <c r="BE54" s="76">
        <f t="shared" ref="BE54" si="469">BR54</f>
        <v>0</v>
      </c>
      <c r="BF54" s="267"/>
      <c r="BG54" s="267"/>
      <c r="BH54" s="267"/>
      <c r="BI54" s="76">
        <f t="shared" ref="BI54" si="470">BS54</f>
        <v>0</v>
      </c>
      <c r="BJ54" s="69">
        <f t="shared" ref="BJ54" si="471">IF(ISERROR(AC54/X54),0,AC54/X54)</f>
        <v>0</v>
      </c>
      <c r="BK54" s="142" t="str">
        <f t="shared" ref="BK54" si="472">IF(ISERROR(SEARCH("в",A54)),"",1)</f>
        <v/>
      </c>
      <c r="BL54" s="15">
        <f t="shared" si="43"/>
        <v>0</v>
      </c>
      <c r="BM54" s="15">
        <f t="shared" si="44"/>
        <v>0</v>
      </c>
      <c r="BN54" s="15">
        <f t="shared" si="45"/>
        <v>0</v>
      </c>
      <c r="BO54" s="15">
        <f t="shared" si="46"/>
        <v>0</v>
      </c>
      <c r="BP54" s="15">
        <f t="shared" si="47"/>
        <v>0</v>
      </c>
      <c r="BQ54" s="15">
        <f t="shared" si="48"/>
        <v>0</v>
      </c>
      <c r="BR54" s="15">
        <f t="shared" si="49"/>
        <v>0</v>
      </c>
      <c r="BS54" s="15">
        <f t="shared" si="50"/>
        <v>0</v>
      </c>
      <c r="BT54" s="101">
        <f t="shared" ref="BT54" si="473">SUM(BL54:BS54)</f>
        <v>0</v>
      </c>
      <c r="BW54" s="15">
        <f t="shared" si="51"/>
        <v>0</v>
      </c>
      <c r="BX54" s="15">
        <f t="shared" si="52"/>
        <v>0</v>
      </c>
      <c r="BY54" s="15">
        <f t="shared" si="53"/>
        <v>0</v>
      </c>
      <c r="BZ54" s="15">
        <f t="shared" si="54"/>
        <v>0</v>
      </c>
      <c r="CA54" s="15">
        <f t="shared" si="55"/>
        <v>0</v>
      </c>
      <c r="CB54" s="15">
        <f t="shared" si="56"/>
        <v>0</v>
      </c>
      <c r="CC54" s="15">
        <f t="shared" si="57"/>
        <v>0</v>
      </c>
      <c r="CD54" s="15">
        <f t="shared" si="58"/>
        <v>0</v>
      </c>
      <c r="CE54" s="234">
        <f t="shared" ref="CE54" si="474">SUM(BW54:CD54)</f>
        <v>0</v>
      </c>
      <c r="CF54" s="251">
        <f t="shared" ref="CF54" si="475">MAX(BW54:CD54)</f>
        <v>0</v>
      </c>
      <c r="CH54" s="81">
        <f t="shared" si="92"/>
        <v>0</v>
      </c>
      <c r="CI54" s="81">
        <f t="shared" si="93"/>
        <v>0</v>
      </c>
      <c r="CJ54" s="81">
        <f t="shared" si="94"/>
        <v>0</v>
      </c>
      <c r="CK54" s="81">
        <f t="shared" si="95"/>
        <v>0</v>
      </c>
      <c r="CL54" s="81">
        <f t="shared" si="96"/>
        <v>0</v>
      </c>
      <c r="CM54" s="81">
        <f t="shared" si="97"/>
        <v>0</v>
      </c>
      <c r="CN54" s="81">
        <f t="shared" si="98"/>
        <v>0</v>
      </c>
      <c r="CO54" s="81">
        <f t="shared" si="99"/>
        <v>0</v>
      </c>
      <c r="CP54" s="95">
        <f t="shared" ref="CP54" si="476">SUM(CH54:CO54)</f>
        <v>0</v>
      </c>
      <c r="CQ54" s="81">
        <f t="shared" ref="CQ54" si="477">IF(MID(H54,1,1)="1",1,0)+IF(MID(I54,1,1)="1",1,0)+IF(MID(J54,1,1)="1",1,0)+IF(MID(K54,1,1)="1",1,0)+IF(MID(L54,1,1)="1",1,0)+IF(MID(M54,1,1)="1",1,0)+IF(MID(N54,1,1)="1",1,0)</f>
        <v>0</v>
      </c>
      <c r="CR54" s="81">
        <f t="shared" ref="CR54" si="478">IF(MID(H54,1,1)="2",1,0)+IF(MID(I54,1,1)="2",1,0)+IF(MID(J54,1,1)="2",1,0)+IF(MID(K54,1,1)="2",1,0)+IF(MID(L54,1,1)="2",1,0)+IF(MID(M54,1,1)="2",1,0)+IF(MID(N54,1,1)="2",1,0)</f>
        <v>0</v>
      </c>
      <c r="CS54" s="82">
        <f t="shared" ref="CS54" si="479">IF(MID(H54,1,1)="3",1,0)+IF(MID(I54,1,1)="3",1,0)+IF(MID(J54,1,1)="3",1,0)+IF(MID(K54,1,1)="3",1,0)+IF(MID(L54,1,1)="3",1,0)+IF(MID(M54,1,1)="3",1,0)+IF(MID(N54,1,1)="3",1,0)</f>
        <v>0</v>
      </c>
      <c r="CT54" s="81">
        <f t="shared" ref="CT54" si="480">IF(MID(H54,1,1)="4",1,0)+IF(MID(I54,1,1)="4",1,0)+IF(MID(J54,1,1)="4",1,0)+IF(MID(K54,1,1)="4",1,0)+IF(MID(L54,1,1)="4",1,0)+IF(MID(M54,1,1)="4",1,0)+IF(MID(N54,1,1)="4",1,0)</f>
        <v>0</v>
      </c>
      <c r="CU54" s="81">
        <f t="shared" ref="CU54" si="481">IF(MID(H54,1,1)="5",1,0)+IF(MID(I54,1,1)="5",1,0)+IF(MID(J54,1,1)="5",1,0)+IF(MID(K54,1,1)="5",1,0)+IF(MID(L54,1,1)="5",1,0)+IF(MID(M54,1,1)="5",1,0)+IF(MID(N54,1,1)="5",1,0)</f>
        <v>0</v>
      </c>
      <c r="CV54" s="81">
        <f t="shared" ref="CV54" si="482">IF(MID(H54,1,1)="6",1,0)+IF(MID(I54,1,1)="6",1,0)+IF(MID(J54,1,1)="6",1,0)+IF(MID(K54,1,1)="6",1,0)+IF(MID(L54,1,1)="6",1,0)+IF(MID(M54,1,1)="6",1,0)+IF(MID(N54,1,1)="6",1,0)</f>
        <v>0</v>
      </c>
      <c r="CW54" s="81">
        <f t="shared" ref="CW54" si="483">IF(MID(H54,1,1)="7",1,0)+IF(MID(I54,1,1)="7",1,0)+IF(MID(J54,1,1)="7",1,0)+IF(MID(K54,1,1)="7",1,0)+IF(MID(L54,1,1)="7",1,0)+IF(MID(M54,1,1)="7",1,0)+IF(MID(N54,1,1)="7",1,0)</f>
        <v>0</v>
      </c>
      <c r="CX54" s="81">
        <f t="shared" ref="CX54" si="484">IF(MID(H54,1,1)="8",1,0)+IF(MID(I54,1,1)="8",1,0)+IF(MID(J54,1,1)="8",1,0)+IF(MID(K54,1,1)="8",1,0)+IF(MID(L54,1,1)="8",1,0)+IF(MID(M54,1,1)="8",1,0)+IF(MID(N54,1,1)="8",1,0)</f>
        <v>0</v>
      </c>
      <c r="CY54" s="94">
        <f t="shared" ref="CY54" si="485">SUM(CQ54:CX54)</f>
        <v>0</v>
      </c>
      <c r="DC54" s="72">
        <f>SUM($AD54:$AF54)+SUM($AH54:$AJ54)+SUM($AL54:AN54)+SUM($AP54:AR54)+SUM($AT54:AV54)+SUM($AX54:AZ54)+SUM($BB54:BD54)+SUM($BF54:BH54)</f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</row>
    <row r="55" spans="1:125" s="2" customFormat="1" hidden="1" x14ac:dyDescent="0.25">
      <c r="A55" s="144" t="s">
        <v>239</v>
      </c>
      <c r="B55" s="137"/>
      <c r="C55" s="157"/>
      <c r="D55" s="145"/>
      <c r="E55" s="146"/>
      <c r="F55" s="146"/>
      <c r="G55" s="12"/>
      <c r="H55" s="145"/>
      <c r="I55" s="146"/>
      <c r="J55" s="146"/>
      <c r="K55" s="146"/>
      <c r="L55" s="146"/>
      <c r="M55" s="146"/>
      <c r="N55" s="12"/>
      <c r="O55" s="162"/>
      <c r="P55" s="162"/>
      <c r="Q55" s="145"/>
      <c r="R55" s="146"/>
      <c r="S55" s="146"/>
      <c r="T55" s="146"/>
      <c r="U55" s="146"/>
      <c r="V55" s="146"/>
      <c r="W55" s="12"/>
      <c r="X55" s="8"/>
      <c r="Y55" s="162">
        <f t="shared" si="25"/>
        <v>0</v>
      </c>
      <c r="Z55" s="9">
        <f t="shared" ref="Z55:AB55" si="486">AD55*$BL$5+AH55*$BM$5+AL55*$BN$5+AP55*$BO$5+AT55*$BP$5+AX55*$BQ$5+BB55*$BR$5+BF55*$BS$5</f>
        <v>0</v>
      </c>
      <c r="AA55" s="9">
        <f t="shared" si="486"/>
        <v>0</v>
      </c>
      <c r="AB55" s="9">
        <f t="shared" si="486"/>
        <v>0</v>
      </c>
      <c r="AC55" s="9">
        <f t="shared" si="27"/>
        <v>0</v>
      </c>
      <c r="AD55" s="267"/>
      <c r="AE55" s="267"/>
      <c r="AF55" s="267"/>
      <c r="AG55" s="76">
        <f t="shared" ref="AG55" si="487">BL55</f>
        <v>0</v>
      </c>
      <c r="AH55" s="267"/>
      <c r="AI55" s="267"/>
      <c r="AJ55" s="267"/>
      <c r="AK55" s="76">
        <f t="shared" ref="AK55" si="488">BM55</f>
        <v>0</v>
      </c>
      <c r="AL55" s="267"/>
      <c r="AM55" s="267"/>
      <c r="AN55" s="267"/>
      <c r="AO55" s="76">
        <f t="shared" ref="AO55" si="489">BN55</f>
        <v>0</v>
      </c>
      <c r="AP55" s="267"/>
      <c r="AQ55" s="267"/>
      <c r="AR55" s="267"/>
      <c r="AS55" s="76">
        <f t="shared" ref="AS55" si="490">BO55</f>
        <v>0</v>
      </c>
      <c r="AT55" s="267"/>
      <c r="AU55" s="267"/>
      <c r="AV55" s="267"/>
      <c r="AW55" s="76">
        <f t="shared" ref="AW55" si="491">BP55</f>
        <v>0</v>
      </c>
      <c r="AX55" s="267"/>
      <c r="AY55" s="267"/>
      <c r="AZ55" s="267"/>
      <c r="BA55" s="76">
        <f t="shared" ref="BA55" si="492">BQ55</f>
        <v>0</v>
      </c>
      <c r="BB55" s="267"/>
      <c r="BC55" s="267"/>
      <c r="BD55" s="267"/>
      <c r="BE55" s="76">
        <f t="shared" ref="BE55" si="493">BR55</f>
        <v>0</v>
      </c>
      <c r="BF55" s="267"/>
      <c r="BG55" s="267"/>
      <c r="BH55" s="267"/>
      <c r="BI55" s="76">
        <f t="shared" ref="BI55" si="494">BS55</f>
        <v>0</v>
      </c>
      <c r="BJ55" s="69">
        <f t="shared" ref="BJ55" si="495">IF(ISERROR(AC55/X55),0,AC55/X55)</f>
        <v>0</v>
      </c>
      <c r="BK55" s="142" t="str">
        <f t="shared" ref="BK55" si="496">IF(ISERROR(SEARCH("в",A55)),"",1)</f>
        <v/>
      </c>
      <c r="BL55" s="15">
        <f t="shared" si="43"/>
        <v>0</v>
      </c>
      <c r="BM55" s="15">
        <f t="shared" si="44"/>
        <v>0</v>
      </c>
      <c r="BN55" s="15">
        <f t="shared" si="45"/>
        <v>0</v>
      </c>
      <c r="BO55" s="15">
        <f t="shared" si="46"/>
        <v>0</v>
      </c>
      <c r="BP55" s="15">
        <f t="shared" si="47"/>
        <v>0</v>
      </c>
      <c r="BQ55" s="15">
        <f t="shared" si="48"/>
        <v>0</v>
      </c>
      <c r="BR55" s="15">
        <f t="shared" si="49"/>
        <v>0</v>
      </c>
      <c r="BS55" s="15">
        <f t="shared" si="50"/>
        <v>0</v>
      </c>
      <c r="BT55" s="101">
        <f t="shared" ref="BT55" si="497">SUM(BL55:BS55)</f>
        <v>0</v>
      </c>
      <c r="BW55" s="15">
        <f t="shared" si="51"/>
        <v>0</v>
      </c>
      <c r="BX55" s="15">
        <f t="shared" si="52"/>
        <v>0</v>
      </c>
      <c r="BY55" s="15">
        <f t="shared" si="53"/>
        <v>0</v>
      </c>
      <c r="BZ55" s="15">
        <f t="shared" si="54"/>
        <v>0</v>
      </c>
      <c r="CA55" s="15">
        <f t="shared" si="55"/>
        <v>0</v>
      </c>
      <c r="CB55" s="15">
        <f t="shared" si="56"/>
        <v>0</v>
      </c>
      <c r="CC55" s="15">
        <f t="shared" si="57"/>
        <v>0</v>
      </c>
      <c r="CD55" s="15">
        <f t="shared" si="58"/>
        <v>0</v>
      </c>
      <c r="CE55" s="234">
        <f t="shared" ref="CE55" si="498">SUM(BW55:CD55)</f>
        <v>0</v>
      </c>
      <c r="CF55" s="251">
        <f t="shared" ref="CF55" si="499">MAX(BW55:CD55)</f>
        <v>0</v>
      </c>
      <c r="CH55" s="81">
        <f t="shared" si="92"/>
        <v>0</v>
      </c>
      <c r="CI55" s="81">
        <f t="shared" si="93"/>
        <v>0</v>
      </c>
      <c r="CJ55" s="81">
        <f t="shared" si="94"/>
        <v>0</v>
      </c>
      <c r="CK55" s="81">
        <f t="shared" si="95"/>
        <v>0</v>
      </c>
      <c r="CL55" s="81">
        <f t="shared" si="96"/>
        <v>0</v>
      </c>
      <c r="CM55" s="81">
        <f t="shared" si="97"/>
        <v>0</v>
      </c>
      <c r="CN55" s="81">
        <f t="shared" si="98"/>
        <v>0</v>
      </c>
      <c r="CO55" s="81">
        <f t="shared" si="99"/>
        <v>0</v>
      </c>
      <c r="CP55" s="95">
        <f t="shared" ref="CP55" si="500">SUM(CH55:CO55)</f>
        <v>0</v>
      </c>
      <c r="CQ55" s="81">
        <f t="shared" ref="CQ55" si="501">IF(MID(H55,1,1)="1",1,0)+IF(MID(I55,1,1)="1",1,0)+IF(MID(J55,1,1)="1",1,0)+IF(MID(K55,1,1)="1",1,0)+IF(MID(L55,1,1)="1",1,0)+IF(MID(M55,1,1)="1",1,0)+IF(MID(N55,1,1)="1",1,0)</f>
        <v>0</v>
      </c>
      <c r="CR55" s="81">
        <f t="shared" ref="CR55" si="502">IF(MID(H55,1,1)="2",1,0)+IF(MID(I55,1,1)="2",1,0)+IF(MID(J55,1,1)="2",1,0)+IF(MID(K55,1,1)="2",1,0)+IF(MID(L55,1,1)="2",1,0)+IF(MID(M55,1,1)="2",1,0)+IF(MID(N55,1,1)="2",1,0)</f>
        <v>0</v>
      </c>
      <c r="CS55" s="82">
        <f t="shared" ref="CS55" si="503">IF(MID(H55,1,1)="3",1,0)+IF(MID(I55,1,1)="3",1,0)+IF(MID(J55,1,1)="3",1,0)+IF(MID(K55,1,1)="3",1,0)+IF(MID(L55,1,1)="3",1,0)+IF(MID(M55,1,1)="3",1,0)+IF(MID(N55,1,1)="3",1,0)</f>
        <v>0</v>
      </c>
      <c r="CT55" s="81">
        <f t="shared" ref="CT55" si="504">IF(MID(H55,1,1)="4",1,0)+IF(MID(I55,1,1)="4",1,0)+IF(MID(J55,1,1)="4",1,0)+IF(MID(K55,1,1)="4",1,0)+IF(MID(L55,1,1)="4",1,0)+IF(MID(M55,1,1)="4",1,0)+IF(MID(N55,1,1)="4",1,0)</f>
        <v>0</v>
      </c>
      <c r="CU55" s="81">
        <f t="shared" ref="CU55" si="505">IF(MID(H55,1,1)="5",1,0)+IF(MID(I55,1,1)="5",1,0)+IF(MID(J55,1,1)="5",1,0)+IF(MID(K55,1,1)="5",1,0)+IF(MID(L55,1,1)="5",1,0)+IF(MID(M55,1,1)="5",1,0)+IF(MID(N55,1,1)="5",1,0)</f>
        <v>0</v>
      </c>
      <c r="CV55" s="81">
        <f t="shared" ref="CV55" si="506">IF(MID(H55,1,1)="6",1,0)+IF(MID(I55,1,1)="6",1,0)+IF(MID(J55,1,1)="6",1,0)+IF(MID(K55,1,1)="6",1,0)+IF(MID(L55,1,1)="6",1,0)+IF(MID(M55,1,1)="6",1,0)+IF(MID(N55,1,1)="6",1,0)</f>
        <v>0</v>
      </c>
      <c r="CW55" s="81">
        <f t="shared" ref="CW55" si="507">IF(MID(H55,1,1)="7",1,0)+IF(MID(I55,1,1)="7",1,0)+IF(MID(J55,1,1)="7",1,0)+IF(MID(K55,1,1)="7",1,0)+IF(MID(L55,1,1)="7",1,0)+IF(MID(M55,1,1)="7",1,0)+IF(MID(N55,1,1)="7",1,0)</f>
        <v>0</v>
      </c>
      <c r="CX55" s="81">
        <f t="shared" ref="CX55" si="508">IF(MID(H55,1,1)="8",1,0)+IF(MID(I55,1,1)="8",1,0)+IF(MID(J55,1,1)="8",1,0)+IF(MID(K55,1,1)="8",1,0)+IF(MID(L55,1,1)="8",1,0)+IF(MID(M55,1,1)="8",1,0)+IF(MID(N55,1,1)="8",1,0)</f>
        <v>0</v>
      </c>
      <c r="CY55" s="94">
        <f t="shared" ref="CY55" si="509">SUM(CQ55:CX55)</f>
        <v>0</v>
      </c>
      <c r="DC55" s="72">
        <f>SUM($AD55:$AF55)+SUM($AH55:$AJ55)+SUM($AL55:AN55)+SUM($AP55:AR55)+SUM($AT55:AV55)+SUM($AX55:AZ55)+SUM($BB55:BD55)+SUM($BF55:BH55)</f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</row>
    <row r="56" spans="1:125" s="2" customFormat="1" hidden="1" x14ac:dyDescent="0.25">
      <c r="A56" s="144" t="s">
        <v>240</v>
      </c>
      <c r="B56" s="137"/>
      <c r="C56" s="157"/>
      <c r="D56" s="145"/>
      <c r="E56" s="146"/>
      <c r="F56" s="146"/>
      <c r="G56" s="12"/>
      <c r="H56" s="145"/>
      <c r="I56" s="146"/>
      <c r="J56" s="146"/>
      <c r="K56" s="146"/>
      <c r="L56" s="146"/>
      <c r="M56" s="146"/>
      <c r="N56" s="12"/>
      <c r="O56" s="162"/>
      <c r="P56" s="162"/>
      <c r="Q56" s="145"/>
      <c r="R56" s="146"/>
      <c r="S56" s="146"/>
      <c r="T56" s="146"/>
      <c r="U56" s="146"/>
      <c r="V56" s="146"/>
      <c r="W56" s="12"/>
      <c r="X56" s="8"/>
      <c r="Y56" s="162">
        <f t="shared" si="25"/>
        <v>0</v>
      </c>
      <c r="Z56" s="9">
        <f t="shared" ref="Z56:AB56" si="510">AD56*$BL$5+AH56*$BM$5+AL56*$BN$5+AP56*$BO$5+AT56*$BP$5+AX56*$BQ$5+BB56*$BR$5+BF56*$BS$5</f>
        <v>0</v>
      </c>
      <c r="AA56" s="9">
        <f t="shared" si="510"/>
        <v>0</v>
      </c>
      <c r="AB56" s="9">
        <f t="shared" si="510"/>
        <v>0</v>
      </c>
      <c r="AC56" s="9">
        <f t="shared" si="27"/>
        <v>0</v>
      </c>
      <c r="AD56" s="267"/>
      <c r="AE56" s="267"/>
      <c r="AF56" s="267"/>
      <c r="AG56" s="76">
        <f t="shared" ref="AG56" si="511">BL56</f>
        <v>0</v>
      </c>
      <c r="AH56" s="267"/>
      <c r="AI56" s="267"/>
      <c r="AJ56" s="267"/>
      <c r="AK56" s="76">
        <f t="shared" ref="AK56" si="512">BM56</f>
        <v>0</v>
      </c>
      <c r="AL56" s="267"/>
      <c r="AM56" s="267"/>
      <c r="AN56" s="267"/>
      <c r="AO56" s="76">
        <f t="shared" ref="AO56" si="513">BN56</f>
        <v>0</v>
      </c>
      <c r="AP56" s="267"/>
      <c r="AQ56" s="267"/>
      <c r="AR56" s="267"/>
      <c r="AS56" s="76">
        <f t="shared" ref="AS56" si="514">BO56</f>
        <v>0</v>
      </c>
      <c r="AT56" s="267"/>
      <c r="AU56" s="267"/>
      <c r="AV56" s="267"/>
      <c r="AW56" s="76">
        <f t="shared" ref="AW56" si="515">BP56</f>
        <v>0</v>
      </c>
      <c r="AX56" s="267"/>
      <c r="AY56" s="267"/>
      <c r="AZ56" s="267"/>
      <c r="BA56" s="76">
        <f t="shared" ref="BA56" si="516">BQ56</f>
        <v>0</v>
      </c>
      <c r="BB56" s="267"/>
      <c r="BC56" s="267"/>
      <c r="BD56" s="267"/>
      <c r="BE56" s="76">
        <f t="shared" ref="BE56" si="517">BR56</f>
        <v>0</v>
      </c>
      <c r="BF56" s="267"/>
      <c r="BG56" s="267"/>
      <c r="BH56" s="267"/>
      <c r="BI56" s="76">
        <f t="shared" ref="BI56" si="518">BS56</f>
        <v>0</v>
      </c>
      <c r="BJ56" s="69">
        <f t="shared" ref="BJ56" si="519">IF(ISERROR(AC56/X56),0,AC56/X56)</f>
        <v>0</v>
      </c>
      <c r="BK56" s="142" t="str">
        <f t="shared" ref="BK56" si="520">IF(ISERROR(SEARCH("в",A56)),"",1)</f>
        <v/>
      </c>
      <c r="BL56" s="15">
        <f t="shared" si="43"/>
        <v>0</v>
      </c>
      <c r="BM56" s="15">
        <f t="shared" si="44"/>
        <v>0</v>
      </c>
      <c r="BN56" s="15">
        <f t="shared" si="45"/>
        <v>0</v>
      </c>
      <c r="BO56" s="15">
        <f t="shared" si="46"/>
        <v>0</v>
      </c>
      <c r="BP56" s="15">
        <f t="shared" si="47"/>
        <v>0</v>
      </c>
      <c r="BQ56" s="15">
        <f t="shared" si="48"/>
        <v>0</v>
      </c>
      <c r="BR56" s="15">
        <f t="shared" si="49"/>
        <v>0</v>
      </c>
      <c r="BS56" s="15">
        <f t="shared" si="50"/>
        <v>0</v>
      </c>
      <c r="BT56" s="101">
        <f t="shared" ref="BT56" si="521">SUM(BL56:BS56)</f>
        <v>0</v>
      </c>
      <c r="BW56" s="15">
        <f t="shared" si="51"/>
        <v>0</v>
      </c>
      <c r="BX56" s="15">
        <f t="shared" si="52"/>
        <v>0</v>
      </c>
      <c r="BY56" s="15">
        <f t="shared" si="53"/>
        <v>0</v>
      </c>
      <c r="BZ56" s="15">
        <f t="shared" si="54"/>
        <v>0</v>
      </c>
      <c r="CA56" s="15">
        <f t="shared" si="55"/>
        <v>0</v>
      </c>
      <c r="CB56" s="15">
        <f t="shared" si="56"/>
        <v>0</v>
      </c>
      <c r="CC56" s="15">
        <f t="shared" si="57"/>
        <v>0</v>
      </c>
      <c r="CD56" s="15">
        <f t="shared" si="58"/>
        <v>0</v>
      </c>
      <c r="CE56" s="234">
        <f t="shared" ref="CE56" si="522">SUM(BW56:CD56)</f>
        <v>0</v>
      </c>
      <c r="CF56" s="251">
        <f t="shared" ref="CF56" si="523">MAX(BW56:CD56)</f>
        <v>0</v>
      </c>
      <c r="CH56" s="81">
        <f t="shared" si="92"/>
        <v>0</v>
      </c>
      <c r="CI56" s="81">
        <f t="shared" si="93"/>
        <v>0</v>
      </c>
      <c r="CJ56" s="81">
        <f t="shared" si="94"/>
        <v>0</v>
      </c>
      <c r="CK56" s="81">
        <f t="shared" si="95"/>
        <v>0</v>
      </c>
      <c r="CL56" s="81">
        <f t="shared" si="96"/>
        <v>0</v>
      </c>
      <c r="CM56" s="81">
        <f t="shared" si="97"/>
        <v>0</v>
      </c>
      <c r="CN56" s="81">
        <f t="shared" si="98"/>
        <v>0</v>
      </c>
      <c r="CO56" s="81">
        <f t="shared" si="99"/>
        <v>0</v>
      </c>
      <c r="CP56" s="95">
        <f t="shared" ref="CP56" si="524">SUM(CH56:CO56)</f>
        <v>0</v>
      </c>
      <c r="CQ56" s="81">
        <f t="shared" ref="CQ56" si="525">IF(MID(H56,1,1)="1",1,0)+IF(MID(I56,1,1)="1",1,0)+IF(MID(J56,1,1)="1",1,0)+IF(MID(K56,1,1)="1",1,0)+IF(MID(L56,1,1)="1",1,0)+IF(MID(M56,1,1)="1",1,0)+IF(MID(N56,1,1)="1",1,0)</f>
        <v>0</v>
      </c>
      <c r="CR56" s="81">
        <f t="shared" ref="CR56" si="526">IF(MID(H56,1,1)="2",1,0)+IF(MID(I56,1,1)="2",1,0)+IF(MID(J56,1,1)="2",1,0)+IF(MID(K56,1,1)="2",1,0)+IF(MID(L56,1,1)="2",1,0)+IF(MID(M56,1,1)="2",1,0)+IF(MID(N56,1,1)="2",1,0)</f>
        <v>0</v>
      </c>
      <c r="CS56" s="82">
        <f t="shared" ref="CS56" si="527">IF(MID(H56,1,1)="3",1,0)+IF(MID(I56,1,1)="3",1,0)+IF(MID(J56,1,1)="3",1,0)+IF(MID(K56,1,1)="3",1,0)+IF(MID(L56,1,1)="3",1,0)+IF(MID(M56,1,1)="3",1,0)+IF(MID(N56,1,1)="3",1,0)</f>
        <v>0</v>
      </c>
      <c r="CT56" s="81">
        <f t="shared" ref="CT56" si="528">IF(MID(H56,1,1)="4",1,0)+IF(MID(I56,1,1)="4",1,0)+IF(MID(J56,1,1)="4",1,0)+IF(MID(K56,1,1)="4",1,0)+IF(MID(L56,1,1)="4",1,0)+IF(MID(M56,1,1)="4",1,0)+IF(MID(N56,1,1)="4",1,0)</f>
        <v>0</v>
      </c>
      <c r="CU56" s="81">
        <f t="shared" ref="CU56" si="529">IF(MID(H56,1,1)="5",1,0)+IF(MID(I56,1,1)="5",1,0)+IF(MID(J56,1,1)="5",1,0)+IF(MID(K56,1,1)="5",1,0)+IF(MID(L56,1,1)="5",1,0)+IF(MID(M56,1,1)="5",1,0)+IF(MID(N56,1,1)="5",1,0)</f>
        <v>0</v>
      </c>
      <c r="CV56" s="81">
        <f t="shared" ref="CV56" si="530">IF(MID(H56,1,1)="6",1,0)+IF(MID(I56,1,1)="6",1,0)+IF(MID(J56,1,1)="6",1,0)+IF(MID(K56,1,1)="6",1,0)+IF(MID(L56,1,1)="6",1,0)+IF(MID(M56,1,1)="6",1,0)+IF(MID(N56,1,1)="6",1,0)</f>
        <v>0</v>
      </c>
      <c r="CW56" s="81">
        <f t="shared" ref="CW56" si="531">IF(MID(H56,1,1)="7",1,0)+IF(MID(I56,1,1)="7",1,0)+IF(MID(J56,1,1)="7",1,0)+IF(MID(K56,1,1)="7",1,0)+IF(MID(L56,1,1)="7",1,0)+IF(MID(M56,1,1)="7",1,0)+IF(MID(N56,1,1)="7",1,0)</f>
        <v>0</v>
      </c>
      <c r="CX56" s="81">
        <f t="shared" ref="CX56" si="532">IF(MID(H56,1,1)="8",1,0)+IF(MID(I56,1,1)="8",1,0)+IF(MID(J56,1,1)="8",1,0)+IF(MID(K56,1,1)="8",1,0)+IF(MID(L56,1,1)="8",1,0)+IF(MID(M56,1,1)="8",1,0)+IF(MID(N56,1,1)="8",1,0)</f>
        <v>0</v>
      </c>
      <c r="CY56" s="94">
        <f t="shared" ref="CY56" si="533">SUM(CQ56:CX56)</f>
        <v>0</v>
      </c>
      <c r="DC56" s="72">
        <f>SUM($AD56:$AF56)+SUM($AH56:$AJ56)+SUM($AL56:AN56)+SUM($AP56:AR56)+SUM($AT56:AV56)+SUM($AX56:AZ56)+SUM($BB56:BD56)+SUM($BF56:BH56)</f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</row>
    <row r="57" spans="1:125" s="2" customFormat="1" hidden="1" x14ac:dyDescent="0.25">
      <c r="A57" s="144" t="s">
        <v>241</v>
      </c>
      <c r="B57" s="137"/>
      <c r="C57" s="157"/>
      <c r="D57" s="145"/>
      <c r="E57" s="146"/>
      <c r="F57" s="146"/>
      <c r="G57" s="12"/>
      <c r="H57" s="145"/>
      <c r="I57" s="146"/>
      <c r="J57" s="146"/>
      <c r="K57" s="146"/>
      <c r="L57" s="146"/>
      <c r="M57" s="146"/>
      <c r="N57" s="12"/>
      <c r="O57" s="162"/>
      <c r="P57" s="162"/>
      <c r="Q57" s="145"/>
      <c r="R57" s="146"/>
      <c r="S57" s="146"/>
      <c r="T57" s="146"/>
      <c r="U57" s="146"/>
      <c r="V57" s="146"/>
      <c r="W57" s="12"/>
      <c r="X57" s="8"/>
      <c r="Y57" s="162">
        <f t="shared" si="25"/>
        <v>0</v>
      </c>
      <c r="Z57" s="9">
        <f t="shared" ref="Z57:AB57" si="534">AD57*$BL$5+AH57*$BM$5+AL57*$BN$5+AP57*$BO$5+AT57*$BP$5+AX57*$BQ$5+BB57*$BR$5+BF57*$BS$5</f>
        <v>0</v>
      </c>
      <c r="AA57" s="9">
        <f t="shared" si="534"/>
        <v>0</v>
      </c>
      <c r="AB57" s="9">
        <f t="shared" si="534"/>
        <v>0</v>
      </c>
      <c r="AC57" s="9">
        <f t="shared" si="27"/>
        <v>0</v>
      </c>
      <c r="AD57" s="267"/>
      <c r="AE57" s="267"/>
      <c r="AF57" s="267"/>
      <c r="AG57" s="76">
        <f t="shared" ref="AG57" si="535">BL57</f>
        <v>0</v>
      </c>
      <c r="AH57" s="267"/>
      <c r="AI57" s="267"/>
      <c r="AJ57" s="267"/>
      <c r="AK57" s="76">
        <f t="shared" ref="AK57" si="536">BM57</f>
        <v>0</v>
      </c>
      <c r="AL57" s="267"/>
      <c r="AM57" s="267"/>
      <c r="AN57" s="267"/>
      <c r="AO57" s="76">
        <f t="shared" ref="AO57" si="537">BN57</f>
        <v>0</v>
      </c>
      <c r="AP57" s="267"/>
      <c r="AQ57" s="267"/>
      <c r="AR57" s="267"/>
      <c r="AS57" s="76">
        <f t="shared" ref="AS57" si="538">BO57</f>
        <v>0</v>
      </c>
      <c r="AT57" s="267"/>
      <c r="AU57" s="267"/>
      <c r="AV57" s="267"/>
      <c r="AW57" s="76">
        <f t="shared" ref="AW57" si="539">BP57</f>
        <v>0</v>
      </c>
      <c r="AX57" s="267"/>
      <c r="AY57" s="267"/>
      <c r="AZ57" s="267"/>
      <c r="BA57" s="76">
        <f t="shared" ref="BA57" si="540">BQ57</f>
        <v>0</v>
      </c>
      <c r="BB57" s="267"/>
      <c r="BC57" s="267"/>
      <c r="BD57" s="267"/>
      <c r="BE57" s="76">
        <f t="shared" ref="BE57" si="541">BR57</f>
        <v>0</v>
      </c>
      <c r="BF57" s="267"/>
      <c r="BG57" s="267"/>
      <c r="BH57" s="267"/>
      <c r="BI57" s="76">
        <f t="shared" ref="BI57" si="542">BS57</f>
        <v>0</v>
      </c>
      <c r="BJ57" s="69">
        <f t="shared" ref="BJ57" si="543">IF(ISERROR(AC57/X57),0,AC57/X57)</f>
        <v>0</v>
      </c>
      <c r="BK57" s="142" t="str">
        <f t="shared" ref="BK57" si="544">IF(ISERROR(SEARCH("в",A57)),"",1)</f>
        <v/>
      </c>
      <c r="BL57" s="15">
        <f t="shared" si="43"/>
        <v>0</v>
      </c>
      <c r="BM57" s="15">
        <f t="shared" si="44"/>
        <v>0</v>
      </c>
      <c r="BN57" s="15">
        <f t="shared" si="45"/>
        <v>0</v>
      </c>
      <c r="BO57" s="15">
        <f t="shared" si="46"/>
        <v>0</v>
      </c>
      <c r="BP57" s="15">
        <f t="shared" si="47"/>
        <v>0</v>
      </c>
      <c r="BQ57" s="15">
        <f t="shared" si="48"/>
        <v>0</v>
      </c>
      <c r="BR57" s="15">
        <f t="shared" si="49"/>
        <v>0</v>
      </c>
      <c r="BS57" s="15">
        <f t="shared" si="50"/>
        <v>0</v>
      </c>
      <c r="BT57" s="101">
        <f t="shared" ref="BT57" si="545">SUM(BL57:BS57)</f>
        <v>0</v>
      </c>
      <c r="BW57" s="15">
        <f t="shared" si="51"/>
        <v>0</v>
      </c>
      <c r="BX57" s="15">
        <f t="shared" si="52"/>
        <v>0</v>
      </c>
      <c r="BY57" s="15">
        <f t="shared" si="53"/>
        <v>0</v>
      </c>
      <c r="BZ57" s="15">
        <f t="shared" si="54"/>
        <v>0</v>
      </c>
      <c r="CA57" s="15">
        <f t="shared" si="55"/>
        <v>0</v>
      </c>
      <c r="CB57" s="15">
        <f t="shared" si="56"/>
        <v>0</v>
      </c>
      <c r="CC57" s="15">
        <f t="shared" si="57"/>
        <v>0</v>
      </c>
      <c r="CD57" s="15">
        <f t="shared" si="58"/>
        <v>0</v>
      </c>
      <c r="CE57" s="234">
        <f t="shared" ref="CE57" si="546">SUM(BW57:CD57)</f>
        <v>0</v>
      </c>
      <c r="CF57" s="251">
        <f t="shared" ref="CF57" si="547">MAX(BW57:CD57)</f>
        <v>0</v>
      </c>
      <c r="CH57" s="81">
        <f t="shared" si="92"/>
        <v>0</v>
      </c>
      <c r="CI57" s="81">
        <f t="shared" si="93"/>
        <v>0</v>
      </c>
      <c r="CJ57" s="81">
        <f t="shared" si="94"/>
        <v>0</v>
      </c>
      <c r="CK57" s="81">
        <f t="shared" si="95"/>
        <v>0</v>
      </c>
      <c r="CL57" s="81">
        <f t="shared" si="96"/>
        <v>0</v>
      </c>
      <c r="CM57" s="81">
        <f t="shared" si="97"/>
        <v>0</v>
      </c>
      <c r="CN57" s="81">
        <f t="shared" si="98"/>
        <v>0</v>
      </c>
      <c r="CO57" s="81">
        <f t="shared" si="99"/>
        <v>0</v>
      </c>
      <c r="CP57" s="95">
        <f t="shared" ref="CP57" si="548">SUM(CH57:CO57)</f>
        <v>0</v>
      </c>
      <c r="CQ57" s="81">
        <f t="shared" ref="CQ57" si="549">IF(MID(H57,1,1)="1",1,0)+IF(MID(I57,1,1)="1",1,0)+IF(MID(J57,1,1)="1",1,0)+IF(MID(K57,1,1)="1",1,0)+IF(MID(L57,1,1)="1",1,0)+IF(MID(M57,1,1)="1",1,0)+IF(MID(N57,1,1)="1",1,0)</f>
        <v>0</v>
      </c>
      <c r="CR57" s="81">
        <f t="shared" ref="CR57" si="550">IF(MID(H57,1,1)="2",1,0)+IF(MID(I57,1,1)="2",1,0)+IF(MID(J57,1,1)="2",1,0)+IF(MID(K57,1,1)="2",1,0)+IF(MID(L57,1,1)="2",1,0)+IF(MID(M57,1,1)="2",1,0)+IF(MID(N57,1,1)="2",1,0)</f>
        <v>0</v>
      </c>
      <c r="CS57" s="82">
        <f t="shared" ref="CS57" si="551">IF(MID(H57,1,1)="3",1,0)+IF(MID(I57,1,1)="3",1,0)+IF(MID(J57,1,1)="3",1,0)+IF(MID(K57,1,1)="3",1,0)+IF(MID(L57,1,1)="3",1,0)+IF(MID(M57,1,1)="3",1,0)+IF(MID(N57,1,1)="3",1,0)</f>
        <v>0</v>
      </c>
      <c r="CT57" s="81">
        <f t="shared" ref="CT57" si="552">IF(MID(H57,1,1)="4",1,0)+IF(MID(I57,1,1)="4",1,0)+IF(MID(J57,1,1)="4",1,0)+IF(MID(K57,1,1)="4",1,0)+IF(MID(L57,1,1)="4",1,0)+IF(MID(M57,1,1)="4",1,0)+IF(MID(N57,1,1)="4",1,0)</f>
        <v>0</v>
      </c>
      <c r="CU57" s="81">
        <f t="shared" ref="CU57" si="553">IF(MID(H57,1,1)="5",1,0)+IF(MID(I57,1,1)="5",1,0)+IF(MID(J57,1,1)="5",1,0)+IF(MID(K57,1,1)="5",1,0)+IF(MID(L57,1,1)="5",1,0)+IF(MID(M57,1,1)="5",1,0)+IF(MID(N57,1,1)="5",1,0)</f>
        <v>0</v>
      </c>
      <c r="CV57" s="81">
        <f t="shared" ref="CV57" si="554">IF(MID(H57,1,1)="6",1,0)+IF(MID(I57,1,1)="6",1,0)+IF(MID(J57,1,1)="6",1,0)+IF(MID(K57,1,1)="6",1,0)+IF(MID(L57,1,1)="6",1,0)+IF(MID(M57,1,1)="6",1,0)+IF(MID(N57,1,1)="6",1,0)</f>
        <v>0</v>
      </c>
      <c r="CW57" s="81">
        <f t="shared" ref="CW57" si="555">IF(MID(H57,1,1)="7",1,0)+IF(MID(I57,1,1)="7",1,0)+IF(MID(J57,1,1)="7",1,0)+IF(MID(K57,1,1)="7",1,0)+IF(MID(L57,1,1)="7",1,0)+IF(MID(M57,1,1)="7",1,0)+IF(MID(N57,1,1)="7",1,0)</f>
        <v>0</v>
      </c>
      <c r="CX57" s="81">
        <f t="shared" ref="CX57" si="556">IF(MID(H57,1,1)="8",1,0)+IF(MID(I57,1,1)="8",1,0)+IF(MID(J57,1,1)="8",1,0)+IF(MID(K57,1,1)="8",1,0)+IF(MID(L57,1,1)="8",1,0)+IF(MID(M57,1,1)="8",1,0)+IF(MID(N57,1,1)="8",1,0)</f>
        <v>0</v>
      </c>
      <c r="CY57" s="94">
        <f t="shared" ref="CY57" si="557">SUM(CQ57:CX57)</f>
        <v>0</v>
      </c>
      <c r="DC57" s="72">
        <f>SUM($AD57:$AF57)+SUM($AH57:$AJ57)+SUM($AL57:AN57)+SUM($AP57:AR57)+SUM($AT57:AV57)+SUM($AX57:AZ57)+SUM($BB57:BD57)+SUM($BF57:BH57)</f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</row>
    <row r="58" spans="1:125" s="2" customFormat="1" hidden="1" x14ac:dyDescent="0.25">
      <c r="A58" s="144" t="s">
        <v>242</v>
      </c>
      <c r="B58" s="137"/>
      <c r="C58" s="157"/>
      <c r="D58" s="145"/>
      <c r="E58" s="146"/>
      <c r="F58" s="146"/>
      <c r="G58" s="12"/>
      <c r="H58" s="145"/>
      <c r="I58" s="146"/>
      <c r="J58" s="146"/>
      <c r="K58" s="146"/>
      <c r="L58" s="146"/>
      <c r="M58" s="146"/>
      <c r="N58" s="12"/>
      <c r="O58" s="162"/>
      <c r="P58" s="162"/>
      <c r="Q58" s="145"/>
      <c r="R58" s="146"/>
      <c r="S58" s="146"/>
      <c r="T58" s="146"/>
      <c r="U58" s="146"/>
      <c r="V58" s="146"/>
      <c r="W58" s="12"/>
      <c r="X58" s="8"/>
      <c r="Y58" s="162">
        <f t="shared" si="25"/>
        <v>0</v>
      </c>
      <c r="Z58" s="9">
        <f t="shared" ref="Z58:AB58" si="558">AD58*$BL$5+AH58*$BM$5+AL58*$BN$5+AP58*$BO$5+AT58*$BP$5+AX58*$BQ$5+BB58*$BR$5+BF58*$BS$5</f>
        <v>0</v>
      </c>
      <c r="AA58" s="9">
        <f t="shared" si="558"/>
        <v>0</v>
      </c>
      <c r="AB58" s="9">
        <f t="shared" si="558"/>
        <v>0</v>
      </c>
      <c r="AC58" s="9">
        <f t="shared" si="27"/>
        <v>0</v>
      </c>
      <c r="AD58" s="267"/>
      <c r="AE58" s="267"/>
      <c r="AF58" s="267"/>
      <c r="AG58" s="76">
        <f t="shared" ref="AG58" si="559">BL58</f>
        <v>0</v>
      </c>
      <c r="AH58" s="267"/>
      <c r="AI58" s="267"/>
      <c r="AJ58" s="267"/>
      <c r="AK58" s="76">
        <f t="shared" ref="AK58" si="560">BM58</f>
        <v>0</v>
      </c>
      <c r="AL58" s="267"/>
      <c r="AM58" s="267"/>
      <c r="AN58" s="267"/>
      <c r="AO58" s="76">
        <f t="shared" ref="AO58" si="561">BN58</f>
        <v>0</v>
      </c>
      <c r="AP58" s="267"/>
      <c r="AQ58" s="267"/>
      <c r="AR58" s="267"/>
      <c r="AS58" s="76">
        <f t="shared" ref="AS58" si="562">BO58</f>
        <v>0</v>
      </c>
      <c r="AT58" s="267"/>
      <c r="AU58" s="267"/>
      <c r="AV58" s="267"/>
      <c r="AW58" s="76">
        <f t="shared" ref="AW58" si="563">BP58</f>
        <v>0</v>
      </c>
      <c r="AX58" s="267"/>
      <c r="AY58" s="267"/>
      <c r="AZ58" s="267"/>
      <c r="BA58" s="76">
        <f t="shared" ref="BA58" si="564">BQ58</f>
        <v>0</v>
      </c>
      <c r="BB58" s="267"/>
      <c r="BC58" s="267"/>
      <c r="BD58" s="267"/>
      <c r="BE58" s="76">
        <f t="shared" ref="BE58" si="565">BR58</f>
        <v>0</v>
      </c>
      <c r="BF58" s="267"/>
      <c r="BG58" s="267"/>
      <c r="BH58" s="267"/>
      <c r="BI58" s="76">
        <f t="shared" ref="BI58" si="566">BS58</f>
        <v>0</v>
      </c>
      <c r="BJ58" s="69">
        <f t="shared" ref="BJ58" si="567">IF(ISERROR(AC58/X58),0,AC58/X58)</f>
        <v>0</v>
      </c>
      <c r="BK58" s="142" t="str">
        <f t="shared" ref="BK58" si="568">IF(ISERROR(SEARCH("в",A58)),"",1)</f>
        <v/>
      </c>
      <c r="BL58" s="15">
        <f t="shared" si="43"/>
        <v>0</v>
      </c>
      <c r="BM58" s="15">
        <f t="shared" si="44"/>
        <v>0</v>
      </c>
      <c r="BN58" s="15">
        <f t="shared" si="45"/>
        <v>0</v>
      </c>
      <c r="BO58" s="15">
        <f t="shared" si="46"/>
        <v>0</v>
      </c>
      <c r="BP58" s="15">
        <f t="shared" si="47"/>
        <v>0</v>
      </c>
      <c r="BQ58" s="15">
        <f t="shared" si="48"/>
        <v>0</v>
      </c>
      <c r="BR58" s="15">
        <f t="shared" si="49"/>
        <v>0</v>
      </c>
      <c r="BS58" s="15">
        <f t="shared" si="50"/>
        <v>0</v>
      </c>
      <c r="BT58" s="101">
        <f t="shared" ref="BT58" si="569">SUM(BL58:BS58)</f>
        <v>0</v>
      </c>
      <c r="BW58" s="15">
        <f t="shared" si="51"/>
        <v>0</v>
      </c>
      <c r="BX58" s="15">
        <f t="shared" si="52"/>
        <v>0</v>
      </c>
      <c r="BY58" s="15">
        <f t="shared" si="53"/>
        <v>0</v>
      </c>
      <c r="BZ58" s="15">
        <f t="shared" si="54"/>
        <v>0</v>
      </c>
      <c r="CA58" s="15">
        <f t="shared" si="55"/>
        <v>0</v>
      </c>
      <c r="CB58" s="15">
        <f t="shared" si="56"/>
        <v>0</v>
      </c>
      <c r="CC58" s="15">
        <f t="shared" si="57"/>
        <v>0</v>
      </c>
      <c r="CD58" s="15">
        <f t="shared" si="58"/>
        <v>0</v>
      </c>
      <c r="CE58" s="234">
        <f t="shared" ref="CE58" si="570">SUM(BW58:CD58)</f>
        <v>0</v>
      </c>
      <c r="CF58" s="251">
        <f t="shared" ref="CF58" si="571">MAX(BW58:CD58)</f>
        <v>0</v>
      </c>
      <c r="CH58" s="81">
        <f t="shared" si="92"/>
        <v>0</v>
      </c>
      <c r="CI58" s="81">
        <f t="shared" si="93"/>
        <v>0</v>
      </c>
      <c r="CJ58" s="81">
        <f t="shared" si="94"/>
        <v>0</v>
      </c>
      <c r="CK58" s="81">
        <f t="shared" si="95"/>
        <v>0</v>
      </c>
      <c r="CL58" s="81">
        <f t="shared" si="96"/>
        <v>0</v>
      </c>
      <c r="CM58" s="81">
        <f t="shared" si="97"/>
        <v>0</v>
      </c>
      <c r="CN58" s="81">
        <f t="shared" si="98"/>
        <v>0</v>
      </c>
      <c r="CO58" s="81">
        <f t="shared" si="99"/>
        <v>0</v>
      </c>
      <c r="CP58" s="95">
        <f t="shared" ref="CP58" si="572">SUM(CH58:CO58)</f>
        <v>0</v>
      </c>
      <c r="CQ58" s="81">
        <f t="shared" ref="CQ58" si="573">IF(MID(H58,1,1)="1",1,0)+IF(MID(I58,1,1)="1",1,0)+IF(MID(J58,1,1)="1",1,0)+IF(MID(K58,1,1)="1",1,0)+IF(MID(L58,1,1)="1",1,0)+IF(MID(M58,1,1)="1",1,0)+IF(MID(N58,1,1)="1",1,0)</f>
        <v>0</v>
      </c>
      <c r="CR58" s="81">
        <f t="shared" ref="CR58" si="574">IF(MID(H58,1,1)="2",1,0)+IF(MID(I58,1,1)="2",1,0)+IF(MID(J58,1,1)="2",1,0)+IF(MID(K58,1,1)="2",1,0)+IF(MID(L58,1,1)="2",1,0)+IF(MID(M58,1,1)="2",1,0)+IF(MID(N58,1,1)="2",1,0)</f>
        <v>0</v>
      </c>
      <c r="CS58" s="82">
        <f t="shared" ref="CS58" si="575">IF(MID(H58,1,1)="3",1,0)+IF(MID(I58,1,1)="3",1,0)+IF(MID(J58,1,1)="3",1,0)+IF(MID(K58,1,1)="3",1,0)+IF(MID(L58,1,1)="3",1,0)+IF(MID(M58,1,1)="3",1,0)+IF(MID(N58,1,1)="3",1,0)</f>
        <v>0</v>
      </c>
      <c r="CT58" s="81">
        <f t="shared" ref="CT58" si="576">IF(MID(H58,1,1)="4",1,0)+IF(MID(I58,1,1)="4",1,0)+IF(MID(J58,1,1)="4",1,0)+IF(MID(K58,1,1)="4",1,0)+IF(MID(L58,1,1)="4",1,0)+IF(MID(M58,1,1)="4",1,0)+IF(MID(N58,1,1)="4",1,0)</f>
        <v>0</v>
      </c>
      <c r="CU58" s="81">
        <f t="shared" ref="CU58" si="577">IF(MID(H58,1,1)="5",1,0)+IF(MID(I58,1,1)="5",1,0)+IF(MID(J58,1,1)="5",1,0)+IF(MID(K58,1,1)="5",1,0)+IF(MID(L58,1,1)="5",1,0)+IF(MID(M58,1,1)="5",1,0)+IF(MID(N58,1,1)="5",1,0)</f>
        <v>0</v>
      </c>
      <c r="CV58" s="81">
        <f t="shared" ref="CV58" si="578">IF(MID(H58,1,1)="6",1,0)+IF(MID(I58,1,1)="6",1,0)+IF(MID(J58,1,1)="6",1,0)+IF(MID(K58,1,1)="6",1,0)+IF(MID(L58,1,1)="6",1,0)+IF(MID(M58,1,1)="6",1,0)+IF(MID(N58,1,1)="6",1,0)</f>
        <v>0</v>
      </c>
      <c r="CW58" s="81">
        <f t="shared" ref="CW58" si="579">IF(MID(H58,1,1)="7",1,0)+IF(MID(I58,1,1)="7",1,0)+IF(MID(J58,1,1)="7",1,0)+IF(MID(K58,1,1)="7",1,0)+IF(MID(L58,1,1)="7",1,0)+IF(MID(M58,1,1)="7",1,0)+IF(MID(N58,1,1)="7",1,0)</f>
        <v>0</v>
      </c>
      <c r="CX58" s="81">
        <f t="shared" ref="CX58" si="580">IF(MID(H58,1,1)="8",1,0)+IF(MID(I58,1,1)="8",1,0)+IF(MID(J58,1,1)="8",1,0)+IF(MID(K58,1,1)="8",1,0)+IF(MID(L58,1,1)="8",1,0)+IF(MID(M58,1,1)="8",1,0)+IF(MID(N58,1,1)="8",1,0)</f>
        <v>0</v>
      </c>
      <c r="CY58" s="94">
        <f t="shared" ref="CY58" si="581">SUM(CQ58:CX58)</f>
        <v>0</v>
      </c>
      <c r="DC58" s="72">
        <f>SUM($AD58:$AF58)+SUM($AH58:$AJ58)+SUM($AL58:AN58)+SUM($AP58:AR58)+SUM($AT58:AV58)+SUM($AX58:AZ58)+SUM($BB58:BD58)+SUM($BF58:BH58)</f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</row>
    <row r="59" spans="1:125" s="2" customFormat="1" hidden="1" x14ac:dyDescent="0.25">
      <c r="A59" s="144" t="s">
        <v>243</v>
      </c>
      <c r="B59" s="137"/>
      <c r="C59" s="157"/>
      <c r="D59" s="145"/>
      <c r="E59" s="146"/>
      <c r="F59" s="146"/>
      <c r="G59" s="12"/>
      <c r="H59" s="145"/>
      <c r="I59" s="146"/>
      <c r="J59" s="146"/>
      <c r="K59" s="146"/>
      <c r="L59" s="146"/>
      <c r="M59" s="146"/>
      <c r="N59" s="12"/>
      <c r="O59" s="162"/>
      <c r="P59" s="162"/>
      <c r="Q59" s="145"/>
      <c r="R59" s="146"/>
      <c r="S59" s="146"/>
      <c r="T59" s="146"/>
      <c r="U59" s="146"/>
      <c r="V59" s="146"/>
      <c r="W59" s="12"/>
      <c r="X59" s="8"/>
      <c r="Y59" s="162">
        <f t="shared" si="25"/>
        <v>0</v>
      </c>
      <c r="Z59" s="9">
        <f t="shared" ref="Z59:AB59" si="582">AD59*$BL$5+AH59*$BM$5+AL59*$BN$5+AP59*$BO$5+AT59*$BP$5+AX59*$BQ$5+BB59*$BR$5+BF59*$BS$5</f>
        <v>0</v>
      </c>
      <c r="AA59" s="9">
        <f t="shared" si="582"/>
        <v>0</v>
      </c>
      <c r="AB59" s="9">
        <f t="shared" si="582"/>
        <v>0</v>
      </c>
      <c r="AC59" s="9">
        <f t="shared" si="27"/>
        <v>0</v>
      </c>
      <c r="AD59" s="267"/>
      <c r="AE59" s="267"/>
      <c r="AF59" s="267"/>
      <c r="AG59" s="76">
        <f t="shared" ref="AG59" si="583">BL59</f>
        <v>0</v>
      </c>
      <c r="AH59" s="267"/>
      <c r="AI59" s="267"/>
      <c r="AJ59" s="267"/>
      <c r="AK59" s="76">
        <f t="shared" ref="AK59" si="584">BM59</f>
        <v>0</v>
      </c>
      <c r="AL59" s="267"/>
      <c r="AM59" s="267"/>
      <c r="AN59" s="267"/>
      <c r="AO59" s="76">
        <f t="shared" ref="AO59" si="585">BN59</f>
        <v>0</v>
      </c>
      <c r="AP59" s="267"/>
      <c r="AQ59" s="267"/>
      <c r="AR59" s="267"/>
      <c r="AS59" s="76">
        <f t="shared" ref="AS59" si="586">BO59</f>
        <v>0</v>
      </c>
      <c r="AT59" s="267"/>
      <c r="AU59" s="267"/>
      <c r="AV59" s="267"/>
      <c r="AW59" s="76">
        <f t="shared" ref="AW59" si="587">BP59</f>
        <v>0</v>
      </c>
      <c r="AX59" s="267"/>
      <c r="AY59" s="267"/>
      <c r="AZ59" s="267"/>
      <c r="BA59" s="76">
        <f t="shared" ref="BA59" si="588">BQ59</f>
        <v>0</v>
      </c>
      <c r="BB59" s="267"/>
      <c r="BC59" s="267"/>
      <c r="BD59" s="267"/>
      <c r="BE59" s="76">
        <f t="shared" ref="BE59" si="589">BR59</f>
        <v>0</v>
      </c>
      <c r="BF59" s="267"/>
      <c r="BG59" s="267"/>
      <c r="BH59" s="267"/>
      <c r="BI59" s="76">
        <f t="shared" ref="BI59" si="590">BS59</f>
        <v>0</v>
      </c>
      <c r="BJ59" s="69">
        <f t="shared" ref="BJ59" si="591">IF(ISERROR(AC59/X59),0,AC59/X59)</f>
        <v>0</v>
      </c>
      <c r="BK59" s="142" t="str">
        <f t="shared" ref="BK59" si="592">IF(ISERROR(SEARCH("в",A59)),"",1)</f>
        <v/>
      </c>
      <c r="BL59" s="15">
        <f t="shared" si="43"/>
        <v>0</v>
      </c>
      <c r="BM59" s="15">
        <f t="shared" si="44"/>
        <v>0</v>
      </c>
      <c r="BN59" s="15">
        <f t="shared" si="45"/>
        <v>0</v>
      </c>
      <c r="BO59" s="15">
        <f t="shared" si="46"/>
        <v>0</v>
      </c>
      <c r="BP59" s="15">
        <f t="shared" si="47"/>
        <v>0</v>
      </c>
      <c r="BQ59" s="15">
        <f t="shared" si="48"/>
        <v>0</v>
      </c>
      <c r="BR59" s="15">
        <f t="shared" si="49"/>
        <v>0</v>
      </c>
      <c r="BS59" s="15">
        <f t="shared" si="50"/>
        <v>0</v>
      </c>
      <c r="BT59" s="101">
        <f t="shared" ref="BT59" si="593">SUM(BL59:BS59)</f>
        <v>0</v>
      </c>
      <c r="BW59" s="15">
        <f t="shared" si="51"/>
        <v>0</v>
      </c>
      <c r="BX59" s="15">
        <f t="shared" si="52"/>
        <v>0</v>
      </c>
      <c r="BY59" s="15">
        <f t="shared" si="53"/>
        <v>0</v>
      </c>
      <c r="BZ59" s="15">
        <f t="shared" si="54"/>
        <v>0</v>
      </c>
      <c r="CA59" s="15">
        <f t="shared" si="55"/>
        <v>0</v>
      </c>
      <c r="CB59" s="15">
        <f t="shared" si="56"/>
        <v>0</v>
      </c>
      <c r="CC59" s="15">
        <f t="shared" si="57"/>
        <v>0</v>
      </c>
      <c r="CD59" s="15">
        <f t="shared" si="58"/>
        <v>0</v>
      </c>
      <c r="CE59" s="234">
        <f t="shared" ref="CE59" si="594">SUM(BW59:CD59)</f>
        <v>0</v>
      </c>
      <c r="CF59" s="251">
        <f t="shared" ref="CF59" si="595">MAX(BW59:CD59)</f>
        <v>0</v>
      </c>
      <c r="CH59" s="81">
        <f t="shared" si="92"/>
        <v>0</v>
      </c>
      <c r="CI59" s="81">
        <f t="shared" si="93"/>
        <v>0</v>
      </c>
      <c r="CJ59" s="81">
        <f t="shared" si="94"/>
        <v>0</v>
      </c>
      <c r="CK59" s="81">
        <f t="shared" si="95"/>
        <v>0</v>
      </c>
      <c r="CL59" s="81">
        <f t="shared" si="96"/>
        <v>0</v>
      </c>
      <c r="CM59" s="81">
        <f t="shared" si="97"/>
        <v>0</v>
      </c>
      <c r="CN59" s="81">
        <f t="shared" si="98"/>
        <v>0</v>
      </c>
      <c r="CO59" s="81">
        <f t="shared" si="99"/>
        <v>0</v>
      </c>
      <c r="CP59" s="95">
        <f t="shared" ref="CP59" si="596">SUM(CH59:CO59)</f>
        <v>0</v>
      </c>
      <c r="CQ59" s="81">
        <f t="shared" ref="CQ59" si="597">IF(MID(H59,1,1)="1",1,0)+IF(MID(I59,1,1)="1",1,0)+IF(MID(J59,1,1)="1",1,0)+IF(MID(K59,1,1)="1",1,0)+IF(MID(L59,1,1)="1",1,0)+IF(MID(M59,1,1)="1",1,0)+IF(MID(N59,1,1)="1",1,0)</f>
        <v>0</v>
      </c>
      <c r="CR59" s="81">
        <f t="shared" ref="CR59" si="598">IF(MID(H59,1,1)="2",1,0)+IF(MID(I59,1,1)="2",1,0)+IF(MID(J59,1,1)="2",1,0)+IF(MID(K59,1,1)="2",1,0)+IF(MID(L59,1,1)="2",1,0)+IF(MID(M59,1,1)="2",1,0)+IF(MID(N59,1,1)="2",1,0)</f>
        <v>0</v>
      </c>
      <c r="CS59" s="82">
        <f t="shared" ref="CS59" si="599">IF(MID(H59,1,1)="3",1,0)+IF(MID(I59,1,1)="3",1,0)+IF(MID(J59,1,1)="3",1,0)+IF(MID(K59,1,1)="3",1,0)+IF(MID(L59,1,1)="3",1,0)+IF(MID(M59,1,1)="3",1,0)+IF(MID(N59,1,1)="3",1,0)</f>
        <v>0</v>
      </c>
      <c r="CT59" s="81">
        <f t="shared" ref="CT59" si="600">IF(MID(H59,1,1)="4",1,0)+IF(MID(I59,1,1)="4",1,0)+IF(MID(J59,1,1)="4",1,0)+IF(MID(K59,1,1)="4",1,0)+IF(MID(L59,1,1)="4",1,0)+IF(MID(M59,1,1)="4",1,0)+IF(MID(N59,1,1)="4",1,0)</f>
        <v>0</v>
      </c>
      <c r="CU59" s="81">
        <f t="shared" ref="CU59" si="601">IF(MID(H59,1,1)="5",1,0)+IF(MID(I59,1,1)="5",1,0)+IF(MID(J59,1,1)="5",1,0)+IF(MID(K59,1,1)="5",1,0)+IF(MID(L59,1,1)="5",1,0)+IF(MID(M59,1,1)="5",1,0)+IF(MID(N59,1,1)="5",1,0)</f>
        <v>0</v>
      </c>
      <c r="CV59" s="81">
        <f t="shared" ref="CV59" si="602">IF(MID(H59,1,1)="6",1,0)+IF(MID(I59,1,1)="6",1,0)+IF(MID(J59,1,1)="6",1,0)+IF(MID(K59,1,1)="6",1,0)+IF(MID(L59,1,1)="6",1,0)+IF(MID(M59,1,1)="6",1,0)+IF(MID(N59,1,1)="6",1,0)</f>
        <v>0</v>
      </c>
      <c r="CW59" s="81">
        <f t="shared" ref="CW59" si="603">IF(MID(H59,1,1)="7",1,0)+IF(MID(I59,1,1)="7",1,0)+IF(MID(J59,1,1)="7",1,0)+IF(MID(K59,1,1)="7",1,0)+IF(MID(L59,1,1)="7",1,0)+IF(MID(M59,1,1)="7",1,0)+IF(MID(N59,1,1)="7",1,0)</f>
        <v>0</v>
      </c>
      <c r="CX59" s="81">
        <f t="shared" ref="CX59" si="604">IF(MID(H59,1,1)="8",1,0)+IF(MID(I59,1,1)="8",1,0)+IF(MID(J59,1,1)="8",1,0)+IF(MID(K59,1,1)="8",1,0)+IF(MID(L59,1,1)="8",1,0)+IF(MID(M59,1,1)="8",1,0)+IF(MID(N59,1,1)="8",1,0)</f>
        <v>0</v>
      </c>
      <c r="CY59" s="94">
        <f t="shared" ref="CY59" si="605">SUM(CQ59:CX59)</f>
        <v>0</v>
      </c>
      <c r="DC59" s="72">
        <f>SUM($AD59:$AF59)+SUM($AH59:$AJ59)+SUM($AL59:AN59)+SUM($AP59:AR59)+SUM($AT59:AV59)+SUM($AX59:AZ59)+SUM($BB59:BD59)+SUM($BF59:BH59)</f>
        <v>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</row>
    <row r="60" spans="1:125" s="2" customFormat="1" hidden="1" x14ac:dyDescent="0.25">
      <c r="A60" s="144" t="s">
        <v>244</v>
      </c>
      <c r="B60" s="137"/>
      <c r="C60" s="157"/>
      <c r="D60" s="145"/>
      <c r="E60" s="146"/>
      <c r="F60" s="146"/>
      <c r="G60" s="12"/>
      <c r="H60" s="145"/>
      <c r="I60" s="146"/>
      <c r="J60" s="146"/>
      <c r="K60" s="146"/>
      <c r="L60" s="146"/>
      <c r="M60" s="146"/>
      <c r="N60" s="12"/>
      <c r="O60" s="162"/>
      <c r="P60" s="162"/>
      <c r="Q60" s="145"/>
      <c r="R60" s="146"/>
      <c r="S60" s="146"/>
      <c r="T60" s="146"/>
      <c r="U60" s="146"/>
      <c r="V60" s="146"/>
      <c r="W60" s="12"/>
      <c r="X60" s="8"/>
      <c r="Y60" s="162">
        <f t="shared" si="25"/>
        <v>0</v>
      </c>
      <c r="Z60" s="9">
        <f t="shared" ref="Z60:AB60" si="606">AD60*$BL$5+AH60*$BM$5+AL60*$BN$5+AP60*$BO$5+AT60*$BP$5+AX60*$BQ$5+BB60*$BR$5+BF60*$BS$5</f>
        <v>0</v>
      </c>
      <c r="AA60" s="9">
        <f t="shared" si="606"/>
        <v>0</v>
      </c>
      <c r="AB60" s="9">
        <f t="shared" si="606"/>
        <v>0</v>
      </c>
      <c r="AC60" s="9">
        <f t="shared" si="27"/>
        <v>0</v>
      </c>
      <c r="AD60" s="267"/>
      <c r="AE60" s="267"/>
      <c r="AF60" s="267"/>
      <c r="AG60" s="76">
        <f t="shared" ref="AG60" si="607">BL60</f>
        <v>0</v>
      </c>
      <c r="AH60" s="267"/>
      <c r="AI60" s="267"/>
      <c r="AJ60" s="267"/>
      <c r="AK60" s="76">
        <f t="shared" ref="AK60" si="608">BM60</f>
        <v>0</v>
      </c>
      <c r="AL60" s="267"/>
      <c r="AM60" s="267"/>
      <c r="AN60" s="267"/>
      <c r="AO60" s="76">
        <f t="shared" ref="AO60" si="609">BN60</f>
        <v>0</v>
      </c>
      <c r="AP60" s="267"/>
      <c r="AQ60" s="267"/>
      <c r="AR60" s="267"/>
      <c r="AS60" s="76">
        <f t="shared" ref="AS60" si="610">BO60</f>
        <v>0</v>
      </c>
      <c r="AT60" s="267"/>
      <c r="AU60" s="267"/>
      <c r="AV60" s="267"/>
      <c r="AW60" s="76">
        <f t="shared" ref="AW60" si="611">BP60</f>
        <v>0</v>
      </c>
      <c r="AX60" s="267"/>
      <c r="AY60" s="267"/>
      <c r="AZ60" s="267"/>
      <c r="BA60" s="76">
        <f t="shared" ref="BA60" si="612">BQ60</f>
        <v>0</v>
      </c>
      <c r="BB60" s="267"/>
      <c r="BC60" s="267"/>
      <c r="BD60" s="267"/>
      <c r="BE60" s="76">
        <f t="shared" ref="BE60" si="613">BR60</f>
        <v>0</v>
      </c>
      <c r="BF60" s="267"/>
      <c r="BG60" s="267"/>
      <c r="BH60" s="267"/>
      <c r="BI60" s="76">
        <f t="shared" ref="BI60" si="614">BS60</f>
        <v>0</v>
      </c>
      <c r="BJ60" s="69">
        <f t="shared" ref="BJ60" si="615">IF(ISERROR(AC60/X60),0,AC60/X60)</f>
        <v>0</v>
      </c>
      <c r="BK60" s="142" t="str">
        <f t="shared" ref="BK60" si="616">IF(ISERROR(SEARCH("в",A60)),"",1)</f>
        <v/>
      </c>
      <c r="BL60" s="15">
        <f t="shared" si="43"/>
        <v>0</v>
      </c>
      <c r="BM60" s="15">
        <f t="shared" si="44"/>
        <v>0</v>
      </c>
      <c r="BN60" s="15">
        <f t="shared" si="45"/>
        <v>0</v>
      </c>
      <c r="BO60" s="15">
        <f t="shared" si="46"/>
        <v>0</v>
      </c>
      <c r="BP60" s="15">
        <f t="shared" si="47"/>
        <v>0</v>
      </c>
      <c r="BQ60" s="15">
        <f t="shared" si="48"/>
        <v>0</v>
      </c>
      <c r="BR60" s="15">
        <f t="shared" si="49"/>
        <v>0</v>
      </c>
      <c r="BS60" s="15">
        <f t="shared" si="50"/>
        <v>0</v>
      </c>
      <c r="BT60" s="101">
        <f t="shared" ref="BT60" si="617">SUM(BL60:BS60)</f>
        <v>0</v>
      </c>
      <c r="BW60" s="15">
        <f t="shared" si="51"/>
        <v>0</v>
      </c>
      <c r="BX60" s="15">
        <f t="shared" si="52"/>
        <v>0</v>
      </c>
      <c r="BY60" s="15">
        <f t="shared" si="53"/>
        <v>0</v>
      </c>
      <c r="BZ60" s="15">
        <f t="shared" si="54"/>
        <v>0</v>
      </c>
      <c r="CA60" s="15">
        <f t="shared" si="55"/>
        <v>0</v>
      </c>
      <c r="CB60" s="15">
        <f t="shared" si="56"/>
        <v>0</v>
      </c>
      <c r="CC60" s="15">
        <f t="shared" si="57"/>
        <v>0</v>
      </c>
      <c r="CD60" s="15">
        <f t="shared" si="58"/>
        <v>0</v>
      </c>
      <c r="CE60" s="234">
        <f t="shared" ref="CE60" si="618">SUM(BW60:CD60)</f>
        <v>0</v>
      </c>
      <c r="CF60" s="251">
        <f t="shared" ref="CF60" si="619">MAX(BW60:CD60)</f>
        <v>0</v>
      </c>
      <c r="CH60" s="81">
        <f t="shared" si="92"/>
        <v>0</v>
      </c>
      <c r="CI60" s="81">
        <f t="shared" si="93"/>
        <v>0</v>
      </c>
      <c r="CJ60" s="81">
        <f t="shared" si="94"/>
        <v>0</v>
      </c>
      <c r="CK60" s="81">
        <f t="shared" si="95"/>
        <v>0</v>
      </c>
      <c r="CL60" s="81">
        <f t="shared" si="96"/>
        <v>0</v>
      </c>
      <c r="CM60" s="81">
        <f t="shared" si="97"/>
        <v>0</v>
      </c>
      <c r="CN60" s="81">
        <f t="shared" si="98"/>
        <v>0</v>
      </c>
      <c r="CO60" s="81">
        <f t="shared" si="99"/>
        <v>0</v>
      </c>
      <c r="CP60" s="95">
        <f t="shared" ref="CP60" si="620">SUM(CH60:CO60)</f>
        <v>0</v>
      </c>
      <c r="CQ60" s="81">
        <f t="shared" ref="CQ60" si="621">IF(MID(H60,1,1)="1",1,0)+IF(MID(I60,1,1)="1",1,0)+IF(MID(J60,1,1)="1",1,0)+IF(MID(K60,1,1)="1",1,0)+IF(MID(L60,1,1)="1",1,0)+IF(MID(M60,1,1)="1",1,0)+IF(MID(N60,1,1)="1",1,0)</f>
        <v>0</v>
      </c>
      <c r="CR60" s="81">
        <f t="shared" ref="CR60" si="622">IF(MID(H60,1,1)="2",1,0)+IF(MID(I60,1,1)="2",1,0)+IF(MID(J60,1,1)="2",1,0)+IF(MID(K60,1,1)="2",1,0)+IF(MID(L60,1,1)="2",1,0)+IF(MID(M60,1,1)="2",1,0)+IF(MID(N60,1,1)="2",1,0)</f>
        <v>0</v>
      </c>
      <c r="CS60" s="82">
        <f t="shared" ref="CS60" si="623">IF(MID(H60,1,1)="3",1,0)+IF(MID(I60,1,1)="3",1,0)+IF(MID(J60,1,1)="3",1,0)+IF(MID(K60,1,1)="3",1,0)+IF(MID(L60,1,1)="3",1,0)+IF(MID(M60,1,1)="3",1,0)+IF(MID(N60,1,1)="3",1,0)</f>
        <v>0</v>
      </c>
      <c r="CT60" s="81">
        <f t="shared" ref="CT60" si="624">IF(MID(H60,1,1)="4",1,0)+IF(MID(I60,1,1)="4",1,0)+IF(MID(J60,1,1)="4",1,0)+IF(MID(K60,1,1)="4",1,0)+IF(MID(L60,1,1)="4",1,0)+IF(MID(M60,1,1)="4",1,0)+IF(MID(N60,1,1)="4",1,0)</f>
        <v>0</v>
      </c>
      <c r="CU60" s="81">
        <f t="shared" ref="CU60" si="625">IF(MID(H60,1,1)="5",1,0)+IF(MID(I60,1,1)="5",1,0)+IF(MID(J60,1,1)="5",1,0)+IF(MID(K60,1,1)="5",1,0)+IF(MID(L60,1,1)="5",1,0)+IF(MID(M60,1,1)="5",1,0)+IF(MID(N60,1,1)="5",1,0)</f>
        <v>0</v>
      </c>
      <c r="CV60" s="81">
        <f t="shared" ref="CV60" si="626">IF(MID(H60,1,1)="6",1,0)+IF(MID(I60,1,1)="6",1,0)+IF(MID(J60,1,1)="6",1,0)+IF(MID(K60,1,1)="6",1,0)+IF(MID(L60,1,1)="6",1,0)+IF(MID(M60,1,1)="6",1,0)+IF(MID(N60,1,1)="6",1,0)</f>
        <v>0</v>
      </c>
      <c r="CW60" s="81">
        <f t="shared" ref="CW60" si="627">IF(MID(H60,1,1)="7",1,0)+IF(MID(I60,1,1)="7",1,0)+IF(MID(J60,1,1)="7",1,0)+IF(MID(K60,1,1)="7",1,0)+IF(MID(L60,1,1)="7",1,0)+IF(MID(M60,1,1)="7",1,0)+IF(MID(N60,1,1)="7",1,0)</f>
        <v>0</v>
      </c>
      <c r="CX60" s="81">
        <f t="shared" ref="CX60" si="628">IF(MID(H60,1,1)="8",1,0)+IF(MID(I60,1,1)="8",1,0)+IF(MID(J60,1,1)="8",1,0)+IF(MID(K60,1,1)="8",1,0)+IF(MID(L60,1,1)="8",1,0)+IF(MID(M60,1,1)="8",1,0)+IF(MID(N60,1,1)="8",1,0)</f>
        <v>0</v>
      </c>
      <c r="CY60" s="94">
        <f t="shared" ref="CY60" si="629">SUM(CQ60:CX60)</f>
        <v>0</v>
      </c>
      <c r="DC60" s="72">
        <f>SUM($AD60:$AF60)+SUM($AH60:$AJ60)+SUM($AL60:AN60)+SUM($AP60:AR60)+SUM($AT60:AV60)+SUM($AX60:AZ60)+SUM($BB60:BD60)+SUM($BF60:BH60)</f>
        <v>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</row>
    <row r="61" spans="1:125" s="2" customFormat="1" hidden="1" x14ac:dyDescent="0.25">
      <c r="A61" s="144" t="s">
        <v>245</v>
      </c>
      <c r="B61" s="137"/>
      <c r="C61" s="157"/>
      <c r="D61" s="145"/>
      <c r="E61" s="146"/>
      <c r="F61" s="146"/>
      <c r="G61" s="12"/>
      <c r="H61" s="145"/>
      <c r="I61" s="146"/>
      <c r="J61" s="146"/>
      <c r="K61" s="146"/>
      <c r="L61" s="146"/>
      <c r="M61" s="146"/>
      <c r="N61" s="12"/>
      <c r="O61" s="162"/>
      <c r="P61" s="162"/>
      <c r="Q61" s="145"/>
      <c r="R61" s="146"/>
      <c r="S61" s="146"/>
      <c r="T61" s="146"/>
      <c r="U61" s="146"/>
      <c r="V61" s="146"/>
      <c r="W61" s="12"/>
      <c r="X61" s="8"/>
      <c r="Y61" s="162">
        <f t="shared" si="25"/>
        <v>0</v>
      </c>
      <c r="Z61" s="9">
        <f t="shared" ref="Z61:AB61" si="630">AD61*$BL$5+AH61*$BM$5+AL61*$BN$5+AP61*$BO$5+AT61*$BP$5+AX61*$BQ$5+BB61*$BR$5+BF61*$BS$5</f>
        <v>0</v>
      </c>
      <c r="AA61" s="9">
        <f t="shared" si="630"/>
        <v>0</v>
      </c>
      <c r="AB61" s="9">
        <f t="shared" si="630"/>
        <v>0</v>
      </c>
      <c r="AC61" s="9">
        <f t="shared" si="27"/>
        <v>0</v>
      </c>
      <c r="AD61" s="267"/>
      <c r="AE61" s="267"/>
      <c r="AF61" s="267"/>
      <c r="AG61" s="76">
        <f t="shared" ref="AG61" si="631">BL61</f>
        <v>0</v>
      </c>
      <c r="AH61" s="267"/>
      <c r="AI61" s="267"/>
      <c r="AJ61" s="267"/>
      <c r="AK61" s="76">
        <f t="shared" ref="AK61" si="632">BM61</f>
        <v>0</v>
      </c>
      <c r="AL61" s="267"/>
      <c r="AM61" s="267"/>
      <c r="AN61" s="267"/>
      <c r="AO61" s="76">
        <f t="shared" ref="AO61" si="633">BN61</f>
        <v>0</v>
      </c>
      <c r="AP61" s="267"/>
      <c r="AQ61" s="267"/>
      <c r="AR61" s="267"/>
      <c r="AS61" s="76">
        <f t="shared" ref="AS61" si="634">BO61</f>
        <v>0</v>
      </c>
      <c r="AT61" s="267"/>
      <c r="AU61" s="267"/>
      <c r="AV61" s="267"/>
      <c r="AW61" s="76">
        <f t="shared" ref="AW61" si="635">BP61</f>
        <v>0</v>
      </c>
      <c r="AX61" s="267"/>
      <c r="AY61" s="267"/>
      <c r="AZ61" s="267"/>
      <c r="BA61" s="76">
        <f t="shared" ref="BA61" si="636">BQ61</f>
        <v>0</v>
      </c>
      <c r="BB61" s="267"/>
      <c r="BC61" s="267"/>
      <c r="BD61" s="267"/>
      <c r="BE61" s="76">
        <f t="shared" ref="BE61" si="637">BR61</f>
        <v>0</v>
      </c>
      <c r="BF61" s="267"/>
      <c r="BG61" s="267"/>
      <c r="BH61" s="267"/>
      <c r="BI61" s="76">
        <f t="shared" ref="BI61" si="638">BS61</f>
        <v>0</v>
      </c>
      <c r="BJ61" s="69">
        <f t="shared" ref="BJ61" si="639">IF(ISERROR(AC61/X61),0,AC61/X61)</f>
        <v>0</v>
      </c>
      <c r="BK61" s="142" t="str">
        <f t="shared" ref="BK61" si="640">IF(ISERROR(SEARCH("в",A61)),"",1)</f>
        <v/>
      </c>
      <c r="BL61" s="15">
        <f t="shared" si="43"/>
        <v>0</v>
      </c>
      <c r="BM61" s="15">
        <f t="shared" si="44"/>
        <v>0</v>
      </c>
      <c r="BN61" s="15">
        <f t="shared" si="45"/>
        <v>0</v>
      </c>
      <c r="BO61" s="15">
        <f t="shared" si="46"/>
        <v>0</v>
      </c>
      <c r="BP61" s="15">
        <f t="shared" si="47"/>
        <v>0</v>
      </c>
      <c r="BQ61" s="15">
        <f t="shared" si="48"/>
        <v>0</v>
      </c>
      <c r="BR61" s="15">
        <f t="shared" si="49"/>
        <v>0</v>
      </c>
      <c r="BS61" s="15">
        <f t="shared" si="50"/>
        <v>0</v>
      </c>
      <c r="BT61" s="101">
        <f t="shared" ref="BT61" si="641">SUM(BL61:BS61)</f>
        <v>0</v>
      </c>
      <c r="BW61" s="15">
        <f t="shared" si="51"/>
        <v>0</v>
      </c>
      <c r="BX61" s="15">
        <f t="shared" si="52"/>
        <v>0</v>
      </c>
      <c r="BY61" s="15">
        <f t="shared" si="53"/>
        <v>0</v>
      </c>
      <c r="BZ61" s="15">
        <f t="shared" si="54"/>
        <v>0</v>
      </c>
      <c r="CA61" s="15">
        <f t="shared" si="55"/>
        <v>0</v>
      </c>
      <c r="CB61" s="15">
        <f t="shared" si="56"/>
        <v>0</v>
      </c>
      <c r="CC61" s="15">
        <f t="shared" si="57"/>
        <v>0</v>
      </c>
      <c r="CD61" s="15">
        <f t="shared" si="58"/>
        <v>0</v>
      </c>
      <c r="CE61" s="234">
        <f t="shared" ref="CE61" si="642">SUM(BW61:CD61)</f>
        <v>0</v>
      </c>
      <c r="CF61" s="251">
        <f t="shared" ref="CF61" si="643">MAX(BW61:CD61)</f>
        <v>0</v>
      </c>
      <c r="CH61" s="81">
        <f t="shared" si="92"/>
        <v>0</v>
      </c>
      <c r="CI61" s="81">
        <f t="shared" si="93"/>
        <v>0</v>
      </c>
      <c r="CJ61" s="81">
        <f t="shared" si="94"/>
        <v>0</v>
      </c>
      <c r="CK61" s="81">
        <f t="shared" si="95"/>
        <v>0</v>
      </c>
      <c r="CL61" s="81">
        <f t="shared" si="96"/>
        <v>0</v>
      </c>
      <c r="CM61" s="81">
        <f t="shared" si="97"/>
        <v>0</v>
      </c>
      <c r="CN61" s="81">
        <f t="shared" si="98"/>
        <v>0</v>
      </c>
      <c r="CO61" s="81">
        <f t="shared" si="99"/>
        <v>0</v>
      </c>
      <c r="CP61" s="95">
        <f t="shared" ref="CP61" si="644">SUM(CH61:CO61)</f>
        <v>0</v>
      </c>
      <c r="CQ61" s="81">
        <f t="shared" ref="CQ61" si="645">IF(MID(H61,1,1)="1",1,0)+IF(MID(I61,1,1)="1",1,0)+IF(MID(J61,1,1)="1",1,0)+IF(MID(K61,1,1)="1",1,0)+IF(MID(L61,1,1)="1",1,0)+IF(MID(M61,1,1)="1",1,0)+IF(MID(N61,1,1)="1",1,0)</f>
        <v>0</v>
      </c>
      <c r="CR61" s="81">
        <f t="shared" ref="CR61" si="646">IF(MID(H61,1,1)="2",1,0)+IF(MID(I61,1,1)="2",1,0)+IF(MID(J61,1,1)="2",1,0)+IF(MID(K61,1,1)="2",1,0)+IF(MID(L61,1,1)="2",1,0)+IF(MID(M61,1,1)="2",1,0)+IF(MID(N61,1,1)="2",1,0)</f>
        <v>0</v>
      </c>
      <c r="CS61" s="82">
        <f t="shared" ref="CS61" si="647">IF(MID(H61,1,1)="3",1,0)+IF(MID(I61,1,1)="3",1,0)+IF(MID(J61,1,1)="3",1,0)+IF(MID(K61,1,1)="3",1,0)+IF(MID(L61,1,1)="3",1,0)+IF(MID(M61,1,1)="3",1,0)+IF(MID(N61,1,1)="3",1,0)</f>
        <v>0</v>
      </c>
      <c r="CT61" s="81">
        <f t="shared" ref="CT61" si="648">IF(MID(H61,1,1)="4",1,0)+IF(MID(I61,1,1)="4",1,0)+IF(MID(J61,1,1)="4",1,0)+IF(MID(K61,1,1)="4",1,0)+IF(MID(L61,1,1)="4",1,0)+IF(MID(M61,1,1)="4",1,0)+IF(MID(N61,1,1)="4",1,0)</f>
        <v>0</v>
      </c>
      <c r="CU61" s="81">
        <f t="shared" ref="CU61" si="649">IF(MID(H61,1,1)="5",1,0)+IF(MID(I61,1,1)="5",1,0)+IF(MID(J61,1,1)="5",1,0)+IF(MID(K61,1,1)="5",1,0)+IF(MID(L61,1,1)="5",1,0)+IF(MID(M61,1,1)="5",1,0)+IF(MID(N61,1,1)="5",1,0)</f>
        <v>0</v>
      </c>
      <c r="CV61" s="81">
        <f t="shared" ref="CV61" si="650">IF(MID(H61,1,1)="6",1,0)+IF(MID(I61,1,1)="6",1,0)+IF(MID(J61,1,1)="6",1,0)+IF(MID(K61,1,1)="6",1,0)+IF(MID(L61,1,1)="6",1,0)+IF(MID(M61,1,1)="6",1,0)+IF(MID(N61,1,1)="6",1,0)</f>
        <v>0</v>
      </c>
      <c r="CW61" s="81">
        <f t="shared" ref="CW61" si="651">IF(MID(H61,1,1)="7",1,0)+IF(MID(I61,1,1)="7",1,0)+IF(MID(J61,1,1)="7",1,0)+IF(MID(K61,1,1)="7",1,0)+IF(MID(L61,1,1)="7",1,0)+IF(MID(M61,1,1)="7",1,0)+IF(MID(N61,1,1)="7",1,0)</f>
        <v>0</v>
      </c>
      <c r="CX61" s="81">
        <f t="shared" ref="CX61" si="652">IF(MID(H61,1,1)="8",1,0)+IF(MID(I61,1,1)="8",1,0)+IF(MID(J61,1,1)="8",1,0)+IF(MID(K61,1,1)="8",1,0)+IF(MID(L61,1,1)="8",1,0)+IF(MID(M61,1,1)="8",1,0)+IF(MID(N61,1,1)="8",1,0)</f>
        <v>0</v>
      </c>
      <c r="CY61" s="94">
        <f t="shared" ref="CY61" si="653">SUM(CQ61:CX61)</f>
        <v>0</v>
      </c>
      <c r="DC61" s="72">
        <f>SUM($AD61:$AF61)+SUM($AH61:$AJ61)+SUM($AL61:AN61)+SUM($AP61:AR61)+SUM($AT61:AV61)+SUM($AX61:AZ61)+SUM($BB61:BD61)+SUM($BF61:BH61)</f>
        <v>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</row>
    <row r="62" spans="1:125" s="2" customFormat="1" hidden="1" x14ac:dyDescent="0.25">
      <c r="A62" s="144" t="s">
        <v>246</v>
      </c>
      <c r="B62" s="137"/>
      <c r="C62" s="157"/>
      <c r="D62" s="145"/>
      <c r="E62" s="146"/>
      <c r="F62" s="146"/>
      <c r="G62" s="12"/>
      <c r="H62" s="145"/>
      <c r="I62" s="146"/>
      <c r="J62" s="146"/>
      <c r="K62" s="146"/>
      <c r="L62" s="146"/>
      <c r="M62" s="146"/>
      <c r="N62" s="12"/>
      <c r="O62" s="162"/>
      <c r="P62" s="162"/>
      <c r="Q62" s="145"/>
      <c r="R62" s="146"/>
      <c r="S62" s="146"/>
      <c r="T62" s="146"/>
      <c r="U62" s="146"/>
      <c r="V62" s="146"/>
      <c r="W62" s="12"/>
      <c r="X62" s="8"/>
      <c r="Y62" s="162">
        <f t="shared" si="25"/>
        <v>0</v>
      </c>
      <c r="Z62" s="9">
        <f t="shared" ref="Z62:AB62" si="654">AD62*$BL$5+AH62*$BM$5+AL62*$BN$5+AP62*$BO$5+AT62*$BP$5+AX62*$BQ$5+BB62*$BR$5+BF62*$BS$5</f>
        <v>0</v>
      </c>
      <c r="AA62" s="9">
        <f t="shared" si="654"/>
        <v>0</v>
      </c>
      <c r="AB62" s="9">
        <f t="shared" si="654"/>
        <v>0</v>
      </c>
      <c r="AC62" s="9">
        <f t="shared" si="27"/>
        <v>0</v>
      </c>
      <c r="AD62" s="267"/>
      <c r="AE62" s="267"/>
      <c r="AF62" s="267"/>
      <c r="AG62" s="76">
        <f t="shared" ref="AG62" si="655">BL62</f>
        <v>0</v>
      </c>
      <c r="AH62" s="267"/>
      <c r="AI62" s="267"/>
      <c r="AJ62" s="267"/>
      <c r="AK62" s="76">
        <f t="shared" ref="AK62" si="656">BM62</f>
        <v>0</v>
      </c>
      <c r="AL62" s="267"/>
      <c r="AM62" s="267"/>
      <c r="AN62" s="267"/>
      <c r="AO62" s="76">
        <f t="shared" ref="AO62" si="657">BN62</f>
        <v>0</v>
      </c>
      <c r="AP62" s="267"/>
      <c r="AQ62" s="267"/>
      <c r="AR62" s="267"/>
      <c r="AS62" s="76">
        <f t="shared" ref="AS62" si="658">BO62</f>
        <v>0</v>
      </c>
      <c r="AT62" s="267"/>
      <c r="AU62" s="267"/>
      <c r="AV62" s="267"/>
      <c r="AW62" s="76">
        <f t="shared" ref="AW62" si="659">BP62</f>
        <v>0</v>
      </c>
      <c r="AX62" s="267"/>
      <c r="AY62" s="267"/>
      <c r="AZ62" s="267"/>
      <c r="BA62" s="76">
        <f t="shared" ref="BA62" si="660">BQ62</f>
        <v>0</v>
      </c>
      <c r="BB62" s="267"/>
      <c r="BC62" s="267"/>
      <c r="BD62" s="267"/>
      <c r="BE62" s="76">
        <f t="shared" ref="BE62" si="661">BR62</f>
        <v>0</v>
      </c>
      <c r="BF62" s="267"/>
      <c r="BG62" s="267"/>
      <c r="BH62" s="267"/>
      <c r="BI62" s="76">
        <f t="shared" ref="BI62" si="662">BS62</f>
        <v>0</v>
      </c>
      <c r="BJ62" s="69">
        <f t="shared" ref="BJ62" si="663">IF(ISERROR(AC62/X62),0,AC62/X62)</f>
        <v>0</v>
      </c>
      <c r="BK62" s="142" t="str">
        <f t="shared" ref="BK62" si="664">IF(ISERROR(SEARCH("в",A62)),"",1)</f>
        <v/>
      </c>
      <c r="BL62" s="15">
        <f t="shared" si="43"/>
        <v>0</v>
      </c>
      <c r="BM62" s="15">
        <f t="shared" si="44"/>
        <v>0</v>
      </c>
      <c r="BN62" s="15">
        <f t="shared" si="45"/>
        <v>0</v>
      </c>
      <c r="BO62" s="15">
        <f t="shared" si="46"/>
        <v>0</v>
      </c>
      <c r="BP62" s="15">
        <f t="shared" si="47"/>
        <v>0</v>
      </c>
      <c r="BQ62" s="15">
        <f t="shared" si="48"/>
        <v>0</v>
      </c>
      <c r="BR62" s="15">
        <f t="shared" si="49"/>
        <v>0</v>
      </c>
      <c r="BS62" s="15">
        <f t="shared" si="50"/>
        <v>0</v>
      </c>
      <c r="BT62" s="101">
        <f t="shared" ref="BT62" si="665">SUM(BL62:BS62)</f>
        <v>0</v>
      </c>
      <c r="BW62" s="15">
        <f t="shared" si="51"/>
        <v>0</v>
      </c>
      <c r="BX62" s="15">
        <f t="shared" si="52"/>
        <v>0</v>
      </c>
      <c r="BY62" s="15">
        <f t="shared" si="53"/>
        <v>0</v>
      </c>
      <c r="BZ62" s="15">
        <f t="shared" si="54"/>
        <v>0</v>
      </c>
      <c r="CA62" s="15">
        <f t="shared" si="55"/>
        <v>0</v>
      </c>
      <c r="CB62" s="15">
        <f t="shared" si="56"/>
        <v>0</v>
      </c>
      <c r="CC62" s="15">
        <f t="shared" si="57"/>
        <v>0</v>
      </c>
      <c r="CD62" s="15">
        <f t="shared" si="58"/>
        <v>0</v>
      </c>
      <c r="CE62" s="234">
        <f t="shared" ref="CE62" si="666">SUM(BW62:CD62)</f>
        <v>0</v>
      </c>
      <c r="CF62" s="251">
        <f t="shared" ref="CF62" si="667">MAX(BW62:CD62)</f>
        <v>0</v>
      </c>
      <c r="CH62" s="81">
        <f t="shared" si="92"/>
        <v>0</v>
      </c>
      <c r="CI62" s="81">
        <f t="shared" si="93"/>
        <v>0</v>
      </c>
      <c r="CJ62" s="81">
        <f t="shared" si="94"/>
        <v>0</v>
      </c>
      <c r="CK62" s="81">
        <f t="shared" si="95"/>
        <v>0</v>
      </c>
      <c r="CL62" s="81">
        <f t="shared" si="96"/>
        <v>0</v>
      </c>
      <c r="CM62" s="81">
        <f t="shared" si="97"/>
        <v>0</v>
      </c>
      <c r="CN62" s="81">
        <f t="shared" si="98"/>
        <v>0</v>
      </c>
      <c r="CO62" s="81">
        <f t="shared" si="99"/>
        <v>0</v>
      </c>
      <c r="CP62" s="95">
        <f t="shared" ref="CP62" si="668">SUM(CH62:CO62)</f>
        <v>0</v>
      </c>
      <c r="CQ62" s="81">
        <f t="shared" ref="CQ62" si="669">IF(MID(H62,1,1)="1",1,0)+IF(MID(I62,1,1)="1",1,0)+IF(MID(J62,1,1)="1",1,0)+IF(MID(K62,1,1)="1",1,0)+IF(MID(L62,1,1)="1",1,0)+IF(MID(M62,1,1)="1",1,0)+IF(MID(N62,1,1)="1",1,0)</f>
        <v>0</v>
      </c>
      <c r="CR62" s="81">
        <f t="shared" ref="CR62" si="670">IF(MID(H62,1,1)="2",1,0)+IF(MID(I62,1,1)="2",1,0)+IF(MID(J62,1,1)="2",1,0)+IF(MID(K62,1,1)="2",1,0)+IF(MID(L62,1,1)="2",1,0)+IF(MID(M62,1,1)="2",1,0)+IF(MID(N62,1,1)="2",1,0)</f>
        <v>0</v>
      </c>
      <c r="CS62" s="82">
        <f t="shared" ref="CS62" si="671">IF(MID(H62,1,1)="3",1,0)+IF(MID(I62,1,1)="3",1,0)+IF(MID(J62,1,1)="3",1,0)+IF(MID(K62,1,1)="3",1,0)+IF(MID(L62,1,1)="3",1,0)+IF(MID(M62,1,1)="3",1,0)+IF(MID(N62,1,1)="3",1,0)</f>
        <v>0</v>
      </c>
      <c r="CT62" s="81">
        <f t="shared" ref="CT62" si="672">IF(MID(H62,1,1)="4",1,0)+IF(MID(I62,1,1)="4",1,0)+IF(MID(J62,1,1)="4",1,0)+IF(MID(K62,1,1)="4",1,0)+IF(MID(L62,1,1)="4",1,0)+IF(MID(M62,1,1)="4",1,0)+IF(MID(N62,1,1)="4",1,0)</f>
        <v>0</v>
      </c>
      <c r="CU62" s="81">
        <f t="shared" ref="CU62" si="673">IF(MID(H62,1,1)="5",1,0)+IF(MID(I62,1,1)="5",1,0)+IF(MID(J62,1,1)="5",1,0)+IF(MID(K62,1,1)="5",1,0)+IF(MID(L62,1,1)="5",1,0)+IF(MID(M62,1,1)="5",1,0)+IF(MID(N62,1,1)="5",1,0)</f>
        <v>0</v>
      </c>
      <c r="CV62" s="81">
        <f t="shared" ref="CV62" si="674">IF(MID(H62,1,1)="6",1,0)+IF(MID(I62,1,1)="6",1,0)+IF(MID(J62,1,1)="6",1,0)+IF(MID(K62,1,1)="6",1,0)+IF(MID(L62,1,1)="6",1,0)+IF(MID(M62,1,1)="6",1,0)+IF(MID(N62,1,1)="6",1,0)</f>
        <v>0</v>
      </c>
      <c r="CW62" s="81">
        <f t="shared" ref="CW62" si="675">IF(MID(H62,1,1)="7",1,0)+IF(MID(I62,1,1)="7",1,0)+IF(MID(J62,1,1)="7",1,0)+IF(MID(K62,1,1)="7",1,0)+IF(MID(L62,1,1)="7",1,0)+IF(MID(M62,1,1)="7",1,0)+IF(MID(N62,1,1)="7",1,0)</f>
        <v>0</v>
      </c>
      <c r="CX62" s="81">
        <f t="shared" ref="CX62" si="676">IF(MID(H62,1,1)="8",1,0)+IF(MID(I62,1,1)="8",1,0)+IF(MID(J62,1,1)="8",1,0)+IF(MID(K62,1,1)="8",1,0)+IF(MID(L62,1,1)="8",1,0)+IF(MID(M62,1,1)="8",1,0)+IF(MID(N62,1,1)="8",1,0)</f>
        <v>0</v>
      </c>
      <c r="CY62" s="94">
        <f t="shared" ref="CY62" si="677">SUM(CQ62:CX62)</f>
        <v>0</v>
      </c>
      <c r="DC62" s="72">
        <f>SUM($AD62:$AF62)+SUM($AH62:$AJ62)+SUM($AL62:AN62)+SUM($AP62:AR62)+SUM($AT62:AV62)+SUM($AX62:AZ62)+SUM($BB62:BD62)+SUM($BF62:BH62)</f>
        <v>0</v>
      </c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</row>
    <row r="63" spans="1:125" s="2" customFormat="1" hidden="1" x14ac:dyDescent="0.25">
      <c r="A63" s="144" t="s">
        <v>247</v>
      </c>
      <c r="B63" s="137"/>
      <c r="C63" s="157"/>
      <c r="D63" s="145"/>
      <c r="E63" s="146"/>
      <c r="F63" s="146"/>
      <c r="G63" s="12"/>
      <c r="H63" s="145"/>
      <c r="I63" s="146"/>
      <c r="J63" s="146"/>
      <c r="K63" s="146"/>
      <c r="L63" s="146"/>
      <c r="M63" s="146"/>
      <c r="N63" s="12"/>
      <c r="O63" s="162"/>
      <c r="P63" s="162"/>
      <c r="Q63" s="145"/>
      <c r="R63" s="146"/>
      <c r="S63" s="146"/>
      <c r="T63" s="146"/>
      <c r="U63" s="146"/>
      <c r="V63" s="146"/>
      <c r="W63" s="12"/>
      <c r="X63" s="8"/>
      <c r="Y63" s="162">
        <f t="shared" si="25"/>
        <v>0</v>
      </c>
      <c r="Z63" s="9">
        <f t="shared" ref="Z63:AB63" si="678">AD63*$BL$5+AH63*$BM$5+AL63*$BN$5+AP63*$BO$5+AT63*$BP$5+AX63*$BQ$5+BB63*$BR$5+BF63*$BS$5</f>
        <v>0</v>
      </c>
      <c r="AA63" s="9">
        <f t="shared" si="678"/>
        <v>0</v>
      </c>
      <c r="AB63" s="9">
        <f t="shared" si="678"/>
        <v>0</v>
      </c>
      <c r="AC63" s="9">
        <f t="shared" si="27"/>
        <v>0</v>
      </c>
      <c r="AD63" s="267"/>
      <c r="AE63" s="267"/>
      <c r="AF63" s="267"/>
      <c r="AG63" s="76">
        <f t="shared" ref="AG63" si="679">BL63</f>
        <v>0</v>
      </c>
      <c r="AH63" s="267"/>
      <c r="AI63" s="267"/>
      <c r="AJ63" s="267"/>
      <c r="AK63" s="76">
        <f t="shared" ref="AK63" si="680">BM63</f>
        <v>0</v>
      </c>
      <c r="AL63" s="267"/>
      <c r="AM63" s="267"/>
      <c r="AN63" s="267"/>
      <c r="AO63" s="76">
        <f t="shared" ref="AO63" si="681">BN63</f>
        <v>0</v>
      </c>
      <c r="AP63" s="267"/>
      <c r="AQ63" s="267"/>
      <c r="AR63" s="267"/>
      <c r="AS63" s="76">
        <f t="shared" ref="AS63" si="682">BO63</f>
        <v>0</v>
      </c>
      <c r="AT63" s="267"/>
      <c r="AU63" s="267"/>
      <c r="AV63" s="267"/>
      <c r="AW63" s="76">
        <f t="shared" ref="AW63" si="683">BP63</f>
        <v>0</v>
      </c>
      <c r="AX63" s="267"/>
      <c r="AY63" s="267"/>
      <c r="AZ63" s="267"/>
      <c r="BA63" s="76">
        <f t="shared" ref="BA63" si="684">BQ63</f>
        <v>0</v>
      </c>
      <c r="BB63" s="267"/>
      <c r="BC63" s="267"/>
      <c r="BD63" s="267"/>
      <c r="BE63" s="76">
        <f t="shared" ref="BE63" si="685">BR63</f>
        <v>0</v>
      </c>
      <c r="BF63" s="267"/>
      <c r="BG63" s="267"/>
      <c r="BH63" s="267"/>
      <c r="BI63" s="76">
        <f t="shared" ref="BI63" si="686">BS63</f>
        <v>0</v>
      </c>
      <c r="BJ63" s="69">
        <f t="shared" ref="BJ63" si="687">IF(ISERROR(AC63/X63),0,AC63/X63)</f>
        <v>0</v>
      </c>
      <c r="BK63" s="142" t="str">
        <f t="shared" ref="BK63" si="688">IF(ISERROR(SEARCH("в",A63)),"",1)</f>
        <v/>
      </c>
      <c r="BL63" s="15">
        <f t="shared" si="43"/>
        <v>0</v>
      </c>
      <c r="BM63" s="15">
        <f t="shared" si="44"/>
        <v>0</v>
      </c>
      <c r="BN63" s="15">
        <f t="shared" si="45"/>
        <v>0</v>
      </c>
      <c r="BO63" s="15">
        <f t="shared" si="46"/>
        <v>0</v>
      </c>
      <c r="BP63" s="15">
        <f t="shared" si="47"/>
        <v>0</v>
      </c>
      <c r="BQ63" s="15">
        <f t="shared" si="48"/>
        <v>0</v>
      </c>
      <c r="BR63" s="15">
        <f t="shared" si="49"/>
        <v>0</v>
      </c>
      <c r="BS63" s="15">
        <f t="shared" si="50"/>
        <v>0</v>
      </c>
      <c r="BT63" s="101">
        <f t="shared" ref="BT63" si="689">SUM(BL63:BS63)</f>
        <v>0</v>
      </c>
      <c r="BW63" s="15">
        <f t="shared" si="51"/>
        <v>0</v>
      </c>
      <c r="BX63" s="15">
        <f t="shared" si="52"/>
        <v>0</v>
      </c>
      <c r="BY63" s="15">
        <f t="shared" si="53"/>
        <v>0</v>
      </c>
      <c r="BZ63" s="15">
        <f t="shared" si="54"/>
        <v>0</v>
      </c>
      <c r="CA63" s="15">
        <f t="shared" si="55"/>
        <v>0</v>
      </c>
      <c r="CB63" s="15">
        <f t="shared" si="56"/>
        <v>0</v>
      </c>
      <c r="CC63" s="15">
        <f t="shared" si="57"/>
        <v>0</v>
      </c>
      <c r="CD63" s="15">
        <f t="shared" si="58"/>
        <v>0</v>
      </c>
      <c r="CE63" s="234">
        <f t="shared" ref="CE63" si="690">SUM(BW63:CD63)</f>
        <v>0</v>
      </c>
      <c r="CF63" s="251">
        <f t="shared" ref="CF63" si="691">MAX(BW63:CD63)</f>
        <v>0</v>
      </c>
      <c r="CH63" s="81">
        <f t="shared" si="92"/>
        <v>0</v>
      </c>
      <c r="CI63" s="81">
        <f t="shared" si="93"/>
        <v>0</v>
      </c>
      <c r="CJ63" s="81">
        <f t="shared" si="94"/>
        <v>0</v>
      </c>
      <c r="CK63" s="81">
        <f t="shared" si="95"/>
        <v>0</v>
      </c>
      <c r="CL63" s="81">
        <f t="shared" si="96"/>
        <v>0</v>
      </c>
      <c r="CM63" s="81">
        <f t="shared" si="97"/>
        <v>0</v>
      </c>
      <c r="CN63" s="81">
        <f t="shared" si="98"/>
        <v>0</v>
      </c>
      <c r="CO63" s="81">
        <f t="shared" si="99"/>
        <v>0</v>
      </c>
      <c r="CP63" s="95">
        <f t="shared" ref="CP63" si="692">SUM(CH63:CO63)</f>
        <v>0</v>
      </c>
      <c r="CQ63" s="81">
        <f t="shared" ref="CQ63" si="693">IF(MID(H63,1,1)="1",1,0)+IF(MID(I63,1,1)="1",1,0)+IF(MID(J63,1,1)="1",1,0)+IF(MID(K63,1,1)="1",1,0)+IF(MID(L63,1,1)="1",1,0)+IF(MID(M63,1,1)="1",1,0)+IF(MID(N63,1,1)="1",1,0)</f>
        <v>0</v>
      </c>
      <c r="CR63" s="81">
        <f t="shared" ref="CR63" si="694">IF(MID(H63,1,1)="2",1,0)+IF(MID(I63,1,1)="2",1,0)+IF(MID(J63,1,1)="2",1,0)+IF(MID(K63,1,1)="2",1,0)+IF(MID(L63,1,1)="2",1,0)+IF(MID(M63,1,1)="2",1,0)+IF(MID(N63,1,1)="2",1,0)</f>
        <v>0</v>
      </c>
      <c r="CS63" s="82">
        <f t="shared" ref="CS63" si="695">IF(MID(H63,1,1)="3",1,0)+IF(MID(I63,1,1)="3",1,0)+IF(MID(J63,1,1)="3",1,0)+IF(MID(K63,1,1)="3",1,0)+IF(MID(L63,1,1)="3",1,0)+IF(MID(M63,1,1)="3",1,0)+IF(MID(N63,1,1)="3",1,0)</f>
        <v>0</v>
      </c>
      <c r="CT63" s="81">
        <f t="shared" ref="CT63" si="696">IF(MID(H63,1,1)="4",1,0)+IF(MID(I63,1,1)="4",1,0)+IF(MID(J63,1,1)="4",1,0)+IF(MID(K63,1,1)="4",1,0)+IF(MID(L63,1,1)="4",1,0)+IF(MID(M63,1,1)="4",1,0)+IF(MID(N63,1,1)="4",1,0)</f>
        <v>0</v>
      </c>
      <c r="CU63" s="81">
        <f t="shared" ref="CU63" si="697">IF(MID(H63,1,1)="5",1,0)+IF(MID(I63,1,1)="5",1,0)+IF(MID(J63,1,1)="5",1,0)+IF(MID(K63,1,1)="5",1,0)+IF(MID(L63,1,1)="5",1,0)+IF(MID(M63,1,1)="5",1,0)+IF(MID(N63,1,1)="5",1,0)</f>
        <v>0</v>
      </c>
      <c r="CV63" s="81">
        <f t="shared" ref="CV63" si="698">IF(MID(H63,1,1)="6",1,0)+IF(MID(I63,1,1)="6",1,0)+IF(MID(J63,1,1)="6",1,0)+IF(MID(K63,1,1)="6",1,0)+IF(MID(L63,1,1)="6",1,0)+IF(MID(M63,1,1)="6",1,0)+IF(MID(N63,1,1)="6",1,0)</f>
        <v>0</v>
      </c>
      <c r="CW63" s="81">
        <f t="shared" ref="CW63" si="699">IF(MID(H63,1,1)="7",1,0)+IF(MID(I63,1,1)="7",1,0)+IF(MID(J63,1,1)="7",1,0)+IF(MID(K63,1,1)="7",1,0)+IF(MID(L63,1,1)="7",1,0)+IF(MID(M63,1,1)="7",1,0)+IF(MID(N63,1,1)="7",1,0)</f>
        <v>0</v>
      </c>
      <c r="CX63" s="81">
        <f t="shared" ref="CX63" si="700">IF(MID(H63,1,1)="8",1,0)+IF(MID(I63,1,1)="8",1,0)+IF(MID(J63,1,1)="8",1,0)+IF(MID(K63,1,1)="8",1,0)+IF(MID(L63,1,1)="8",1,0)+IF(MID(M63,1,1)="8",1,0)+IF(MID(N63,1,1)="8",1,0)</f>
        <v>0</v>
      </c>
      <c r="CY63" s="94">
        <f t="shared" ref="CY63" si="701">SUM(CQ63:CX63)</f>
        <v>0</v>
      </c>
      <c r="DC63" s="72">
        <f>SUM($AD63:$AF63)+SUM($AH63:$AJ63)+SUM($AL63:AN63)+SUM($AP63:AR63)+SUM($AT63:AV63)+SUM($AX63:AZ63)+SUM($BB63:BD63)+SUM($BF63:BH63)</f>
        <v>0</v>
      </c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</row>
    <row r="64" spans="1:125" s="2" customFormat="1" hidden="1" x14ac:dyDescent="0.25">
      <c r="A64" s="144" t="s">
        <v>248</v>
      </c>
      <c r="B64" s="137"/>
      <c r="C64" s="157"/>
      <c r="D64" s="145"/>
      <c r="E64" s="146"/>
      <c r="F64" s="146"/>
      <c r="G64" s="12"/>
      <c r="H64" s="145"/>
      <c r="I64" s="146"/>
      <c r="J64" s="146"/>
      <c r="K64" s="146"/>
      <c r="L64" s="146"/>
      <c r="M64" s="146"/>
      <c r="N64" s="12"/>
      <c r="O64" s="162"/>
      <c r="P64" s="162"/>
      <c r="Q64" s="145"/>
      <c r="R64" s="146"/>
      <c r="S64" s="146"/>
      <c r="T64" s="146"/>
      <c r="U64" s="146"/>
      <c r="V64" s="146"/>
      <c r="W64" s="12"/>
      <c r="X64" s="8"/>
      <c r="Y64" s="162">
        <f t="shared" si="25"/>
        <v>0</v>
      </c>
      <c r="Z64" s="9">
        <f t="shared" ref="Z64:AB64" si="702">AD64*$BL$5+AH64*$BM$5+AL64*$BN$5+AP64*$BO$5+AT64*$BP$5+AX64*$BQ$5+BB64*$BR$5+BF64*$BS$5</f>
        <v>0</v>
      </c>
      <c r="AA64" s="9">
        <f t="shared" si="702"/>
        <v>0</v>
      </c>
      <c r="AB64" s="9">
        <f t="shared" si="702"/>
        <v>0</v>
      </c>
      <c r="AC64" s="9">
        <f t="shared" si="27"/>
        <v>0</v>
      </c>
      <c r="AD64" s="267"/>
      <c r="AE64" s="267"/>
      <c r="AF64" s="267"/>
      <c r="AG64" s="76">
        <f t="shared" ref="AG64" si="703">BL64</f>
        <v>0</v>
      </c>
      <c r="AH64" s="267"/>
      <c r="AI64" s="267"/>
      <c r="AJ64" s="267"/>
      <c r="AK64" s="76">
        <f t="shared" ref="AK64" si="704">BM64</f>
        <v>0</v>
      </c>
      <c r="AL64" s="267"/>
      <c r="AM64" s="267"/>
      <c r="AN64" s="267"/>
      <c r="AO64" s="76">
        <f t="shared" ref="AO64" si="705">BN64</f>
        <v>0</v>
      </c>
      <c r="AP64" s="267"/>
      <c r="AQ64" s="267"/>
      <c r="AR64" s="267"/>
      <c r="AS64" s="76">
        <f t="shared" ref="AS64" si="706">BO64</f>
        <v>0</v>
      </c>
      <c r="AT64" s="267"/>
      <c r="AU64" s="267"/>
      <c r="AV64" s="267"/>
      <c r="AW64" s="76">
        <f t="shared" ref="AW64" si="707">BP64</f>
        <v>0</v>
      </c>
      <c r="AX64" s="267"/>
      <c r="AY64" s="267"/>
      <c r="AZ64" s="267"/>
      <c r="BA64" s="76">
        <f t="shared" ref="BA64" si="708">BQ64</f>
        <v>0</v>
      </c>
      <c r="BB64" s="267"/>
      <c r="BC64" s="267"/>
      <c r="BD64" s="267"/>
      <c r="BE64" s="76">
        <f t="shared" ref="BE64" si="709">BR64</f>
        <v>0</v>
      </c>
      <c r="BF64" s="267"/>
      <c r="BG64" s="267"/>
      <c r="BH64" s="267"/>
      <c r="BI64" s="76">
        <f t="shared" ref="BI64" si="710">BS64</f>
        <v>0</v>
      </c>
      <c r="BJ64" s="69">
        <f t="shared" ref="BJ64" si="711">IF(ISERROR(AC64/X64),0,AC64/X64)</f>
        <v>0</v>
      </c>
      <c r="BK64" s="142" t="str">
        <f t="shared" ref="BK64" si="712">IF(ISERROR(SEARCH("в",A64)),"",1)</f>
        <v/>
      </c>
      <c r="BL64" s="15">
        <f t="shared" si="43"/>
        <v>0</v>
      </c>
      <c r="BM64" s="15">
        <f t="shared" si="44"/>
        <v>0</v>
      </c>
      <c r="BN64" s="15">
        <f t="shared" si="45"/>
        <v>0</v>
      </c>
      <c r="BO64" s="15">
        <f t="shared" si="46"/>
        <v>0</v>
      </c>
      <c r="BP64" s="15">
        <f t="shared" si="47"/>
        <v>0</v>
      </c>
      <c r="BQ64" s="15">
        <f t="shared" si="48"/>
        <v>0</v>
      </c>
      <c r="BR64" s="15">
        <f t="shared" si="49"/>
        <v>0</v>
      </c>
      <c r="BS64" s="15">
        <f t="shared" si="50"/>
        <v>0</v>
      </c>
      <c r="BT64" s="101">
        <f t="shared" ref="BT64" si="713">SUM(BL64:BS64)</f>
        <v>0</v>
      </c>
      <c r="BW64" s="15">
        <f t="shared" si="51"/>
        <v>0</v>
      </c>
      <c r="BX64" s="15">
        <f t="shared" si="52"/>
        <v>0</v>
      </c>
      <c r="BY64" s="15">
        <f t="shared" si="53"/>
        <v>0</v>
      </c>
      <c r="BZ64" s="15">
        <f t="shared" si="54"/>
        <v>0</v>
      </c>
      <c r="CA64" s="15">
        <f t="shared" si="55"/>
        <v>0</v>
      </c>
      <c r="CB64" s="15">
        <f t="shared" si="56"/>
        <v>0</v>
      </c>
      <c r="CC64" s="15">
        <f t="shared" si="57"/>
        <v>0</v>
      </c>
      <c r="CD64" s="15">
        <f t="shared" si="58"/>
        <v>0</v>
      </c>
      <c r="CE64" s="234">
        <f t="shared" ref="CE64" si="714">SUM(BW64:CD64)</f>
        <v>0</v>
      </c>
      <c r="CF64" s="251">
        <f t="shared" ref="CF64" si="715">MAX(BW64:CD64)</f>
        <v>0</v>
      </c>
      <c r="CH64" s="81">
        <f t="shared" si="92"/>
        <v>0</v>
      </c>
      <c r="CI64" s="81">
        <f t="shared" si="93"/>
        <v>0</v>
      </c>
      <c r="CJ64" s="81">
        <f t="shared" si="94"/>
        <v>0</v>
      </c>
      <c r="CK64" s="81">
        <f t="shared" si="95"/>
        <v>0</v>
      </c>
      <c r="CL64" s="81">
        <f t="shared" si="96"/>
        <v>0</v>
      </c>
      <c r="CM64" s="81">
        <f t="shared" si="97"/>
        <v>0</v>
      </c>
      <c r="CN64" s="81">
        <f t="shared" si="98"/>
        <v>0</v>
      </c>
      <c r="CO64" s="81">
        <f t="shared" si="99"/>
        <v>0</v>
      </c>
      <c r="CP64" s="95">
        <f t="shared" ref="CP64" si="716">SUM(CH64:CO64)</f>
        <v>0</v>
      </c>
      <c r="CQ64" s="81">
        <f t="shared" ref="CQ64" si="717">IF(MID(H64,1,1)="1",1,0)+IF(MID(I64,1,1)="1",1,0)+IF(MID(J64,1,1)="1",1,0)+IF(MID(K64,1,1)="1",1,0)+IF(MID(L64,1,1)="1",1,0)+IF(MID(M64,1,1)="1",1,0)+IF(MID(N64,1,1)="1",1,0)</f>
        <v>0</v>
      </c>
      <c r="CR64" s="81">
        <f t="shared" ref="CR64" si="718">IF(MID(H64,1,1)="2",1,0)+IF(MID(I64,1,1)="2",1,0)+IF(MID(J64,1,1)="2",1,0)+IF(MID(K64,1,1)="2",1,0)+IF(MID(L64,1,1)="2",1,0)+IF(MID(M64,1,1)="2",1,0)+IF(MID(N64,1,1)="2",1,0)</f>
        <v>0</v>
      </c>
      <c r="CS64" s="82">
        <f t="shared" ref="CS64" si="719">IF(MID(H64,1,1)="3",1,0)+IF(MID(I64,1,1)="3",1,0)+IF(MID(J64,1,1)="3",1,0)+IF(MID(K64,1,1)="3",1,0)+IF(MID(L64,1,1)="3",1,0)+IF(MID(M64,1,1)="3",1,0)+IF(MID(N64,1,1)="3",1,0)</f>
        <v>0</v>
      </c>
      <c r="CT64" s="81">
        <f t="shared" ref="CT64" si="720">IF(MID(H64,1,1)="4",1,0)+IF(MID(I64,1,1)="4",1,0)+IF(MID(J64,1,1)="4",1,0)+IF(MID(K64,1,1)="4",1,0)+IF(MID(L64,1,1)="4",1,0)+IF(MID(M64,1,1)="4",1,0)+IF(MID(N64,1,1)="4",1,0)</f>
        <v>0</v>
      </c>
      <c r="CU64" s="81">
        <f t="shared" ref="CU64" si="721">IF(MID(H64,1,1)="5",1,0)+IF(MID(I64,1,1)="5",1,0)+IF(MID(J64,1,1)="5",1,0)+IF(MID(K64,1,1)="5",1,0)+IF(MID(L64,1,1)="5",1,0)+IF(MID(M64,1,1)="5",1,0)+IF(MID(N64,1,1)="5",1,0)</f>
        <v>0</v>
      </c>
      <c r="CV64" s="81">
        <f t="shared" ref="CV64" si="722">IF(MID(H64,1,1)="6",1,0)+IF(MID(I64,1,1)="6",1,0)+IF(MID(J64,1,1)="6",1,0)+IF(MID(K64,1,1)="6",1,0)+IF(MID(L64,1,1)="6",1,0)+IF(MID(M64,1,1)="6",1,0)+IF(MID(N64,1,1)="6",1,0)</f>
        <v>0</v>
      </c>
      <c r="CW64" s="81">
        <f t="shared" ref="CW64" si="723">IF(MID(H64,1,1)="7",1,0)+IF(MID(I64,1,1)="7",1,0)+IF(MID(J64,1,1)="7",1,0)+IF(MID(K64,1,1)="7",1,0)+IF(MID(L64,1,1)="7",1,0)+IF(MID(M64,1,1)="7",1,0)+IF(MID(N64,1,1)="7",1,0)</f>
        <v>0</v>
      </c>
      <c r="CX64" s="81">
        <f t="shared" ref="CX64" si="724">IF(MID(H64,1,1)="8",1,0)+IF(MID(I64,1,1)="8",1,0)+IF(MID(J64,1,1)="8",1,0)+IF(MID(K64,1,1)="8",1,0)+IF(MID(L64,1,1)="8",1,0)+IF(MID(M64,1,1)="8",1,0)+IF(MID(N64,1,1)="8",1,0)</f>
        <v>0</v>
      </c>
      <c r="CY64" s="94">
        <f t="shared" ref="CY64" si="725">SUM(CQ64:CX64)</f>
        <v>0</v>
      </c>
      <c r="DC64" s="72">
        <f>SUM($AD64:$AF64)+SUM($AH64:$AJ64)+SUM($AL64:AN64)+SUM($AP64:AR64)+SUM($AT64:AV64)+SUM($AX64:AZ64)+SUM($BB64:BD64)+SUM($BF64:BH64)</f>
        <v>0</v>
      </c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</row>
    <row r="65" spans="1:125" s="2" customFormat="1" hidden="1" x14ac:dyDescent="0.25">
      <c r="A65" s="211" t="s">
        <v>25</v>
      </c>
      <c r="B65" s="137" t="s">
        <v>179</v>
      </c>
      <c r="C65" s="157" t="s">
        <v>104</v>
      </c>
      <c r="D65" s="145"/>
      <c r="E65" s="146"/>
      <c r="F65" s="146"/>
      <c r="G65" s="12"/>
      <c r="H65" s="145"/>
      <c r="I65" s="146"/>
      <c r="J65" s="146"/>
      <c r="K65" s="146"/>
      <c r="L65" s="146"/>
      <c r="M65" s="146"/>
      <c r="N65" s="12"/>
      <c r="O65" s="162"/>
      <c r="P65" s="162"/>
      <c r="Q65" s="145"/>
      <c r="R65" s="146"/>
      <c r="S65" s="146"/>
      <c r="T65" s="146"/>
      <c r="U65" s="146"/>
      <c r="V65" s="146"/>
      <c r="W65" s="12"/>
      <c r="X65" s="8"/>
      <c r="Y65" s="8"/>
      <c r="Z65" s="8"/>
      <c r="AA65" s="8"/>
      <c r="AB65" s="8"/>
      <c r="AC65" s="8"/>
      <c r="AD65" s="267"/>
      <c r="AE65" s="267"/>
      <c r="AF65" s="267"/>
      <c r="AG65" s="366"/>
      <c r="AH65" s="267"/>
      <c r="AI65" s="267"/>
      <c r="AJ65" s="267"/>
      <c r="AK65" s="366"/>
      <c r="AL65" s="267"/>
      <c r="AM65" s="267"/>
      <c r="AN65" s="267"/>
      <c r="AO65" s="366"/>
      <c r="AP65" s="267"/>
      <c r="AQ65" s="267"/>
      <c r="AR65" s="267"/>
      <c r="AS65" s="366"/>
      <c r="AT65" s="267"/>
      <c r="AU65" s="267"/>
      <c r="AV65" s="267"/>
      <c r="AW65" s="366"/>
      <c r="AX65" s="267"/>
      <c r="AY65" s="267"/>
      <c r="AZ65" s="267"/>
      <c r="BA65" s="366"/>
      <c r="BB65" s="267"/>
      <c r="BC65" s="267"/>
      <c r="BD65" s="267"/>
      <c r="BE65" s="366"/>
      <c r="BF65" s="267"/>
      <c r="BG65" s="267"/>
      <c r="BH65" s="267"/>
      <c r="BI65" s="366"/>
      <c r="BJ65" s="69">
        <f t="shared" si="0"/>
        <v>0</v>
      </c>
      <c r="BK65" s="142" t="str">
        <f t="shared" si="1"/>
        <v/>
      </c>
      <c r="BL65" s="50"/>
      <c r="BM65" s="50"/>
      <c r="BN65" s="50"/>
      <c r="BO65" s="50"/>
      <c r="BP65" s="50"/>
      <c r="BQ65" s="50"/>
      <c r="BR65" s="50"/>
      <c r="BS65" s="50"/>
      <c r="BT65" s="109"/>
      <c r="BW65" s="50"/>
      <c r="BX65" s="50"/>
      <c r="BY65" s="50"/>
      <c r="BZ65" s="50"/>
      <c r="CA65" s="50"/>
      <c r="CB65" s="50"/>
      <c r="CC65" s="50"/>
      <c r="CD65" s="50"/>
      <c r="CE65" s="234"/>
      <c r="CF65" s="251">
        <f>MAX(BW65:CD65)</f>
        <v>0</v>
      </c>
      <c r="CH65" s="81"/>
      <c r="CI65" s="81"/>
      <c r="CJ65" s="81"/>
      <c r="CK65" s="81"/>
      <c r="CL65" s="81"/>
      <c r="CM65" s="81"/>
      <c r="CN65" s="81"/>
      <c r="CO65" s="81"/>
      <c r="CQ65" s="81"/>
      <c r="CR65" s="81"/>
      <c r="CS65" s="82"/>
      <c r="CT65" s="81"/>
      <c r="CU65" s="81"/>
      <c r="CV65" s="81"/>
      <c r="CW65" s="81"/>
      <c r="CX65" s="81"/>
      <c r="DC65" s="72">
        <f>SUM($AD65:$AF65)+SUM($AH65:$AJ65)+SUM($AL65:AN65)+SUM($AP65:AR65)+SUM($AT65:AV65)+SUM($AX65:AZ65)+SUM($BB65:BD65)+SUM($BF65:BH65)</f>
        <v>0</v>
      </c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</row>
    <row r="66" spans="1:125" s="2" customFormat="1" hidden="1" x14ac:dyDescent="0.25">
      <c r="A66" s="211" t="s">
        <v>25</v>
      </c>
      <c r="B66" s="137" t="s">
        <v>180</v>
      </c>
      <c r="C66" s="157" t="s">
        <v>104</v>
      </c>
      <c r="D66" s="145"/>
      <c r="E66" s="146"/>
      <c r="F66" s="146"/>
      <c r="G66" s="12"/>
      <c r="H66" s="145"/>
      <c r="I66" s="146"/>
      <c r="J66" s="146"/>
      <c r="K66" s="146"/>
      <c r="L66" s="146"/>
      <c r="M66" s="146"/>
      <c r="N66" s="12"/>
      <c r="O66" s="162"/>
      <c r="P66" s="162"/>
      <c r="Q66" s="145"/>
      <c r="R66" s="146"/>
      <c r="S66" s="146"/>
      <c r="T66" s="146"/>
      <c r="U66" s="146"/>
      <c r="V66" s="146"/>
      <c r="W66" s="12"/>
      <c r="X66" s="8"/>
      <c r="Y66" s="8"/>
      <c r="Z66" s="8"/>
      <c r="AA66" s="8"/>
      <c r="AB66" s="8"/>
      <c r="AC66" s="8"/>
      <c r="AD66" s="267"/>
      <c r="AE66" s="267"/>
      <c r="AF66" s="267"/>
      <c r="AG66" s="366"/>
      <c r="AH66" s="267"/>
      <c r="AI66" s="267"/>
      <c r="AJ66" s="267"/>
      <c r="AK66" s="366"/>
      <c r="AL66" s="267"/>
      <c r="AM66" s="267"/>
      <c r="AN66" s="267"/>
      <c r="AO66" s="366"/>
      <c r="AP66" s="267"/>
      <c r="AQ66" s="267"/>
      <c r="AR66" s="267"/>
      <c r="AS66" s="366"/>
      <c r="AT66" s="267"/>
      <c r="AU66" s="267"/>
      <c r="AV66" s="267"/>
      <c r="AW66" s="366"/>
      <c r="AX66" s="267"/>
      <c r="AY66" s="267"/>
      <c r="AZ66" s="267"/>
      <c r="BA66" s="366"/>
      <c r="BB66" s="267"/>
      <c r="BC66" s="267"/>
      <c r="BD66" s="267"/>
      <c r="BE66" s="366"/>
      <c r="BF66" s="267"/>
      <c r="BG66" s="267"/>
      <c r="BH66" s="267"/>
      <c r="BI66" s="366"/>
      <c r="BJ66" s="69">
        <f t="shared" si="0"/>
        <v>0</v>
      </c>
      <c r="BK66" s="142" t="str">
        <f t="shared" si="1"/>
        <v/>
      </c>
      <c r="BL66" s="50"/>
      <c r="BM66" s="50"/>
      <c r="BN66" s="50"/>
      <c r="BO66" s="50"/>
      <c r="BP66" s="50"/>
      <c r="BQ66" s="50"/>
      <c r="BR66" s="50"/>
      <c r="BS66" s="50"/>
      <c r="BT66" s="109"/>
      <c r="BW66" s="50"/>
      <c r="BX66" s="50"/>
      <c r="BY66" s="50"/>
      <c r="BZ66" s="50"/>
      <c r="CA66" s="50"/>
      <c r="CB66" s="50"/>
      <c r="CC66" s="50"/>
      <c r="CD66" s="50"/>
      <c r="CE66" s="234"/>
      <c r="CF66" s="251">
        <f>MAX(BW66:CD66)</f>
        <v>0</v>
      </c>
      <c r="CH66" s="81"/>
      <c r="CI66" s="81"/>
      <c r="CJ66" s="81"/>
      <c r="CK66" s="81"/>
      <c r="CL66" s="81"/>
      <c r="CM66" s="81"/>
      <c r="CN66" s="81"/>
      <c r="CO66" s="81"/>
      <c r="CQ66" s="81"/>
      <c r="CR66" s="81"/>
      <c r="CS66" s="82"/>
      <c r="CT66" s="81"/>
      <c r="CU66" s="81"/>
      <c r="CV66" s="81"/>
      <c r="CW66" s="81"/>
      <c r="CX66" s="81"/>
      <c r="DC66" s="72">
        <f>SUM($AD66:$AF66)+SUM($AH66:$AJ66)+SUM($AL66:AN66)+SUM($AP66:AR66)+SUM($AT66:AV66)+SUM($AX66:AZ66)+SUM($BB66:BD66)+SUM($BF66:BH66)</f>
        <v>0</v>
      </c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</row>
    <row r="67" spans="1:125" s="2" customFormat="1" ht="10.199999999999999" hidden="1" x14ac:dyDescent="0.2">
      <c r="A67" s="211" t="s">
        <v>25</v>
      </c>
      <c r="B67" s="137"/>
      <c r="C67" s="157" t="s">
        <v>104</v>
      </c>
      <c r="D67" s="145"/>
      <c r="E67" s="146"/>
      <c r="F67" s="146"/>
      <c r="G67" s="12"/>
      <c r="H67" s="145"/>
      <c r="I67" s="146"/>
      <c r="J67" s="146"/>
      <c r="K67" s="146"/>
      <c r="L67" s="146"/>
      <c r="M67" s="146"/>
      <c r="N67" s="12"/>
      <c r="O67" s="162"/>
      <c r="P67" s="162"/>
      <c r="Q67" s="145"/>
      <c r="R67" s="146"/>
      <c r="S67" s="146"/>
      <c r="T67" s="146"/>
      <c r="U67" s="146"/>
      <c r="V67" s="146"/>
      <c r="W67" s="12"/>
      <c r="X67" s="8"/>
      <c r="Y67" s="8"/>
      <c r="Z67" s="8"/>
      <c r="AA67" s="8"/>
      <c r="AB67" s="8"/>
      <c r="AC67" s="8"/>
      <c r="AD67" s="267"/>
      <c r="AE67" s="267"/>
      <c r="AF67" s="267"/>
      <c r="AG67" s="366"/>
      <c r="AH67" s="267"/>
      <c r="AI67" s="267"/>
      <c r="AJ67" s="267"/>
      <c r="AK67" s="366"/>
      <c r="AL67" s="267"/>
      <c r="AM67" s="267"/>
      <c r="AN67" s="267"/>
      <c r="AO67" s="366"/>
      <c r="AP67" s="267"/>
      <c r="AQ67" s="267"/>
      <c r="AR67" s="267"/>
      <c r="AS67" s="366"/>
      <c r="AT67" s="267"/>
      <c r="AU67" s="267"/>
      <c r="AV67" s="267"/>
      <c r="AW67" s="366"/>
      <c r="AX67" s="267"/>
      <c r="AY67" s="267"/>
      <c r="AZ67" s="267"/>
      <c r="BA67" s="366"/>
      <c r="BB67" s="267"/>
      <c r="BC67" s="267"/>
      <c r="BD67" s="267"/>
      <c r="BE67" s="366"/>
      <c r="BF67" s="267"/>
      <c r="BG67" s="267"/>
      <c r="BH67" s="267"/>
      <c r="BI67" s="366"/>
      <c r="BJ67" s="69">
        <f t="shared" si="0"/>
        <v>0</v>
      </c>
      <c r="BK67" s="142" t="str">
        <f t="shared" si="1"/>
        <v/>
      </c>
      <c r="BL67" s="50"/>
      <c r="BM67" s="50"/>
      <c r="BN67" s="50"/>
      <c r="BO67" s="50"/>
      <c r="BP67" s="50"/>
      <c r="BQ67" s="50"/>
      <c r="BR67" s="50"/>
      <c r="BS67" s="50"/>
      <c r="BT67" s="109"/>
      <c r="BW67" s="50"/>
      <c r="BX67" s="50"/>
      <c r="BY67" s="50"/>
      <c r="BZ67" s="50"/>
      <c r="CA67" s="50"/>
      <c r="CB67" s="50"/>
      <c r="CC67" s="50"/>
      <c r="CD67" s="50"/>
      <c r="CE67" s="234"/>
      <c r="CF67" s="251">
        <f t="shared" si="32"/>
        <v>0</v>
      </c>
      <c r="CH67" s="81"/>
      <c r="CI67" s="81"/>
      <c r="CJ67" s="81"/>
      <c r="CK67" s="81"/>
      <c r="CL67" s="81"/>
      <c r="CM67" s="81"/>
      <c r="CN67" s="81"/>
      <c r="CO67" s="81"/>
      <c r="CQ67" s="81"/>
      <c r="CR67" s="81"/>
      <c r="CS67" s="82"/>
      <c r="CT67" s="81"/>
      <c r="CU67" s="81"/>
      <c r="CV67" s="81"/>
      <c r="CW67" s="81"/>
      <c r="CX67" s="81"/>
      <c r="DC67" s="72">
        <f t="shared" ref="DC67:DC68" si="726">SUM($AD67:$AD67)+SUM($AH67:$AH67)+SUM($AL67:$AL67)+SUM($AP67:$AP67)+SUM($AT67:$AT67)+SUM($AX67:$AX67)+SUM($BB67:$BB67)+SUM($BF67:$BF67)</f>
        <v>0</v>
      </c>
      <c r="DD67" s="106"/>
      <c r="DE67" s="106"/>
      <c r="DF67" s="106"/>
      <c r="DG67" s="106"/>
      <c r="DH67" s="106"/>
      <c r="DI67" s="106"/>
      <c r="DJ67" s="106"/>
      <c r="DK67" s="106"/>
      <c r="DL67" s="73"/>
    </row>
    <row r="68" spans="1:125" s="2" customFormat="1" ht="10.199999999999999" hidden="1" x14ac:dyDescent="0.2">
      <c r="A68" s="211" t="s">
        <v>25</v>
      </c>
      <c r="B68" s="137"/>
      <c r="C68" s="157" t="s">
        <v>104</v>
      </c>
      <c r="D68" s="145"/>
      <c r="E68" s="146"/>
      <c r="F68" s="146"/>
      <c r="G68" s="12"/>
      <c r="H68" s="145"/>
      <c r="I68" s="146"/>
      <c r="J68" s="146"/>
      <c r="K68" s="146"/>
      <c r="L68" s="146"/>
      <c r="M68" s="146"/>
      <c r="N68" s="12"/>
      <c r="O68" s="162"/>
      <c r="P68" s="162"/>
      <c r="Q68" s="145"/>
      <c r="R68" s="146"/>
      <c r="S68" s="146"/>
      <c r="T68" s="146"/>
      <c r="U68" s="146"/>
      <c r="V68" s="146"/>
      <c r="W68" s="12"/>
      <c r="X68" s="8"/>
      <c r="Y68" s="8"/>
      <c r="Z68" s="8"/>
      <c r="AA68" s="8"/>
      <c r="AB68" s="8"/>
      <c r="AC68" s="8"/>
      <c r="AD68" s="267"/>
      <c r="AE68" s="267"/>
      <c r="AF68" s="267"/>
      <c r="AG68" s="366"/>
      <c r="AH68" s="267"/>
      <c r="AI68" s="267"/>
      <c r="AJ68" s="267"/>
      <c r="AK68" s="366"/>
      <c r="AL68" s="267"/>
      <c r="AM68" s="267"/>
      <c r="AN68" s="267"/>
      <c r="AO68" s="366"/>
      <c r="AP68" s="267"/>
      <c r="AQ68" s="267"/>
      <c r="AR68" s="267"/>
      <c r="AS68" s="366"/>
      <c r="AT68" s="267"/>
      <c r="AU68" s="267"/>
      <c r="AV68" s="267"/>
      <c r="AW68" s="366"/>
      <c r="AX68" s="267"/>
      <c r="AY68" s="267"/>
      <c r="AZ68" s="267"/>
      <c r="BA68" s="366"/>
      <c r="BB68" s="267"/>
      <c r="BC68" s="267"/>
      <c r="BD68" s="267"/>
      <c r="BE68" s="366"/>
      <c r="BF68" s="267"/>
      <c r="BG68" s="267"/>
      <c r="BH68" s="267"/>
      <c r="BI68" s="366"/>
      <c r="BJ68" s="69">
        <f t="shared" si="0"/>
        <v>0</v>
      </c>
      <c r="BK68" s="142" t="str">
        <f t="shared" si="1"/>
        <v/>
      </c>
      <c r="BL68" s="50"/>
      <c r="BM68" s="50"/>
      <c r="BN68" s="50"/>
      <c r="BO68" s="50"/>
      <c r="BP68" s="50"/>
      <c r="BQ68" s="50"/>
      <c r="BR68" s="50"/>
      <c r="BS68" s="50"/>
      <c r="BT68" s="109"/>
      <c r="BW68" s="50"/>
      <c r="BX68" s="50"/>
      <c r="BY68" s="50"/>
      <c r="BZ68" s="50"/>
      <c r="CA68" s="50"/>
      <c r="CB68" s="50"/>
      <c r="CC68" s="50"/>
      <c r="CD68" s="50"/>
      <c r="CE68" s="234"/>
      <c r="CF68" s="251">
        <f t="shared" si="32"/>
        <v>0</v>
      </c>
      <c r="CH68" s="81"/>
      <c r="CI68" s="81"/>
      <c r="CJ68" s="81"/>
      <c r="CK68" s="81"/>
      <c r="CL68" s="81"/>
      <c r="CM68" s="81"/>
      <c r="CN68" s="81"/>
      <c r="CO68" s="81"/>
      <c r="CQ68" s="81"/>
      <c r="CR68" s="81"/>
      <c r="CS68" s="82"/>
      <c r="CT68" s="81"/>
      <c r="CU68" s="81"/>
      <c r="CV68" s="81"/>
      <c r="CW68" s="81"/>
      <c r="CX68" s="81"/>
      <c r="DC68" s="72">
        <f t="shared" si="726"/>
        <v>0</v>
      </c>
      <c r="DD68" s="106"/>
      <c r="DE68" s="106"/>
      <c r="DF68" s="106"/>
      <c r="DG68" s="106"/>
      <c r="DH68" s="106"/>
      <c r="DI68" s="106"/>
      <c r="DJ68" s="106"/>
      <c r="DK68" s="106"/>
      <c r="DL68" s="73"/>
    </row>
    <row r="69" spans="1:125" s="21" customFormat="1" ht="14.25" customHeight="1" x14ac:dyDescent="0.25">
      <c r="A69" s="211" t="s">
        <v>25</v>
      </c>
      <c r="B69" s="275" t="s">
        <v>262</v>
      </c>
      <c r="C69" s="212"/>
      <c r="D69" s="213"/>
      <c r="E69" s="213"/>
      <c r="F69" s="213"/>
      <c r="G69" s="213"/>
      <c r="H69" s="213"/>
      <c r="I69" s="214"/>
      <c r="J69" s="214"/>
      <c r="K69" s="213"/>
      <c r="L69" s="213"/>
      <c r="M69" s="213"/>
      <c r="N69" s="213"/>
      <c r="O69" s="198"/>
      <c r="P69" s="198"/>
      <c r="Q69" s="213"/>
      <c r="R69" s="213"/>
      <c r="S69" s="213"/>
      <c r="T69" s="214"/>
      <c r="U69" s="214"/>
      <c r="V69" s="214"/>
      <c r="W69" s="221"/>
      <c r="X69" s="35">
        <f>SUMIF($A15:$A64,"&gt;'#'",X15:X64)</f>
        <v>1374</v>
      </c>
      <c r="Y69" s="35">
        <f>SUMIF($A15:$A64,"&gt;'#'",Y15:Y64)</f>
        <v>45.8</v>
      </c>
      <c r="Z69" s="36">
        <f t="shared" ref="Z69:AC69" si="727">SUMIF($A15:$A64,"&gt;'#'",Z15:Z64)</f>
        <v>252</v>
      </c>
      <c r="AA69" s="36">
        <f t="shared" ref="AA69:AB69" si="728">SUMIF($A15:$A64,"&gt;'#'",AA15:AA64)</f>
        <v>0</v>
      </c>
      <c r="AB69" s="36">
        <f t="shared" si="728"/>
        <v>188</v>
      </c>
      <c r="AC69" s="36">
        <f t="shared" si="727"/>
        <v>934</v>
      </c>
      <c r="AD69" s="260">
        <f>SUM(AD15:AD64)</f>
        <v>112</v>
      </c>
      <c r="AE69" s="260">
        <f>SUM(AE15:AE64)</f>
        <v>0</v>
      </c>
      <c r="AF69" s="260">
        <f>SUM(AF15:AF64)</f>
        <v>70</v>
      </c>
      <c r="AG69" s="258">
        <f t="shared" ref="AG69:BI69" si="729">SUM(AG15:AG64)</f>
        <v>19</v>
      </c>
      <c r="AH69" s="260">
        <f t="shared" si="729"/>
        <v>126</v>
      </c>
      <c r="AI69" s="260">
        <f t="shared" ref="AI69:AJ69" si="730">SUM(AI15:AI64)</f>
        <v>0</v>
      </c>
      <c r="AJ69" s="260">
        <f t="shared" si="730"/>
        <v>104</v>
      </c>
      <c r="AK69" s="258">
        <f t="shared" si="729"/>
        <v>24</v>
      </c>
      <c r="AL69" s="260">
        <f t="shared" si="729"/>
        <v>14</v>
      </c>
      <c r="AM69" s="260">
        <f t="shared" ref="AM69:AN69" si="731">SUM(AM15:AM64)</f>
        <v>0</v>
      </c>
      <c r="AN69" s="260">
        <f t="shared" si="731"/>
        <v>14</v>
      </c>
      <c r="AO69" s="258">
        <f t="shared" si="729"/>
        <v>2.8</v>
      </c>
      <c r="AP69" s="260">
        <f t="shared" si="729"/>
        <v>0</v>
      </c>
      <c r="AQ69" s="260">
        <f t="shared" ref="AQ69:AR69" si="732">SUM(AQ15:AQ64)</f>
        <v>0</v>
      </c>
      <c r="AR69" s="260">
        <f t="shared" si="732"/>
        <v>0</v>
      </c>
      <c r="AS69" s="258">
        <f t="shared" si="729"/>
        <v>0</v>
      </c>
      <c r="AT69" s="260">
        <f t="shared" si="729"/>
        <v>0</v>
      </c>
      <c r="AU69" s="260">
        <f t="shared" ref="AU69:AV69" si="733">SUM(AU15:AU64)</f>
        <v>0</v>
      </c>
      <c r="AV69" s="260">
        <f t="shared" si="733"/>
        <v>0</v>
      </c>
      <c r="AW69" s="258">
        <f t="shared" si="729"/>
        <v>0</v>
      </c>
      <c r="AX69" s="260">
        <f t="shared" si="729"/>
        <v>0</v>
      </c>
      <c r="AY69" s="260">
        <f t="shared" ref="AY69:AZ69" si="734">SUM(AY15:AY64)</f>
        <v>0</v>
      </c>
      <c r="AZ69" s="260">
        <f t="shared" si="734"/>
        <v>0</v>
      </c>
      <c r="BA69" s="258">
        <f t="shared" si="729"/>
        <v>0</v>
      </c>
      <c r="BB69" s="260">
        <f t="shared" si="729"/>
        <v>0</v>
      </c>
      <c r="BC69" s="260">
        <f t="shared" ref="BC69:BD69" si="735">SUM(BC15:BC64)</f>
        <v>0</v>
      </c>
      <c r="BD69" s="260">
        <f t="shared" si="735"/>
        <v>0</v>
      </c>
      <c r="BE69" s="258">
        <f t="shared" si="729"/>
        <v>0</v>
      </c>
      <c r="BF69" s="260">
        <f t="shared" si="729"/>
        <v>0</v>
      </c>
      <c r="BG69" s="260">
        <f t="shared" ref="BG69:BH69" si="736">SUM(BG15:BG64)</f>
        <v>0</v>
      </c>
      <c r="BH69" s="260">
        <f t="shared" si="736"/>
        <v>0</v>
      </c>
      <c r="BI69" s="258">
        <f t="shared" si="729"/>
        <v>0</v>
      </c>
      <c r="BJ69" s="70">
        <f t="shared" si="0"/>
        <v>0.67976710334788937</v>
      </c>
      <c r="BK69" s="56"/>
      <c r="BL69" s="92">
        <f>SUM(BL15:BL68)</f>
        <v>19</v>
      </c>
      <c r="BM69" s="92">
        <f t="shared" ref="BM69:BT69" si="737">SUM(BM15:BM68)</f>
        <v>24</v>
      </c>
      <c r="BN69" s="92">
        <f t="shared" si="737"/>
        <v>2.8</v>
      </c>
      <c r="BO69" s="92">
        <f t="shared" si="737"/>
        <v>0</v>
      </c>
      <c r="BP69" s="92">
        <f t="shared" si="737"/>
        <v>0</v>
      </c>
      <c r="BQ69" s="92">
        <f t="shared" si="737"/>
        <v>0</v>
      </c>
      <c r="BR69" s="92">
        <f t="shared" si="737"/>
        <v>0</v>
      </c>
      <c r="BS69" s="92">
        <f t="shared" si="737"/>
        <v>0</v>
      </c>
      <c r="BT69" s="101">
        <f t="shared" si="737"/>
        <v>45.8</v>
      </c>
      <c r="BW69" s="38">
        <f>SUM(BW15:BW68)</f>
        <v>19</v>
      </c>
      <c r="BX69" s="38">
        <f t="shared" ref="BX69:CE69" si="738">SUM(BX15:BX68)</f>
        <v>24</v>
      </c>
      <c r="BY69" s="38">
        <f t="shared" si="738"/>
        <v>2.75</v>
      </c>
      <c r="BZ69" s="38">
        <f t="shared" si="738"/>
        <v>0</v>
      </c>
      <c r="CA69" s="38">
        <f t="shared" si="738"/>
        <v>0</v>
      </c>
      <c r="CB69" s="38">
        <f t="shared" si="738"/>
        <v>0</v>
      </c>
      <c r="CC69" s="38">
        <f t="shared" si="738"/>
        <v>0</v>
      </c>
      <c r="CD69" s="38">
        <f t="shared" si="738"/>
        <v>0</v>
      </c>
      <c r="CE69" s="235">
        <f t="shared" si="738"/>
        <v>45.75</v>
      </c>
      <c r="CF69" s="252"/>
      <c r="CG69" s="24" t="s">
        <v>36</v>
      </c>
      <c r="CH69" s="84">
        <f>SUM(CH15:CH68)</f>
        <v>4</v>
      </c>
      <c r="CI69" s="84">
        <f t="shared" ref="CI69:CO69" si="739">SUM(CI15:CI68)</f>
        <v>4</v>
      </c>
      <c r="CJ69" s="84">
        <f t="shared" si="739"/>
        <v>1</v>
      </c>
      <c r="CK69" s="84">
        <f t="shared" si="739"/>
        <v>0</v>
      </c>
      <c r="CL69" s="84">
        <f t="shared" si="739"/>
        <v>0</v>
      </c>
      <c r="CM69" s="84">
        <f t="shared" si="739"/>
        <v>0</v>
      </c>
      <c r="CN69" s="84">
        <f t="shared" si="739"/>
        <v>0</v>
      </c>
      <c r="CO69" s="84">
        <f t="shared" si="739"/>
        <v>0</v>
      </c>
      <c r="CP69" s="97">
        <f>SUM(CP15:CP38)</f>
        <v>9</v>
      </c>
      <c r="CQ69" s="84">
        <f>SUM(CQ15:CQ68)</f>
        <v>1</v>
      </c>
      <c r="CR69" s="84">
        <f t="shared" ref="CR69:CX69" si="740">SUM(CR15:CR68)</f>
        <v>4</v>
      </c>
      <c r="CS69" s="84">
        <f t="shared" si="740"/>
        <v>0</v>
      </c>
      <c r="CT69" s="84">
        <f t="shared" si="740"/>
        <v>0</v>
      </c>
      <c r="CU69" s="84">
        <f t="shared" si="740"/>
        <v>0</v>
      </c>
      <c r="CV69" s="84">
        <f t="shared" si="740"/>
        <v>0</v>
      </c>
      <c r="CW69" s="84">
        <f t="shared" si="740"/>
        <v>0</v>
      </c>
      <c r="CX69" s="84">
        <f t="shared" si="740"/>
        <v>0</v>
      </c>
      <c r="CY69" s="100">
        <f>SUM(CY15:CY38)</f>
        <v>5</v>
      </c>
      <c r="DD69" s="153">
        <f>COUNTIF(DD15:DD38,"&gt;0")</f>
        <v>0</v>
      </c>
      <c r="DE69" s="153">
        <f t="shared" ref="DE69:DK69" si="741">COUNTIF(DE15:DE38,"&gt;0")</f>
        <v>0</v>
      </c>
      <c r="DF69" s="153">
        <f t="shared" si="741"/>
        <v>0</v>
      </c>
      <c r="DG69" s="153">
        <f t="shared" si="741"/>
        <v>0</v>
      </c>
      <c r="DH69" s="153">
        <f t="shared" si="741"/>
        <v>0</v>
      </c>
      <c r="DI69" s="153">
        <f t="shared" si="741"/>
        <v>0</v>
      </c>
      <c r="DJ69" s="153">
        <f t="shared" si="741"/>
        <v>0</v>
      </c>
      <c r="DK69" s="153">
        <f t="shared" si="741"/>
        <v>0</v>
      </c>
      <c r="DL69" s="154">
        <f>COUNTIF(DL15:DL38,"&gt;0")</f>
        <v>0</v>
      </c>
      <c r="DM69" s="153">
        <f t="shared" ref="DM69:DU69" si="742">COUNTIF(DM15:DM38,"&gt;0")</f>
        <v>0</v>
      </c>
      <c r="DN69" s="153">
        <f t="shared" si="742"/>
        <v>0</v>
      </c>
      <c r="DO69" s="153">
        <f t="shared" si="742"/>
        <v>0</v>
      </c>
      <c r="DP69" s="153">
        <f t="shared" si="742"/>
        <v>0</v>
      </c>
      <c r="DQ69" s="153">
        <f t="shared" si="742"/>
        <v>0</v>
      </c>
      <c r="DR69" s="153">
        <f t="shared" si="742"/>
        <v>0</v>
      </c>
      <c r="DS69" s="153">
        <f t="shared" si="742"/>
        <v>0</v>
      </c>
      <c r="DT69" s="153">
        <f t="shared" si="742"/>
        <v>0</v>
      </c>
      <c r="DU69" s="154">
        <f t="shared" si="742"/>
        <v>0</v>
      </c>
    </row>
    <row r="70" spans="1:125" s="2" customFormat="1" x14ac:dyDescent="0.25">
      <c r="A70" s="216"/>
      <c r="B70" s="175"/>
      <c r="C70" s="217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22"/>
      <c r="Q70" s="204"/>
      <c r="R70" s="204"/>
      <c r="S70" s="204"/>
      <c r="T70" s="204"/>
      <c r="U70" s="204"/>
      <c r="V70" s="204"/>
      <c r="W70" s="204"/>
      <c r="X70" s="10"/>
      <c r="Y70" s="10"/>
      <c r="Z70" s="10"/>
      <c r="AA70" s="10"/>
      <c r="AB70" s="10"/>
      <c r="AC70" s="167"/>
      <c r="AD70" s="263"/>
      <c r="AE70" s="263"/>
      <c r="AF70" s="263"/>
      <c r="AG70" s="377"/>
      <c r="AH70" s="263"/>
      <c r="AI70" s="263"/>
      <c r="AJ70" s="263"/>
      <c r="AK70" s="377"/>
      <c r="AL70" s="263"/>
      <c r="AM70" s="263"/>
      <c r="AN70" s="263"/>
      <c r="AO70" s="377"/>
      <c r="AP70" s="263"/>
      <c r="AQ70" s="263"/>
      <c r="AR70" s="263"/>
      <c r="AS70" s="377"/>
      <c r="AT70" s="263"/>
      <c r="AU70" s="263"/>
      <c r="AV70" s="263"/>
      <c r="AW70" s="377"/>
      <c r="AX70" s="263"/>
      <c r="AY70" s="263"/>
      <c r="AZ70" s="263"/>
      <c r="BA70" s="377"/>
      <c r="BB70" s="263"/>
      <c r="BC70" s="263"/>
      <c r="BD70" s="263"/>
      <c r="BE70" s="377"/>
      <c r="BF70" s="263"/>
      <c r="BG70" s="263"/>
      <c r="BH70" s="263"/>
      <c r="BI70" s="19"/>
      <c r="BJ70" s="77"/>
      <c r="BK70" s="25"/>
      <c r="BL70" s="54"/>
      <c r="BM70" s="54"/>
      <c r="BN70" s="54"/>
      <c r="BO70" s="54"/>
      <c r="BP70" s="54"/>
      <c r="BQ70" s="54"/>
      <c r="BR70" s="54"/>
      <c r="BS70" s="54"/>
      <c r="BT70" s="54"/>
      <c r="CE70" s="230"/>
      <c r="CF70" s="246"/>
      <c r="DD70" s="724" t="s">
        <v>151</v>
      </c>
      <c r="DE70" s="725"/>
      <c r="DF70" s="725"/>
      <c r="DG70" s="725"/>
      <c r="DH70" s="725"/>
      <c r="DI70" s="725"/>
      <c r="DJ70" s="725"/>
      <c r="DK70" s="726"/>
      <c r="DL70" s="150" t="s">
        <v>36</v>
      </c>
      <c r="DM70" s="724" t="s">
        <v>152</v>
      </c>
      <c r="DN70" s="725"/>
      <c r="DO70" s="725"/>
      <c r="DP70" s="725"/>
      <c r="DQ70" s="725"/>
      <c r="DR70" s="725"/>
      <c r="DS70" s="725"/>
      <c r="DT70" s="726"/>
      <c r="DU70" s="150" t="s">
        <v>36</v>
      </c>
    </row>
    <row r="71" spans="1:125" s="2" customFormat="1" ht="13.5" customHeight="1" x14ac:dyDescent="0.25">
      <c r="A71" s="342" t="s">
        <v>249</v>
      </c>
      <c r="B71" s="380" t="s">
        <v>150</v>
      </c>
      <c r="C71" s="218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167"/>
      <c r="Y71" s="167"/>
      <c r="Z71" s="167"/>
      <c r="AA71" s="167"/>
      <c r="AB71" s="167"/>
      <c r="AC71" s="167"/>
      <c r="AD71" s="263"/>
      <c r="AE71" s="263"/>
      <c r="AF71" s="263"/>
      <c r="AG71" s="377"/>
      <c r="AH71" s="263"/>
      <c r="AI71" s="263"/>
      <c r="AJ71" s="263"/>
      <c r="AK71" s="377"/>
      <c r="AL71" s="263"/>
      <c r="AM71" s="263"/>
      <c r="AN71" s="263"/>
      <c r="AO71" s="377"/>
      <c r="AP71" s="263"/>
      <c r="AQ71" s="263"/>
      <c r="AR71" s="263"/>
      <c r="AS71" s="377"/>
      <c r="AT71" s="263"/>
      <c r="AU71" s="263"/>
      <c r="AV71" s="263"/>
      <c r="AW71" s="377"/>
      <c r="AX71" s="263"/>
      <c r="AY71" s="263"/>
      <c r="AZ71" s="263"/>
      <c r="BA71" s="377"/>
      <c r="BB71" s="263"/>
      <c r="BC71" s="263"/>
      <c r="BD71" s="263"/>
      <c r="BE71" s="377"/>
      <c r="BF71" s="263"/>
      <c r="BG71" s="263"/>
      <c r="BH71" s="263"/>
      <c r="BI71" s="166"/>
      <c r="BJ71" s="77"/>
      <c r="BK71" s="25"/>
      <c r="BL71" s="54"/>
      <c r="BM71" s="54"/>
      <c r="BN71" s="54"/>
      <c r="BO71" s="54"/>
      <c r="BP71" s="54"/>
      <c r="BQ71" s="54"/>
      <c r="BR71" s="54"/>
      <c r="BS71" s="54"/>
      <c r="BT71" s="54"/>
      <c r="CE71" s="230"/>
      <c r="CF71" s="246"/>
      <c r="DD71" s="32">
        <v>1</v>
      </c>
      <c r="DE71" s="32">
        <v>2</v>
      </c>
      <c r="DF71" s="32">
        <v>3</v>
      </c>
      <c r="DG71" s="32">
        <v>4</v>
      </c>
      <c r="DH71" s="32">
        <v>5</v>
      </c>
      <c r="DI71" s="32">
        <v>6</v>
      </c>
      <c r="DJ71" s="32">
        <v>7</v>
      </c>
      <c r="DK71" s="32">
        <v>8</v>
      </c>
      <c r="DL71" s="151" t="s">
        <v>109</v>
      </c>
      <c r="DM71" s="32">
        <v>1</v>
      </c>
      <c r="DN71" s="32">
        <v>2</v>
      </c>
      <c r="DO71" s="32">
        <v>3</v>
      </c>
      <c r="DP71" s="32">
        <v>4</v>
      </c>
      <c r="DQ71" s="32">
        <v>5</v>
      </c>
      <c r="DR71" s="32">
        <v>6</v>
      </c>
      <c r="DS71" s="32">
        <v>7</v>
      </c>
      <c r="DT71" s="32">
        <v>8</v>
      </c>
      <c r="DU71" s="151" t="s">
        <v>77</v>
      </c>
    </row>
    <row r="72" spans="1:125" s="2" customFormat="1" x14ac:dyDescent="0.25">
      <c r="A72" s="393" t="str">
        <f>CONCATENATE($A$71,".",BX72)</f>
        <v>1.2.01</v>
      </c>
      <c r="B72" s="640" t="s">
        <v>341</v>
      </c>
      <c r="C72" s="157" t="s">
        <v>132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8"/>
      <c r="P72" s="8">
        <v>1</v>
      </c>
      <c r="Q72" s="162"/>
      <c r="R72" s="162"/>
      <c r="S72" s="162"/>
      <c r="T72" s="162"/>
      <c r="U72" s="162"/>
      <c r="V72" s="162"/>
      <c r="W72" s="162"/>
      <c r="X72" s="162">
        <f t="shared" ref="X72:X79" si="743">Y72*$BR$7</f>
        <v>30</v>
      </c>
      <c r="Y72" s="162">
        <f t="shared" ref="Y72:Y79" si="744">AG72+AK72+AO72+AS72+AW72+BA72+BE72+BI72</f>
        <v>1</v>
      </c>
      <c r="Z72" s="9">
        <f t="shared" ref="Z72:AB79" si="745">AD72*$BL$5+AH72*$BM$5+AL72*$BN$5+AP72*$BO$5+AT72*$BP$5+AX72*$BQ$5+BB72*$BR$5+BF72*$BS$5</f>
        <v>0</v>
      </c>
      <c r="AA72" s="9">
        <f t="shared" si="745"/>
        <v>0</v>
      </c>
      <c r="AB72" s="9">
        <f t="shared" si="745"/>
        <v>0</v>
      </c>
      <c r="AC72" s="9">
        <f t="shared" ref="AC72:AC79" si="746">X72-Z72</f>
        <v>30</v>
      </c>
      <c r="AD72" s="267"/>
      <c r="AE72" s="267"/>
      <c r="AF72" s="267"/>
      <c r="AG72" s="76">
        <f>DD72+DM72</f>
        <v>1</v>
      </c>
      <c r="AH72" s="267"/>
      <c r="AI72" s="267"/>
      <c r="AJ72" s="267"/>
      <c r="AK72" s="76">
        <f>DE72+DN72</f>
        <v>0</v>
      </c>
      <c r="AL72" s="267"/>
      <c r="AM72" s="267"/>
      <c r="AN72" s="267"/>
      <c r="AO72" s="76">
        <f>DF72+DO72</f>
        <v>0</v>
      </c>
      <c r="AP72" s="267"/>
      <c r="AQ72" s="267"/>
      <c r="AR72" s="267"/>
      <c r="AS72" s="76">
        <f>DG72+DP72</f>
        <v>0</v>
      </c>
      <c r="AT72" s="267"/>
      <c r="AU72" s="267"/>
      <c r="AV72" s="267"/>
      <c r="AW72" s="76">
        <f>DH72+DQ72</f>
        <v>0</v>
      </c>
      <c r="AX72" s="267"/>
      <c r="AY72" s="267"/>
      <c r="AZ72" s="267"/>
      <c r="BA72" s="76">
        <f>DI72+DR72</f>
        <v>0</v>
      </c>
      <c r="BB72" s="267"/>
      <c r="BC72" s="267"/>
      <c r="BD72" s="267"/>
      <c r="BE72" s="76">
        <f>DJ72+DS72</f>
        <v>0</v>
      </c>
      <c r="BF72" s="267"/>
      <c r="BG72" s="267"/>
      <c r="BH72" s="267"/>
      <c r="BI72" s="76">
        <f>DK72+DT72</f>
        <v>0</v>
      </c>
      <c r="BJ72" s="69">
        <f t="shared" ref="BJ72:BJ79" si="747">IF(ISERROR(AC72/X72),0,AC72/X72)</f>
        <v>1</v>
      </c>
      <c r="BK72" s="142" t="str">
        <f t="shared" ref="BK72:BK79" si="748">IF(ISERROR(SEARCH("в",A72)),"",1)</f>
        <v/>
      </c>
      <c r="BL72" s="15">
        <f t="shared" ref="BL72:BL79" si="749">IF(OR(MID($D72,1,1)="1",MID($E72,1,1)="1",MID($F72,1,1)="1",MID($G72,1,1)="1",MID($H72,1,1)="1",MID($I72,1,1)="1",MID($J72,1,1)="1",MID($K72,1,1)="1",MID($L72,1,1)="1",MID($M72,1,1)="1",MID($N72,1,1)=1),$Y72/$CZ72,0)</f>
        <v>0</v>
      </c>
      <c r="BM72" s="15">
        <f t="shared" ref="BM72:BM79" si="750">IF(OR(MID($D72,1,1)="2",MID($E72,1,1)="2",MID($F72,1,1)="2",MID($G72,1,1)="2",MID($H72,1,1)="2",MID($I72,1,1)="2",MID($J72,1,1)="2",MID($K72,1,1)="2",MID($L72,1,1)="2",MID($M72,1,1)="2",MID($N72,1,1)=1),$Y72/$CZ72,0)</f>
        <v>0</v>
      </c>
      <c r="BN72" s="15">
        <f t="shared" ref="BN72:BN79" si="751">IF(OR(MID($D72,1,1)="3",MID($E72,1,1)="3",MID($F72,1,1)="3",MID($G72,1,1)="3",MID($H72,1,1)="3",MID($I72,1,1)="3",MID($J72,1,1)="3",MID($K72,1,1)="3",MID($L72,1,1)="3",MID($M72,1,1)="3",MID($N72,1,1)=1),$Y72/$CZ72,0)</f>
        <v>0</v>
      </c>
      <c r="BO72" s="15">
        <f t="shared" ref="BO72:BO79" si="752">IF(OR(MID($D72,1,1)="4",MID($E72,1,1)="4",MID($F72,1,1)="4",MID($G72,1,1)="4",MID($H72,1,1)="4",MID($I72,1,1)="4",MID($J72,1,1)="4",MID($K72,1,1)="4",MID($L72,1,1)="4",MID($M72,1,1)="4",MID($N72,1,1)=1),$Y72/$CZ72,0)</f>
        <v>0</v>
      </c>
      <c r="BP72" s="15">
        <f t="shared" ref="BP72:BP79" si="753">IF(OR(MID($D72,1,1)="5",MID($E72,1,1)="5",MID($F72,1,1)="5",MID($G72,1,1)="5",MID($H72,1,1)="5",MID($I72,1,1)="5",MID($J72,1,1)="5",MID($K72,1,1)="5",MID($L72,1,1)="5",MID($M72,1,1)="5",MID($N72,1,1)=1),$Y72/$CZ72,0)</f>
        <v>0</v>
      </c>
      <c r="BQ72" s="15">
        <f t="shared" ref="BQ72:BQ79" si="754">IF(OR(MID($D72,1,1)="6",MID($E72,1,1)="6",MID($F72,1,1)="6",MID($G72,1,1)="6",MID($H72,1,1)="6",MID($I72,1,1)="6",MID($J72,1,1)="6",MID($K72,1,1)="6",MID($L72,1,1)="6",MID($M72,1,1)="6",MID($N72,1,1)=1),$Y72/$CZ72,0)</f>
        <v>0</v>
      </c>
      <c r="BR72" s="15">
        <f t="shared" ref="BR72:BR79" si="755">IF(OR(MID($D72,1,1)="7",MID($E72,1,1)="7",MID($F72,1,1)="7",MID($G72,1,1)="7",MID($H72,1,1)="7",MID($I72,1,1)="7",MID($J72,1,1)="7",MID($K72,1,1)="7",MID($L72,1,1)="7",MID($M72,1,1)="7",MID($N72,1,1)=1),$Y72/$CZ72,0)</f>
        <v>0</v>
      </c>
      <c r="BS72" s="15">
        <f t="shared" ref="BS72:BS79" si="756">IF(OR(MID($D72,1,1)="8",MID($E72,1,1)="8",MID($F72,1,1)="8",MID($G72,1,1)="8",MID($H72,1,1)="8",MID($I72,1,1)="8",MID($J72,1,1)="8",MID($K72,1,1)="8",MID($L72,1,1)="8",MID($M72,1,1)="8",MID($N72,1,1)=1),$Y72/$CZ72,0)</f>
        <v>0</v>
      </c>
      <c r="BT72" s="101">
        <f t="shared" ref="BT72:BT79" si="757">SUM(BL72:BS72)</f>
        <v>0</v>
      </c>
      <c r="BW72"/>
      <c r="BX72" s="619" t="s">
        <v>316</v>
      </c>
      <c r="BY72"/>
      <c r="BZ72"/>
      <c r="CA72"/>
      <c r="CB72"/>
      <c r="CC72"/>
      <c r="CD72"/>
      <c r="CE72" s="238"/>
      <c r="CF72" s="254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C72" s="72">
        <f t="shared" ref="DC72:DC79" si="758">SUM($AD72:$AD72)+SUM($AH72:$AH72)+SUM($AL72:$AL72)+SUM($AP72:$AP72)+SUM($AT72:$AT72)+SUM($AX72:$AX72)+SUM($BB72:$BB72)+SUM($BF72:$BF72)</f>
        <v>0</v>
      </c>
      <c r="DD72" s="106">
        <f t="shared" ref="DD72:DD79" si="759">IF(VALUE($O72)=1,BP$6,0)</f>
        <v>0</v>
      </c>
      <c r="DE72" s="106">
        <f t="shared" ref="DE72:DE79" si="760">IF(VALUE($O72)=2,BP$6,0)</f>
        <v>0</v>
      </c>
      <c r="DF72" s="106">
        <f t="shared" ref="DF72:DF79" si="761">IF(VALUE($O72)=3,BP$6,0)</f>
        <v>0</v>
      </c>
      <c r="DG72" s="106">
        <f t="shared" ref="DG72:DG79" si="762">IF(VALUE($O72)=4,BP$6,0)</f>
        <v>0</v>
      </c>
      <c r="DH72" s="106">
        <f t="shared" ref="DH72:DH79" si="763">IF(VALUE($O72)=5,BP$6,0)</f>
        <v>0</v>
      </c>
      <c r="DI72" s="106">
        <f t="shared" ref="DI72:DI79" si="764">IF(VALUE($O72)=6,BP$6,0)</f>
        <v>0</v>
      </c>
      <c r="DJ72" s="106">
        <f t="shared" ref="DJ72:DJ79" si="765">IF(VALUE($O72)=7,BP$6,0)</f>
        <v>0</v>
      </c>
      <c r="DK72" s="106">
        <f t="shared" ref="DK72:DK79" si="766">IF(VALUE($O72)=8,BP$6,0)</f>
        <v>0</v>
      </c>
      <c r="DL72" s="73">
        <f t="shared" ref="DL72:DL79" si="767">SUM(DD72:DK72)+DU72</f>
        <v>1</v>
      </c>
      <c r="DM72" s="106">
        <f t="shared" ref="DM72:DM79" si="768">IF(VALUE($P72)=1,$BL$6,0)</f>
        <v>1</v>
      </c>
      <c r="DN72" s="106">
        <f t="shared" ref="DN72:DN79" si="769">IF(VALUE($P72)=2,$BL$6,0)</f>
        <v>0</v>
      </c>
      <c r="DO72" s="106">
        <f t="shared" ref="DO72:DO79" si="770">IF(VALUE($P72)=3,$BL$6,0)</f>
        <v>0</v>
      </c>
      <c r="DP72" s="106">
        <f t="shared" ref="DP72:DP79" si="771">IF(VALUE($P72)=4,$BL$6,0)</f>
        <v>0</v>
      </c>
      <c r="DQ72" s="106">
        <f t="shared" ref="DQ72:DQ79" si="772">IF(VALUE($P72)=5,$BL$6,0)</f>
        <v>0</v>
      </c>
      <c r="DR72" s="106">
        <f t="shared" ref="DR72:DR79" si="773">IF(VALUE($P72)=6,$BL$6,0)</f>
        <v>0</v>
      </c>
      <c r="DS72" s="106">
        <f t="shared" ref="DS72:DS79" si="774">IF(VALUE($P72)=7,$BL$6,0)</f>
        <v>0</v>
      </c>
      <c r="DT72" s="106">
        <f t="shared" ref="DT72:DT79" si="775">IF(VALUE($P72)=8,$BL$6,0)</f>
        <v>0</v>
      </c>
      <c r="DU72" s="73">
        <f t="shared" ref="DU72:DU79" si="776">SUM(DM72:DT72)</f>
        <v>1</v>
      </c>
    </row>
    <row r="73" spans="1:125" s="2" customFormat="1" x14ac:dyDescent="0.25">
      <c r="A73" s="393" t="str">
        <f t="shared" ref="A73:A79" si="777">CONCATENATE($A$71,".",BX73)</f>
        <v>1.2.02</v>
      </c>
      <c r="B73" s="640" t="s">
        <v>344</v>
      </c>
      <c r="C73" s="157" t="s">
        <v>132</v>
      </c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8"/>
      <c r="P73" s="8">
        <v>2</v>
      </c>
      <c r="Q73" s="162"/>
      <c r="R73" s="162"/>
      <c r="S73" s="162"/>
      <c r="T73" s="162"/>
      <c r="U73" s="162"/>
      <c r="V73" s="162"/>
      <c r="W73" s="162"/>
      <c r="X73" s="162">
        <f t="shared" si="743"/>
        <v>30</v>
      </c>
      <c r="Y73" s="162">
        <f t="shared" si="744"/>
        <v>1</v>
      </c>
      <c r="Z73" s="9">
        <f t="shared" si="745"/>
        <v>0</v>
      </c>
      <c r="AA73" s="9">
        <f t="shared" si="745"/>
        <v>0</v>
      </c>
      <c r="AB73" s="9">
        <f t="shared" si="745"/>
        <v>0</v>
      </c>
      <c r="AC73" s="9">
        <f t="shared" si="746"/>
        <v>30</v>
      </c>
      <c r="AD73" s="267"/>
      <c r="AE73" s="267"/>
      <c r="AF73" s="267"/>
      <c r="AG73" s="76">
        <f t="shared" ref="AG73:AG79" si="778">DD73+DM73</f>
        <v>0</v>
      </c>
      <c r="AH73" s="267"/>
      <c r="AI73" s="267"/>
      <c r="AJ73" s="267"/>
      <c r="AK73" s="76">
        <f t="shared" ref="AK73:AK79" si="779">DE73+DN73</f>
        <v>1</v>
      </c>
      <c r="AL73" s="267"/>
      <c r="AM73" s="267"/>
      <c r="AN73" s="267"/>
      <c r="AO73" s="76">
        <f t="shared" ref="AO73:AO79" si="780">DF73+DO73</f>
        <v>0</v>
      </c>
      <c r="AP73" s="267"/>
      <c r="AQ73" s="267"/>
      <c r="AR73" s="267"/>
      <c r="AS73" s="76">
        <f t="shared" ref="AS73:AS79" si="781">DG73+DP73</f>
        <v>0</v>
      </c>
      <c r="AT73" s="267"/>
      <c r="AU73" s="267"/>
      <c r="AV73" s="267"/>
      <c r="AW73" s="76">
        <f t="shared" ref="AW73:AW79" si="782">DH73+DQ73</f>
        <v>0</v>
      </c>
      <c r="AX73" s="267"/>
      <c r="AY73" s="267"/>
      <c r="AZ73" s="267"/>
      <c r="BA73" s="76">
        <f t="shared" ref="BA73:BA79" si="783">DI73+DR73</f>
        <v>0</v>
      </c>
      <c r="BB73" s="267"/>
      <c r="BC73" s="267"/>
      <c r="BD73" s="267"/>
      <c r="BE73" s="76">
        <f t="shared" ref="BE73:BE79" si="784">DJ73+DS73</f>
        <v>0</v>
      </c>
      <c r="BF73" s="267"/>
      <c r="BG73" s="267"/>
      <c r="BH73" s="267"/>
      <c r="BI73" s="76">
        <f t="shared" ref="BI73:BI79" si="785">DK73+DT73</f>
        <v>0</v>
      </c>
      <c r="BJ73" s="69">
        <f t="shared" si="747"/>
        <v>1</v>
      </c>
      <c r="BK73" s="142" t="str">
        <f t="shared" si="748"/>
        <v/>
      </c>
      <c r="BL73" s="15">
        <f t="shared" si="749"/>
        <v>0</v>
      </c>
      <c r="BM73" s="15">
        <f t="shared" si="750"/>
        <v>0</v>
      </c>
      <c r="BN73" s="15">
        <f t="shared" si="751"/>
        <v>0</v>
      </c>
      <c r="BO73" s="15">
        <f t="shared" si="752"/>
        <v>0</v>
      </c>
      <c r="BP73" s="15">
        <f t="shared" si="753"/>
        <v>0</v>
      </c>
      <c r="BQ73" s="15">
        <f t="shared" si="754"/>
        <v>0</v>
      </c>
      <c r="BR73" s="15">
        <f t="shared" si="755"/>
        <v>0</v>
      </c>
      <c r="BS73" s="15">
        <f t="shared" si="756"/>
        <v>0</v>
      </c>
      <c r="BT73" s="101">
        <f t="shared" si="757"/>
        <v>0</v>
      </c>
      <c r="BW73"/>
      <c r="BX73" s="619" t="s">
        <v>317</v>
      </c>
      <c r="BY73"/>
      <c r="BZ73"/>
      <c r="CA73"/>
      <c r="CB73"/>
      <c r="CC73"/>
      <c r="CD73"/>
      <c r="CE73" s="238"/>
      <c r="CF73" s="254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C73" s="72">
        <f t="shared" si="758"/>
        <v>0</v>
      </c>
      <c r="DD73" s="106">
        <f t="shared" si="759"/>
        <v>0</v>
      </c>
      <c r="DE73" s="106">
        <f t="shared" si="760"/>
        <v>0</v>
      </c>
      <c r="DF73" s="106">
        <f t="shared" si="761"/>
        <v>0</v>
      </c>
      <c r="DG73" s="106">
        <f t="shared" si="762"/>
        <v>0</v>
      </c>
      <c r="DH73" s="106">
        <f t="shared" si="763"/>
        <v>0</v>
      </c>
      <c r="DI73" s="106">
        <f t="shared" si="764"/>
        <v>0</v>
      </c>
      <c r="DJ73" s="106">
        <f t="shared" si="765"/>
        <v>0</v>
      </c>
      <c r="DK73" s="106">
        <f t="shared" si="766"/>
        <v>0</v>
      </c>
      <c r="DL73" s="73">
        <f t="shared" si="767"/>
        <v>1</v>
      </c>
      <c r="DM73" s="106">
        <f t="shared" si="768"/>
        <v>0</v>
      </c>
      <c r="DN73" s="106">
        <f t="shared" si="769"/>
        <v>1</v>
      </c>
      <c r="DO73" s="106">
        <f t="shared" si="770"/>
        <v>0</v>
      </c>
      <c r="DP73" s="106">
        <f t="shared" si="771"/>
        <v>0</v>
      </c>
      <c r="DQ73" s="106">
        <f t="shared" si="772"/>
        <v>0</v>
      </c>
      <c r="DR73" s="106">
        <f t="shared" si="773"/>
        <v>0</v>
      </c>
      <c r="DS73" s="106">
        <f t="shared" si="774"/>
        <v>0</v>
      </c>
      <c r="DT73" s="106">
        <f t="shared" si="775"/>
        <v>0</v>
      </c>
      <c r="DU73" s="73">
        <f t="shared" si="776"/>
        <v>1</v>
      </c>
    </row>
    <row r="74" spans="1:125" s="2" customFormat="1" hidden="1" x14ac:dyDescent="0.25">
      <c r="A74" s="393" t="str">
        <f t="shared" si="777"/>
        <v>1.2.03</v>
      </c>
      <c r="B74" s="137"/>
      <c r="C74" s="157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8"/>
      <c r="P74" s="8"/>
      <c r="Q74" s="162"/>
      <c r="R74" s="162"/>
      <c r="S74" s="162"/>
      <c r="T74" s="162"/>
      <c r="U74" s="162"/>
      <c r="V74" s="162"/>
      <c r="W74" s="162"/>
      <c r="X74" s="162">
        <f t="shared" si="743"/>
        <v>0</v>
      </c>
      <c r="Y74" s="162">
        <f t="shared" si="744"/>
        <v>0</v>
      </c>
      <c r="Z74" s="9">
        <f t="shared" si="745"/>
        <v>0</v>
      </c>
      <c r="AA74" s="9">
        <f t="shared" si="745"/>
        <v>0</v>
      </c>
      <c r="AB74" s="9">
        <f t="shared" si="745"/>
        <v>0</v>
      </c>
      <c r="AC74" s="9">
        <f t="shared" si="746"/>
        <v>0</v>
      </c>
      <c r="AD74" s="267"/>
      <c r="AE74" s="267"/>
      <c r="AF74" s="267"/>
      <c r="AG74" s="76">
        <f t="shared" si="778"/>
        <v>0</v>
      </c>
      <c r="AH74" s="267"/>
      <c r="AI74" s="267"/>
      <c r="AJ74" s="267"/>
      <c r="AK74" s="76">
        <f t="shared" si="779"/>
        <v>0</v>
      </c>
      <c r="AL74" s="267"/>
      <c r="AM74" s="267"/>
      <c r="AN74" s="267"/>
      <c r="AO74" s="76">
        <f t="shared" si="780"/>
        <v>0</v>
      </c>
      <c r="AP74" s="267"/>
      <c r="AQ74" s="267"/>
      <c r="AR74" s="267"/>
      <c r="AS74" s="76">
        <f t="shared" si="781"/>
        <v>0</v>
      </c>
      <c r="AT74" s="267"/>
      <c r="AU74" s="267"/>
      <c r="AV74" s="267"/>
      <c r="AW74" s="76">
        <f t="shared" si="782"/>
        <v>0</v>
      </c>
      <c r="AX74" s="267"/>
      <c r="AY74" s="267"/>
      <c r="AZ74" s="267"/>
      <c r="BA74" s="76">
        <f t="shared" si="783"/>
        <v>0</v>
      </c>
      <c r="BB74" s="267"/>
      <c r="BC74" s="267"/>
      <c r="BD74" s="267"/>
      <c r="BE74" s="76">
        <f t="shared" si="784"/>
        <v>0</v>
      </c>
      <c r="BF74" s="267"/>
      <c r="BG74" s="267"/>
      <c r="BH74" s="267"/>
      <c r="BI74" s="76">
        <f t="shared" si="785"/>
        <v>0</v>
      </c>
      <c r="BJ74" s="69">
        <f t="shared" si="747"/>
        <v>0</v>
      </c>
      <c r="BK74" s="142" t="str">
        <f t="shared" si="748"/>
        <v/>
      </c>
      <c r="BL74" s="15">
        <f t="shared" si="749"/>
        <v>0</v>
      </c>
      <c r="BM74" s="15">
        <f t="shared" si="750"/>
        <v>0</v>
      </c>
      <c r="BN74" s="15">
        <f t="shared" si="751"/>
        <v>0</v>
      </c>
      <c r="BO74" s="15">
        <f t="shared" si="752"/>
        <v>0</v>
      </c>
      <c r="BP74" s="15">
        <f t="shared" si="753"/>
        <v>0</v>
      </c>
      <c r="BQ74" s="15">
        <f t="shared" si="754"/>
        <v>0</v>
      </c>
      <c r="BR74" s="15">
        <f t="shared" si="755"/>
        <v>0</v>
      </c>
      <c r="BS74" s="15">
        <f t="shared" si="756"/>
        <v>0</v>
      </c>
      <c r="BT74" s="101">
        <f t="shared" si="757"/>
        <v>0</v>
      </c>
      <c r="BW74"/>
      <c r="BX74" s="619" t="s">
        <v>318</v>
      </c>
      <c r="BY74"/>
      <c r="BZ74"/>
      <c r="CA74"/>
      <c r="CB74"/>
      <c r="CC74"/>
      <c r="CD74"/>
      <c r="CE74" s="238"/>
      <c r="CF74" s="25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C74" s="72">
        <f t="shared" si="758"/>
        <v>0</v>
      </c>
      <c r="DD74" s="106">
        <f t="shared" si="759"/>
        <v>0</v>
      </c>
      <c r="DE74" s="106">
        <f t="shared" si="760"/>
        <v>0</v>
      </c>
      <c r="DF74" s="106">
        <f t="shared" si="761"/>
        <v>0</v>
      </c>
      <c r="DG74" s="106">
        <f t="shared" si="762"/>
        <v>0</v>
      </c>
      <c r="DH74" s="106">
        <f t="shared" si="763"/>
        <v>0</v>
      </c>
      <c r="DI74" s="106">
        <f t="shared" si="764"/>
        <v>0</v>
      </c>
      <c r="DJ74" s="106">
        <f t="shared" si="765"/>
        <v>0</v>
      </c>
      <c r="DK74" s="106">
        <f t="shared" si="766"/>
        <v>0</v>
      </c>
      <c r="DL74" s="73">
        <f t="shared" si="767"/>
        <v>0</v>
      </c>
      <c r="DM74" s="106">
        <f t="shared" si="768"/>
        <v>0</v>
      </c>
      <c r="DN74" s="106">
        <f t="shared" si="769"/>
        <v>0</v>
      </c>
      <c r="DO74" s="106">
        <f t="shared" si="770"/>
        <v>0</v>
      </c>
      <c r="DP74" s="106">
        <f t="shared" si="771"/>
        <v>0</v>
      </c>
      <c r="DQ74" s="106">
        <f t="shared" si="772"/>
        <v>0</v>
      </c>
      <c r="DR74" s="106">
        <f t="shared" si="773"/>
        <v>0</v>
      </c>
      <c r="DS74" s="106">
        <f t="shared" si="774"/>
        <v>0</v>
      </c>
      <c r="DT74" s="106">
        <f t="shared" si="775"/>
        <v>0</v>
      </c>
      <c r="DU74" s="73">
        <f t="shared" si="776"/>
        <v>0</v>
      </c>
    </row>
    <row r="75" spans="1:125" s="2" customFormat="1" hidden="1" x14ac:dyDescent="0.25">
      <c r="A75" s="393" t="str">
        <f t="shared" si="777"/>
        <v>1.2.04</v>
      </c>
      <c r="B75" s="137"/>
      <c r="C75" s="157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8"/>
      <c r="P75" s="8"/>
      <c r="Q75" s="162"/>
      <c r="R75" s="162"/>
      <c r="S75" s="162"/>
      <c r="T75" s="162"/>
      <c r="U75" s="162"/>
      <c r="V75" s="162"/>
      <c r="W75" s="162"/>
      <c r="X75" s="162">
        <f t="shared" si="743"/>
        <v>0</v>
      </c>
      <c r="Y75" s="162">
        <f t="shared" si="744"/>
        <v>0</v>
      </c>
      <c r="Z75" s="9">
        <f t="shared" si="745"/>
        <v>0</v>
      </c>
      <c r="AA75" s="9">
        <f t="shared" si="745"/>
        <v>0</v>
      </c>
      <c r="AB75" s="9">
        <f t="shared" si="745"/>
        <v>0</v>
      </c>
      <c r="AC75" s="9">
        <f t="shared" si="746"/>
        <v>0</v>
      </c>
      <c r="AD75" s="267"/>
      <c r="AE75" s="267"/>
      <c r="AF75" s="267"/>
      <c r="AG75" s="76">
        <f t="shared" si="778"/>
        <v>0</v>
      </c>
      <c r="AH75" s="267"/>
      <c r="AI75" s="267"/>
      <c r="AJ75" s="267"/>
      <c r="AK75" s="76">
        <f t="shared" si="779"/>
        <v>0</v>
      </c>
      <c r="AL75" s="267"/>
      <c r="AM75" s="267"/>
      <c r="AN75" s="267"/>
      <c r="AO75" s="76">
        <f t="shared" si="780"/>
        <v>0</v>
      </c>
      <c r="AP75" s="267"/>
      <c r="AQ75" s="267"/>
      <c r="AR75" s="267"/>
      <c r="AS75" s="76">
        <f t="shared" si="781"/>
        <v>0</v>
      </c>
      <c r="AT75" s="267"/>
      <c r="AU75" s="267"/>
      <c r="AV75" s="267"/>
      <c r="AW75" s="76">
        <f t="shared" si="782"/>
        <v>0</v>
      </c>
      <c r="AX75" s="267"/>
      <c r="AY75" s="267"/>
      <c r="AZ75" s="267"/>
      <c r="BA75" s="76">
        <f t="shared" si="783"/>
        <v>0</v>
      </c>
      <c r="BB75" s="267"/>
      <c r="BC75" s="267"/>
      <c r="BD75" s="267"/>
      <c r="BE75" s="76">
        <f t="shared" si="784"/>
        <v>0</v>
      </c>
      <c r="BF75" s="267"/>
      <c r="BG75" s="267"/>
      <c r="BH75" s="267"/>
      <c r="BI75" s="76">
        <f t="shared" si="785"/>
        <v>0</v>
      </c>
      <c r="BJ75" s="69">
        <f t="shared" si="747"/>
        <v>0</v>
      </c>
      <c r="BK75" s="142" t="str">
        <f t="shared" si="748"/>
        <v/>
      </c>
      <c r="BL75" s="15">
        <f t="shared" si="749"/>
        <v>0</v>
      </c>
      <c r="BM75" s="15">
        <f t="shared" si="750"/>
        <v>0</v>
      </c>
      <c r="BN75" s="15">
        <f t="shared" si="751"/>
        <v>0</v>
      </c>
      <c r="BO75" s="15">
        <f t="shared" si="752"/>
        <v>0</v>
      </c>
      <c r="BP75" s="15">
        <f t="shared" si="753"/>
        <v>0</v>
      </c>
      <c r="BQ75" s="15">
        <f t="shared" si="754"/>
        <v>0</v>
      </c>
      <c r="BR75" s="15">
        <f t="shared" si="755"/>
        <v>0</v>
      </c>
      <c r="BS75" s="15">
        <f t="shared" si="756"/>
        <v>0</v>
      </c>
      <c r="BT75" s="101">
        <f t="shared" si="757"/>
        <v>0</v>
      </c>
      <c r="BW75"/>
      <c r="BX75" s="619" t="s">
        <v>319</v>
      </c>
      <c r="BY75"/>
      <c r="BZ75"/>
      <c r="CA75"/>
      <c r="CB75"/>
      <c r="CC75"/>
      <c r="CD75"/>
      <c r="CE75" s="238"/>
      <c r="CF75" s="254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C75" s="72">
        <f t="shared" si="758"/>
        <v>0</v>
      </c>
      <c r="DD75" s="106">
        <f t="shared" si="759"/>
        <v>0</v>
      </c>
      <c r="DE75" s="106">
        <f t="shared" si="760"/>
        <v>0</v>
      </c>
      <c r="DF75" s="106">
        <f t="shared" si="761"/>
        <v>0</v>
      </c>
      <c r="DG75" s="106">
        <f t="shared" si="762"/>
        <v>0</v>
      </c>
      <c r="DH75" s="106">
        <f t="shared" si="763"/>
        <v>0</v>
      </c>
      <c r="DI75" s="106">
        <f t="shared" si="764"/>
        <v>0</v>
      </c>
      <c r="DJ75" s="106">
        <f t="shared" si="765"/>
        <v>0</v>
      </c>
      <c r="DK75" s="106">
        <f t="shared" si="766"/>
        <v>0</v>
      </c>
      <c r="DL75" s="73">
        <f t="shared" si="767"/>
        <v>0</v>
      </c>
      <c r="DM75" s="106">
        <f t="shared" si="768"/>
        <v>0</v>
      </c>
      <c r="DN75" s="106">
        <f t="shared" si="769"/>
        <v>0</v>
      </c>
      <c r="DO75" s="106">
        <f t="shared" si="770"/>
        <v>0</v>
      </c>
      <c r="DP75" s="106">
        <f t="shared" si="771"/>
        <v>0</v>
      </c>
      <c r="DQ75" s="106">
        <f t="shared" si="772"/>
        <v>0</v>
      </c>
      <c r="DR75" s="106">
        <f t="shared" si="773"/>
        <v>0</v>
      </c>
      <c r="DS75" s="106">
        <f t="shared" si="774"/>
        <v>0</v>
      </c>
      <c r="DT75" s="106">
        <f t="shared" si="775"/>
        <v>0</v>
      </c>
      <c r="DU75" s="73">
        <f t="shared" si="776"/>
        <v>0</v>
      </c>
    </row>
    <row r="76" spans="1:125" s="2" customFormat="1" hidden="1" x14ac:dyDescent="0.25">
      <c r="A76" s="393" t="str">
        <f t="shared" si="777"/>
        <v>1.2.05</v>
      </c>
      <c r="B76" s="137"/>
      <c r="C76" s="157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8"/>
      <c r="P76" s="8"/>
      <c r="Q76" s="162"/>
      <c r="R76" s="162"/>
      <c r="S76" s="162"/>
      <c r="T76" s="162"/>
      <c r="U76" s="162"/>
      <c r="V76" s="162"/>
      <c r="W76" s="162"/>
      <c r="X76" s="162">
        <f t="shared" si="743"/>
        <v>0</v>
      </c>
      <c r="Y76" s="162">
        <f t="shared" si="744"/>
        <v>0</v>
      </c>
      <c r="Z76" s="9">
        <f t="shared" si="745"/>
        <v>0</v>
      </c>
      <c r="AA76" s="9">
        <f t="shared" si="745"/>
        <v>0</v>
      </c>
      <c r="AB76" s="9">
        <f t="shared" si="745"/>
        <v>0</v>
      </c>
      <c r="AC76" s="9">
        <f t="shared" si="746"/>
        <v>0</v>
      </c>
      <c r="AD76" s="267"/>
      <c r="AE76" s="267"/>
      <c r="AF76" s="267"/>
      <c r="AG76" s="76">
        <f t="shared" si="778"/>
        <v>0</v>
      </c>
      <c r="AH76" s="267"/>
      <c r="AI76" s="267"/>
      <c r="AJ76" s="267"/>
      <c r="AK76" s="76">
        <f t="shared" si="779"/>
        <v>0</v>
      </c>
      <c r="AL76" s="267"/>
      <c r="AM76" s="267"/>
      <c r="AN76" s="267"/>
      <c r="AO76" s="76">
        <f t="shared" si="780"/>
        <v>0</v>
      </c>
      <c r="AP76" s="267"/>
      <c r="AQ76" s="267"/>
      <c r="AR76" s="267"/>
      <c r="AS76" s="76">
        <f t="shared" si="781"/>
        <v>0</v>
      </c>
      <c r="AT76" s="267"/>
      <c r="AU76" s="267"/>
      <c r="AV76" s="267"/>
      <c r="AW76" s="76">
        <f t="shared" si="782"/>
        <v>0</v>
      </c>
      <c r="AX76" s="267"/>
      <c r="AY76" s="267"/>
      <c r="AZ76" s="267"/>
      <c r="BA76" s="76">
        <f t="shared" si="783"/>
        <v>0</v>
      </c>
      <c r="BB76" s="267"/>
      <c r="BC76" s="267"/>
      <c r="BD76" s="267"/>
      <c r="BE76" s="76">
        <f t="shared" si="784"/>
        <v>0</v>
      </c>
      <c r="BF76" s="267"/>
      <c r="BG76" s="267"/>
      <c r="BH76" s="267"/>
      <c r="BI76" s="76">
        <f t="shared" si="785"/>
        <v>0</v>
      </c>
      <c r="BJ76" s="69">
        <f t="shared" si="747"/>
        <v>0</v>
      </c>
      <c r="BK76" s="142" t="str">
        <f t="shared" si="748"/>
        <v/>
      </c>
      <c r="BL76" s="15">
        <f t="shared" si="749"/>
        <v>0</v>
      </c>
      <c r="BM76" s="15">
        <f t="shared" si="750"/>
        <v>0</v>
      </c>
      <c r="BN76" s="15">
        <f t="shared" si="751"/>
        <v>0</v>
      </c>
      <c r="BO76" s="15">
        <f t="shared" si="752"/>
        <v>0</v>
      </c>
      <c r="BP76" s="15">
        <f t="shared" si="753"/>
        <v>0</v>
      </c>
      <c r="BQ76" s="15">
        <f t="shared" si="754"/>
        <v>0</v>
      </c>
      <c r="BR76" s="15">
        <f t="shared" si="755"/>
        <v>0</v>
      </c>
      <c r="BS76" s="15">
        <f t="shared" si="756"/>
        <v>0</v>
      </c>
      <c r="BT76" s="101">
        <f t="shared" si="757"/>
        <v>0</v>
      </c>
      <c r="BW76"/>
      <c r="BX76" s="619" t="s">
        <v>320</v>
      </c>
      <c r="BY76"/>
      <c r="BZ76"/>
      <c r="CA76"/>
      <c r="CB76"/>
      <c r="CC76"/>
      <c r="CD76"/>
      <c r="CE76" s="238"/>
      <c r="CF76" s="254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C76" s="72">
        <f t="shared" si="758"/>
        <v>0</v>
      </c>
      <c r="DD76" s="106">
        <f t="shared" si="759"/>
        <v>0</v>
      </c>
      <c r="DE76" s="106">
        <f t="shared" si="760"/>
        <v>0</v>
      </c>
      <c r="DF76" s="106">
        <f t="shared" si="761"/>
        <v>0</v>
      </c>
      <c r="DG76" s="106">
        <f t="shared" si="762"/>
        <v>0</v>
      </c>
      <c r="DH76" s="106">
        <f t="shared" si="763"/>
        <v>0</v>
      </c>
      <c r="DI76" s="106">
        <f t="shared" si="764"/>
        <v>0</v>
      </c>
      <c r="DJ76" s="106">
        <f t="shared" si="765"/>
        <v>0</v>
      </c>
      <c r="DK76" s="106">
        <f t="shared" si="766"/>
        <v>0</v>
      </c>
      <c r="DL76" s="73">
        <f t="shared" si="767"/>
        <v>0</v>
      </c>
      <c r="DM76" s="106">
        <f t="shared" si="768"/>
        <v>0</v>
      </c>
      <c r="DN76" s="106">
        <f t="shared" si="769"/>
        <v>0</v>
      </c>
      <c r="DO76" s="106">
        <f t="shared" si="770"/>
        <v>0</v>
      </c>
      <c r="DP76" s="106">
        <f t="shared" si="771"/>
        <v>0</v>
      </c>
      <c r="DQ76" s="106">
        <f t="shared" si="772"/>
        <v>0</v>
      </c>
      <c r="DR76" s="106">
        <f t="shared" si="773"/>
        <v>0</v>
      </c>
      <c r="DS76" s="106">
        <f t="shared" si="774"/>
        <v>0</v>
      </c>
      <c r="DT76" s="106">
        <f t="shared" si="775"/>
        <v>0</v>
      </c>
      <c r="DU76" s="73">
        <f t="shared" si="776"/>
        <v>0</v>
      </c>
    </row>
    <row r="77" spans="1:125" s="2" customFormat="1" hidden="1" x14ac:dyDescent="0.25">
      <c r="A77" s="393" t="str">
        <f t="shared" si="777"/>
        <v>1.2.06</v>
      </c>
      <c r="B77" s="137"/>
      <c r="C77" s="157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8"/>
      <c r="P77" s="8"/>
      <c r="Q77" s="162"/>
      <c r="R77" s="162"/>
      <c r="S77" s="162"/>
      <c r="T77" s="162"/>
      <c r="U77" s="162"/>
      <c r="V77" s="162"/>
      <c r="W77" s="162"/>
      <c r="X77" s="162">
        <f t="shared" si="743"/>
        <v>0</v>
      </c>
      <c r="Y77" s="162">
        <f t="shared" si="744"/>
        <v>0</v>
      </c>
      <c r="Z77" s="9">
        <f t="shared" si="745"/>
        <v>0</v>
      </c>
      <c r="AA77" s="9">
        <f t="shared" si="745"/>
        <v>0</v>
      </c>
      <c r="AB77" s="9">
        <f t="shared" si="745"/>
        <v>0</v>
      </c>
      <c r="AC77" s="9">
        <f t="shared" si="746"/>
        <v>0</v>
      </c>
      <c r="AD77" s="267"/>
      <c r="AE77" s="267"/>
      <c r="AF77" s="267"/>
      <c r="AG77" s="76">
        <f t="shared" si="778"/>
        <v>0</v>
      </c>
      <c r="AH77" s="267"/>
      <c r="AI77" s="267"/>
      <c r="AJ77" s="267"/>
      <c r="AK77" s="76">
        <f t="shared" si="779"/>
        <v>0</v>
      </c>
      <c r="AL77" s="267"/>
      <c r="AM77" s="267"/>
      <c r="AN77" s="267"/>
      <c r="AO77" s="76">
        <f t="shared" si="780"/>
        <v>0</v>
      </c>
      <c r="AP77" s="267"/>
      <c r="AQ77" s="267"/>
      <c r="AR77" s="267"/>
      <c r="AS77" s="76">
        <f t="shared" si="781"/>
        <v>0</v>
      </c>
      <c r="AT77" s="267"/>
      <c r="AU77" s="267"/>
      <c r="AV77" s="267"/>
      <c r="AW77" s="76">
        <f t="shared" si="782"/>
        <v>0</v>
      </c>
      <c r="AX77" s="267"/>
      <c r="AY77" s="267"/>
      <c r="AZ77" s="267"/>
      <c r="BA77" s="76">
        <f t="shared" si="783"/>
        <v>0</v>
      </c>
      <c r="BB77" s="267"/>
      <c r="BC77" s="267"/>
      <c r="BD77" s="267"/>
      <c r="BE77" s="76">
        <f t="shared" si="784"/>
        <v>0</v>
      </c>
      <c r="BF77" s="267"/>
      <c r="BG77" s="267"/>
      <c r="BH77" s="267"/>
      <c r="BI77" s="76">
        <f t="shared" si="785"/>
        <v>0</v>
      </c>
      <c r="BJ77" s="69">
        <f t="shared" si="747"/>
        <v>0</v>
      </c>
      <c r="BK77" s="142" t="str">
        <f t="shared" si="748"/>
        <v/>
      </c>
      <c r="BL77" s="15">
        <f t="shared" si="749"/>
        <v>0</v>
      </c>
      <c r="BM77" s="15">
        <f t="shared" si="750"/>
        <v>0</v>
      </c>
      <c r="BN77" s="15">
        <f t="shared" si="751"/>
        <v>0</v>
      </c>
      <c r="BO77" s="15">
        <f t="shared" si="752"/>
        <v>0</v>
      </c>
      <c r="BP77" s="15">
        <f t="shared" si="753"/>
        <v>0</v>
      </c>
      <c r="BQ77" s="15">
        <f t="shared" si="754"/>
        <v>0</v>
      </c>
      <c r="BR77" s="15">
        <f t="shared" si="755"/>
        <v>0</v>
      </c>
      <c r="BS77" s="15">
        <f t="shared" si="756"/>
        <v>0</v>
      </c>
      <c r="BT77" s="101">
        <f t="shared" si="757"/>
        <v>0</v>
      </c>
      <c r="BW77"/>
      <c r="BX77" s="619" t="s">
        <v>321</v>
      </c>
      <c r="BY77"/>
      <c r="BZ77"/>
      <c r="CA77"/>
      <c r="CB77"/>
      <c r="CC77"/>
      <c r="CD77"/>
      <c r="CE77" s="238"/>
      <c r="CF77" s="254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C77" s="72">
        <f t="shared" si="758"/>
        <v>0</v>
      </c>
      <c r="DD77" s="106">
        <f t="shared" si="759"/>
        <v>0</v>
      </c>
      <c r="DE77" s="106">
        <f t="shared" si="760"/>
        <v>0</v>
      </c>
      <c r="DF77" s="106">
        <f t="shared" si="761"/>
        <v>0</v>
      </c>
      <c r="DG77" s="106">
        <f t="shared" si="762"/>
        <v>0</v>
      </c>
      <c r="DH77" s="106">
        <f t="shared" si="763"/>
        <v>0</v>
      </c>
      <c r="DI77" s="106">
        <f t="shared" si="764"/>
        <v>0</v>
      </c>
      <c r="DJ77" s="106">
        <f t="shared" si="765"/>
        <v>0</v>
      </c>
      <c r="DK77" s="106">
        <f t="shared" si="766"/>
        <v>0</v>
      </c>
      <c r="DL77" s="73">
        <f t="shared" si="767"/>
        <v>0</v>
      </c>
      <c r="DM77" s="106">
        <f t="shared" si="768"/>
        <v>0</v>
      </c>
      <c r="DN77" s="106">
        <f t="shared" si="769"/>
        <v>0</v>
      </c>
      <c r="DO77" s="106">
        <f t="shared" si="770"/>
        <v>0</v>
      </c>
      <c r="DP77" s="106">
        <f t="shared" si="771"/>
        <v>0</v>
      </c>
      <c r="DQ77" s="106">
        <f t="shared" si="772"/>
        <v>0</v>
      </c>
      <c r="DR77" s="106">
        <f t="shared" si="773"/>
        <v>0</v>
      </c>
      <c r="DS77" s="106">
        <f t="shared" si="774"/>
        <v>0</v>
      </c>
      <c r="DT77" s="106">
        <f t="shared" si="775"/>
        <v>0</v>
      </c>
      <c r="DU77" s="73">
        <f t="shared" si="776"/>
        <v>0</v>
      </c>
    </row>
    <row r="78" spans="1:125" s="2" customFormat="1" hidden="1" x14ac:dyDescent="0.25">
      <c r="A78" s="393" t="str">
        <f t="shared" si="777"/>
        <v>1.2.07</v>
      </c>
      <c r="B78" s="137"/>
      <c r="C78" s="157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8"/>
      <c r="P78" s="8"/>
      <c r="Q78" s="162"/>
      <c r="R78" s="162"/>
      <c r="S78" s="162"/>
      <c r="T78" s="162"/>
      <c r="U78" s="162"/>
      <c r="V78" s="162"/>
      <c r="W78" s="162"/>
      <c r="X78" s="162">
        <f t="shared" si="743"/>
        <v>0</v>
      </c>
      <c r="Y78" s="162">
        <f t="shared" si="744"/>
        <v>0</v>
      </c>
      <c r="Z78" s="9">
        <f t="shared" si="745"/>
        <v>0</v>
      </c>
      <c r="AA78" s="9">
        <f t="shared" si="745"/>
        <v>0</v>
      </c>
      <c r="AB78" s="9">
        <f t="shared" si="745"/>
        <v>0</v>
      </c>
      <c r="AC78" s="9">
        <f t="shared" si="746"/>
        <v>0</v>
      </c>
      <c r="AD78" s="267"/>
      <c r="AE78" s="267"/>
      <c r="AF78" s="267"/>
      <c r="AG78" s="76">
        <f t="shared" si="778"/>
        <v>0</v>
      </c>
      <c r="AH78" s="267"/>
      <c r="AI78" s="267"/>
      <c r="AJ78" s="267"/>
      <c r="AK78" s="76">
        <f t="shared" si="779"/>
        <v>0</v>
      </c>
      <c r="AL78" s="267"/>
      <c r="AM78" s="267"/>
      <c r="AN78" s="267"/>
      <c r="AO78" s="76">
        <f t="shared" si="780"/>
        <v>0</v>
      </c>
      <c r="AP78" s="267"/>
      <c r="AQ78" s="267"/>
      <c r="AR78" s="267"/>
      <c r="AS78" s="76">
        <f t="shared" si="781"/>
        <v>0</v>
      </c>
      <c r="AT78" s="267"/>
      <c r="AU78" s="267"/>
      <c r="AV78" s="267"/>
      <c r="AW78" s="76">
        <f t="shared" si="782"/>
        <v>0</v>
      </c>
      <c r="AX78" s="267"/>
      <c r="AY78" s="267"/>
      <c r="AZ78" s="267"/>
      <c r="BA78" s="76">
        <f t="shared" si="783"/>
        <v>0</v>
      </c>
      <c r="BB78" s="267"/>
      <c r="BC78" s="267"/>
      <c r="BD78" s="267"/>
      <c r="BE78" s="76">
        <f t="shared" si="784"/>
        <v>0</v>
      </c>
      <c r="BF78" s="267"/>
      <c r="BG78" s="267"/>
      <c r="BH78" s="267"/>
      <c r="BI78" s="76">
        <f t="shared" si="785"/>
        <v>0</v>
      </c>
      <c r="BJ78" s="69">
        <f t="shared" si="747"/>
        <v>0</v>
      </c>
      <c r="BK78" s="142" t="str">
        <f t="shared" si="748"/>
        <v/>
      </c>
      <c r="BL78" s="15">
        <f t="shared" si="749"/>
        <v>0</v>
      </c>
      <c r="BM78" s="15">
        <f t="shared" si="750"/>
        <v>0</v>
      </c>
      <c r="BN78" s="15">
        <f t="shared" si="751"/>
        <v>0</v>
      </c>
      <c r="BO78" s="15">
        <f t="shared" si="752"/>
        <v>0</v>
      </c>
      <c r="BP78" s="15">
        <f t="shared" si="753"/>
        <v>0</v>
      </c>
      <c r="BQ78" s="15">
        <f t="shared" si="754"/>
        <v>0</v>
      </c>
      <c r="BR78" s="15">
        <f t="shared" si="755"/>
        <v>0</v>
      </c>
      <c r="BS78" s="15">
        <f t="shared" si="756"/>
        <v>0</v>
      </c>
      <c r="BT78" s="101">
        <f t="shared" si="757"/>
        <v>0</v>
      </c>
      <c r="BW78"/>
      <c r="BX78" s="619" t="s">
        <v>322</v>
      </c>
      <c r="BY78"/>
      <c r="BZ78"/>
      <c r="CA78"/>
      <c r="CB78"/>
      <c r="CC78"/>
      <c r="CD78"/>
      <c r="CE78" s="238"/>
      <c r="CF78" s="254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C78" s="72">
        <f t="shared" si="758"/>
        <v>0</v>
      </c>
      <c r="DD78" s="106">
        <f t="shared" si="759"/>
        <v>0</v>
      </c>
      <c r="DE78" s="106">
        <f t="shared" si="760"/>
        <v>0</v>
      </c>
      <c r="DF78" s="106">
        <f t="shared" si="761"/>
        <v>0</v>
      </c>
      <c r="DG78" s="106">
        <f t="shared" si="762"/>
        <v>0</v>
      </c>
      <c r="DH78" s="106">
        <f t="shared" si="763"/>
        <v>0</v>
      </c>
      <c r="DI78" s="106">
        <f t="shared" si="764"/>
        <v>0</v>
      </c>
      <c r="DJ78" s="106">
        <f t="shared" si="765"/>
        <v>0</v>
      </c>
      <c r="DK78" s="106">
        <f t="shared" si="766"/>
        <v>0</v>
      </c>
      <c r="DL78" s="73">
        <f t="shared" si="767"/>
        <v>0</v>
      </c>
      <c r="DM78" s="106">
        <f t="shared" si="768"/>
        <v>0</v>
      </c>
      <c r="DN78" s="106">
        <f t="shared" si="769"/>
        <v>0</v>
      </c>
      <c r="DO78" s="106">
        <f t="shared" si="770"/>
        <v>0</v>
      </c>
      <c r="DP78" s="106">
        <f t="shared" si="771"/>
        <v>0</v>
      </c>
      <c r="DQ78" s="106">
        <f t="shared" si="772"/>
        <v>0</v>
      </c>
      <c r="DR78" s="106">
        <f t="shared" si="773"/>
        <v>0</v>
      </c>
      <c r="DS78" s="106">
        <f t="shared" si="774"/>
        <v>0</v>
      </c>
      <c r="DT78" s="106">
        <f t="shared" si="775"/>
        <v>0</v>
      </c>
      <c r="DU78" s="73">
        <f t="shared" si="776"/>
        <v>0</v>
      </c>
    </row>
    <row r="79" spans="1:125" s="2" customFormat="1" hidden="1" x14ac:dyDescent="0.25">
      <c r="A79" s="393" t="str">
        <f t="shared" si="777"/>
        <v>1.2.08</v>
      </c>
      <c r="B79" s="137"/>
      <c r="C79" s="157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8"/>
      <c r="P79" s="8"/>
      <c r="Q79" s="162"/>
      <c r="R79" s="162"/>
      <c r="S79" s="162"/>
      <c r="T79" s="162"/>
      <c r="U79" s="162"/>
      <c r="V79" s="162"/>
      <c r="W79" s="162"/>
      <c r="X79" s="162">
        <f t="shared" si="743"/>
        <v>0</v>
      </c>
      <c r="Y79" s="162">
        <f t="shared" si="744"/>
        <v>0</v>
      </c>
      <c r="Z79" s="9">
        <f t="shared" si="745"/>
        <v>0</v>
      </c>
      <c r="AA79" s="9">
        <f t="shared" si="745"/>
        <v>0</v>
      </c>
      <c r="AB79" s="9">
        <f t="shared" si="745"/>
        <v>0</v>
      </c>
      <c r="AC79" s="9">
        <f t="shared" si="746"/>
        <v>0</v>
      </c>
      <c r="AD79" s="267"/>
      <c r="AE79" s="267"/>
      <c r="AF79" s="267"/>
      <c r="AG79" s="76">
        <f t="shared" si="778"/>
        <v>0</v>
      </c>
      <c r="AH79" s="267"/>
      <c r="AI79" s="267"/>
      <c r="AJ79" s="267"/>
      <c r="AK79" s="76">
        <f t="shared" si="779"/>
        <v>0</v>
      </c>
      <c r="AL79" s="267"/>
      <c r="AM79" s="267"/>
      <c r="AN79" s="267"/>
      <c r="AO79" s="76">
        <f t="shared" si="780"/>
        <v>0</v>
      </c>
      <c r="AP79" s="267"/>
      <c r="AQ79" s="267"/>
      <c r="AR79" s="267"/>
      <c r="AS79" s="76">
        <f t="shared" si="781"/>
        <v>0</v>
      </c>
      <c r="AT79" s="267"/>
      <c r="AU79" s="267"/>
      <c r="AV79" s="267"/>
      <c r="AW79" s="76">
        <f t="shared" si="782"/>
        <v>0</v>
      </c>
      <c r="AX79" s="267"/>
      <c r="AY79" s="267"/>
      <c r="AZ79" s="267"/>
      <c r="BA79" s="76">
        <f t="shared" si="783"/>
        <v>0</v>
      </c>
      <c r="BB79" s="267"/>
      <c r="BC79" s="267"/>
      <c r="BD79" s="267"/>
      <c r="BE79" s="76">
        <f t="shared" si="784"/>
        <v>0</v>
      </c>
      <c r="BF79" s="267"/>
      <c r="BG79" s="267"/>
      <c r="BH79" s="267"/>
      <c r="BI79" s="76">
        <f t="shared" si="785"/>
        <v>0</v>
      </c>
      <c r="BJ79" s="69">
        <f t="shared" si="747"/>
        <v>0</v>
      </c>
      <c r="BK79" s="142" t="str">
        <f t="shared" si="748"/>
        <v/>
      </c>
      <c r="BL79" s="15">
        <f t="shared" si="749"/>
        <v>0</v>
      </c>
      <c r="BM79" s="15">
        <f t="shared" si="750"/>
        <v>0</v>
      </c>
      <c r="BN79" s="15">
        <f t="shared" si="751"/>
        <v>0</v>
      </c>
      <c r="BO79" s="15">
        <f t="shared" si="752"/>
        <v>0</v>
      </c>
      <c r="BP79" s="15">
        <f t="shared" si="753"/>
        <v>0</v>
      </c>
      <c r="BQ79" s="15">
        <f t="shared" si="754"/>
        <v>0</v>
      </c>
      <c r="BR79" s="15">
        <f t="shared" si="755"/>
        <v>0</v>
      </c>
      <c r="BS79" s="15">
        <f t="shared" si="756"/>
        <v>0</v>
      </c>
      <c r="BT79" s="101">
        <f t="shared" si="757"/>
        <v>0</v>
      </c>
      <c r="BW79"/>
      <c r="BX79" s="619" t="s">
        <v>323</v>
      </c>
      <c r="BY79"/>
      <c r="BZ79"/>
      <c r="CA79"/>
      <c r="CB79"/>
      <c r="CC79"/>
      <c r="CD79"/>
      <c r="CE79" s="238"/>
      <c r="CF79" s="254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C79" s="72">
        <f t="shared" si="758"/>
        <v>0</v>
      </c>
      <c r="DD79" s="106">
        <f t="shared" si="759"/>
        <v>0</v>
      </c>
      <c r="DE79" s="106">
        <f t="shared" si="760"/>
        <v>0</v>
      </c>
      <c r="DF79" s="106">
        <f t="shared" si="761"/>
        <v>0</v>
      </c>
      <c r="DG79" s="106">
        <f t="shared" si="762"/>
        <v>0</v>
      </c>
      <c r="DH79" s="106">
        <f t="shared" si="763"/>
        <v>0</v>
      </c>
      <c r="DI79" s="106">
        <f t="shared" si="764"/>
        <v>0</v>
      </c>
      <c r="DJ79" s="106">
        <f t="shared" si="765"/>
        <v>0</v>
      </c>
      <c r="DK79" s="106">
        <f t="shared" si="766"/>
        <v>0</v>
      </c>
      <c r="DL79" s="73">
        <f t="shared" si="767"/>
        <v>0</v>
      </c>
      <c r="DM79" s="106">
        <f t="shared" si="768"/>
        <v>0</v>
      </c>
      <c r="DN79" s="106">
        <f t="shared" si="769"/>
        <v>0</v>
      </c>
      <c r="DO79" s="106">
        <f t="shared" si="770"/>
        <v>0</v>
      </c>
      <c r="DP79" s="106">
        <f t="shared" si="771"/>
        <v>0</v>
      </c>
      <c r="DQ79" s="106">
        <f t="shared" si="772"/>
        <v>0</v>
      </c>
      <c r="DR79" s="106">
        <f t="shared" si="773"/>
        <v>0</v>
      </c>
      <c r="DS79" s="106">
        <f t="shared" si="774"/>
        <v>0</v>
      </c>
      <c r="DT79" s="106">
        <f t="shared" si="775"/>
        <v>0</v>
      </c>
      <c r="DU79" s="73">
        <f t="shared" si="776"/>
        <v>0</v>
      </c>
    </row>
    <row r="80" spans="1:125" s="2" customFormat="1" x14ac:dyDescent="0.25">
      <c r="A80" s="216"/>
      <c r="B80" s="369" t="s">
        <v>263</v>
      </c>
      <c r="C80" s="218"/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198"/>
      <c r="P80" s="198"/>
      <c r="Q80" s="213"/>
      <c r="R80" s="213"/>
      <c r="S80" s="213"/>
      <c r="T80" s="213"/>
      <c r="U80" s="213"/>
      <c r="V80" s="213"/>
      <c r="W80" s="221"/>
      <c r="X80" s="162">
        <f>SUM(X72:X79)</f>
        <v>60</v>
      </c>
      <c r="Y80" s="162">
        <f t="shared" ref="Y80:AC80" si="786">SUM(Y72:Y79)</f>
        <v>2</v>
      </c>
      <c r="Z80" s="162">
        <f t="shared" si="786"/>
        <v>0</v>
      </c>
      <c r="AA80" s="162">
        <f t="shared" si="786"/>
        <v>0</v>
      </c>
      <c r="AB80" s="162">
        <f t="shared" si="786"/>
        <v>0</v>
      </c>
      <c r="AC80" s="162">
        <f t="shared" si="786"/>
        <v>60</v>
      </c>
      <c r="AD80" s="276"/>
      <c r="AE80" s="276"/>
      <c r="AF80" s="276"/>
      <c r="AG80" s="76">
        <f t="shared" ref="AG80" si="787">SUM(AG72:AG79)</f>
        <v>1</v>
      </c>
      <c r="AH80" s="276"/>
      <c r="AI80" s="276"/>
      <c r="AJ80" s="276"/>
      <c r="AK80" s="76">
        <f t="shared" ref="AK80" si="788">SUM(AK72:AK79)</f>
        <v>1</v>
      </c>
      <c r="AL80" s="276"/>
      <c r="AM80" s="276"/>
      <c r="AN80" s="276"/>
      <c r="AO80" s="76">
        <f t="shared" ref="AO80" si="789">SUM(AO72:AO79)</f>
        <v>0</v>
      </c>
      <c r="AP80" s="276"/>
      <c r="AQ80" s="276"/>
      <c r="AR80" s="276"/>
      <c r="AS80" s="76">
        <f t="shared" ref="AS80" si="790">SUM(AS72:AS79)</f>
        <v>0</v>
      </c>
      <c r="AT80" s="276"/>
      <c r="AU80" s="276"/>
      <c r="AV80" s="276"/>
      <c r="AW80" s="76">
        <f t="shared" ref="AW80" si="791">SUM(AW72:AW79)</f>
        <v>0</v>
      </c>
      <c r="AX80" s="276"/>
      <c r="AY80" s="276"/>
      <c r="AZ80" s="276"/>
      <c r="BA80" s="76">
        <f t="shared" ref="BA80" si="792">SUM(BA72:BA79)</f>
        <v>0</v>
      </c>
      <c r="BB80" s="276"/>
      <c r="BC80" s="276"/>
      <c r="BD80" s="276"/>
      <c r="BE80" s="76">
        <f t="shared" ref="BE80" si="793">SUM(BE72:BE79)</f>
        <v>0</v>
      </c>
      <c r="BF80" s="276"/>
      <c r="BG80" s="276"/>
      <c r="BH80" s="276"/>
      <c r="BI80" s="76">
        <f t="shared" ref="BI80" si="794">SUM(BI72:BI79)</f>
        <v>0</v>
      </c>
      <c r="BJ80" s="77"/>
      <c r="BK80" s="25"/>
      <c r="BL80" s="54"/>
      <c r="BM80" s="54"/>
      <c r="BN80" s="54"/>
      <c r="BO80" s="54"/>
      <c r="BP80" s="54"/>
      <c r="BQ80" s="54"/>
      <c r="BR80" s="54"/>
      <c r="BS80" s="54"/>
      <c r="BT80" s="54"/>
      <c r="CE80" s="230"/>
      <c r="CF80" s="254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C80" s="2">
        <f>SUM(DD80:DK80)</f>
        <v>0</v>
      </c>
      <c r="DD80" s="155">
        <f>COUNTIF(DD72:DD79,"&gt;0")</f>
        <v>0</v>
      </c>
      <c r="DE80" s="155">
        <f t="shared" ref="DE80:DK80" si="795">COUNTIF(DE72:DE79,"&gt;0")</f>
        <v>0</v>
      </c>
      <c r="DF80" s="155">
        <f t="shared" si="795"/>
        <v>0</v>
      </c>
      <c r="DG80" s="155">
        <f t="shared" si="795"/>
        <v>0</v>
      </c>
      <c r="DH80" s="155">
        <f t="shared" si="795"/>
        <v>0</v>
      </c>
      <c r="DI80" s="155">
        <f t="shared" si="795"/>
        <v>0</v>
      </c>
      <c r="DJ80" s="155">
        <f t="shared" si="795"/>
        <v>0</v>
      </c>
      <c r="DK80" s="155">
        <f t="shared" si="795"/>
        <v>0</v>
      </c>
      <c r="DL80" s="2">
        <f>SUM(DM80:DT80)</f>
        <v>2</v>
      </c>
      <c r="DM80" s="155">
        <f t="shared" ref="DM80:DT80" si="796">COUNTIF(DM72:DM79,"&gt;0")</f>
        <v>1</v>
      </c>
      <c r="DN80" s="155">
        <f t="shared" si="796"/>
        <v>1</v>
      </c>
      <c r="DO80" s="155">
        <f t="shared" si="796"/>
        <v>0</v>
      </c>
      <c r="DP80" s="155">
        <f t="shared" si="796"/>
        <v>0</v>
      </c>
      <c r="DQ80" s="155">
        <f t="shared" si="796"/>
        <v>0</v>
      </c>
      <c r="DR80" s="155">
        <f t="shared" si="796"/>
        <v>0</v>
      </c>
      <c r="DS80" s="155">
        <f t="shared" si="796"/>
        <v>0</v>
      </c>
      <c r="DT80" s="155">
        <f t="shared" si="796"/>
        <v>0</v>
      </c>
      <c r="DU80" s="2">
        <f t="shared" ref="DU80" si="797">SUM(DU72:DU79)</f>
        <v>2</v>
      </c>
    </row>
    <row r="81" spans="1:125" s="2" customFormat="1" x14ac:dyDescent="0.25">
      <c r="A81" s="216"/>
      <c r="B81" s="175"/>
      <c r="C81" s="218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  <c r="O81" s="10"/>
      <c r="P81" s="201"/>
      <c r="Q81" s="204"/>
      <c r="R81" s="204"/>
      <c r="S81" s="204"/>
      <c r="T81" s="204"/>
      <c r="U81" s="204"/>
      <c r="V81" s="204"/>
      <c r="W81" s="204"/>
      <c r="X81" s="10"/>
      <c r="Y81" s="10"/>
      <c r="Z81" s="10"/>
      <c r="AA81" s="10"/>
      <c r="AB81" s="10"/>
      <c r="AC81" s="167"/>
      <c r="AD81" s="263"/>
      <c r="AE81" s="263"/>
      <c r="AF81" s="263"/>
      <c r="AG81" s="377"/>
      <c r="AH81" s="263"/>
      <c r="AI81" s="263"/>
      <c r="AJ81" s="263"/>
      <c r="AK81" s="377"/>
      <c r="AL81" s="263"/>
      <c r="AM81" s="263"/>
      <c r="AN81" s="263"/>
      <c r="AO81" s="377"/>
      <c r="AP81" s="263"/>
      <c r="AQ81" s="263"/>
      <c r="AR81" s="263"/>
      <c r="AS81" s="377"/>
      <c r="AT81" s="263"/>
      <c r="AU81" s="263"/>
      <c r="AV81" s="263"/>
      <c r="AW81" s="377"/>
      <c r="AX81" s="263"/>
      <c r="AY81" s="263"/>
      <c r="AZ81" s="263"/>
      <c r="BA81" s="377"/>
      <c r="BB81" s="263"/>
      <c r="BC81" s="263"/>
      <c r="BD81" s="263"/>
      <c r="BE81" s="377"/>
      <c r="BF81" s="263"/>
      <c r="BG81" s="263"/>
      <c r="BH81" s="263"/>
      <c r="BI81" s="19"/>
      <c r="BJ81" s="77"/>
      <c r="BK81" s="25"/>
      <c r="BL81" s="54"/>
      <c r="BM81" s="54"/>
      <c r="BN81" s="54"/>
      <c r="BO81" s="54"/>
      <c r="BP81" s="54"/>
      <c r="BQ81" s="54"/>
      <c r="BR81" s="54"/>
      <c r="BS81" s="54"/>
      <c r="BT81" s="54"/>
      <c r="CE81" s="230"/>
      <c r="CF81" s="246"/>
      <c r="DD81" s="59"/>
      <c r="DE81" s="59"/>
      <c r="DF81" s="59"/>
      <c r="DG81" s="59"/>
      <c r="DH81" s="59"/>
      <c r="DI81" s="59"/>
      <c r="DJ81" s="59"/>
      <c r="DK81" s="59"/>
    </row>
    <row r="82" spans="1:125" s="2" customFormat="1" ht="13.5" customHeight="1" x14ac:dyDescent="0.25">
      <c r="A82" s="342" t="str">
        <f>IF($X$80=0,"1.2","1.3")</f>
        <v>1.3</v>
      </c>
      <c r="B82" s="380" t="s">
        <v>117</v>
      </c>
      <c r="C82" s="218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02"/>
      <c r="P82" s="202"/>
      <c r="Q82" s="219"/>
      <c r="R82" s="219"/>
      <c r="S82" s="219"/>
      <c r="T82" s="219"/>
      <c r="U82" s="219"/>
      <c r="V82" s="219"/>
      <c r="W82" s="219"/>
      <c r="X82" s="167"/>
      <c r="Y82" s="167"/>
      <c r="Z82" s="167"/>
      <c r="AA82" s="167"/>
      <c r="AB82" s="167"/>
      <c r="AC82" s="167"/>
      <c r="AD82" s="264"/>
      <c r="AE82" s="264"/>
      <c r="AF82" s="264"/>
      <c r="AG82" s="387"/>
      <c r="AH82" s="264"/>
      <c r="AI82" s="264"/>
      <c r="AJ82" s="264"/>
      <c r="AK82" s="387"/>
      <c r="AL82" s="264"/>
      <c r="AM82" s="264"/>
      <c r="AN82" s="264"/>
      <c r="AO82" s="387"/>
      <c r="AP82" s="264"/>
      <c r="AQ82" s="264"/>
      <c r="AR82" s="264"/>
      <c r="AS82" s="387"/>
      <c r="AT82" s="264"/>
      <c r="AU82" s="264"/>
      <c r="AV82" s="264"/>
      <c r="AW82" s="387"/>
      <c r="AX82" s="264"/>
      <c r="AY82" s="264"/>
      <c r="AZ82" s="264"/>
      <c r="BA82" s="387"/>
      <c r="BB82" s="264"/>
      <c r="BC82" s="264"/>
      <c r="BD82" s="264"/>
      <c r="BE82" s="387"/>
      <c r="BF82" s="264"/>
      <c r="BG82" s="264"/>
      <c r="BH82" s="264"/>
      <c r="BI82" s="387"/>
      <c r="BJ82" s="77"/>
      <c r="BK82" s="25"/>
      <c r="BL82" s="54"/>
      <c r="BM82" s="54"/>
      <c r="BN82" s="54"/>
      <c r="BO82" s="54"/>
      <c r="BP82" s="54"/>
      <c r="BQ82" s="54"/>
      <c r="BR82" s="54"/>
      <c r="BS82" s="54"/>
      <c r="BT82" s="54"/>
      <c r="CE82" s="230"/>
      <c r="CF82" s="246"/>
      <c r="DD82" s="59"/>
      <c r="DE82" s="59"/>
      <c r="DF82" s="59"/>
      <c r="DG82" s="59"/>
      <c r="DH82" s="59"/>
      <c r="DI82" s="59"/>
      <c r="DJ82" s="59"/>
      <c r="DK82" s="59"/>
    </row>
    <row r="83" spans="1:125" s="2" customFormat="1" x14ac:dyDescent="0.25">
      <c r="A83" s="393" t="str">
        <f>CONCATENATE($A$82,".",BX83)</f>
        <v>1.3.01</v>
      </c>
      <c r="B83" s="639" t="s">
        <v>331</v>
      </c>
      <c r="C83" s="157"/>
      <c r="D83" s="362"/>
      <c r="E83" s="183"/>
      <c r="F83" s="183"/>
      <c r="G83" s="363"/>
      <c r="H83" s="203">
        <v>3</v>
      </c>
      <c r="I83" s="146"/>
      <c r="J83" s="146"/>
      <c r="K83" s="146"/>
      <c r="L83" s="146"/>
      <c r="M83" s="146"/>
      <c r="N83" s="12"/>
      <c r="O83" s="162"/>
      <c r="P83" s="162"/>
      <c r="Q83" s="145"/>
      <c r="R83" s="146"/>
      <c r="S83" s="146"/>
      <c r="T83" s="146"/>
      <c r="U83" s="146"/>
      <c r="V83" s="146"/>
      <c r="W83" s="12"/>
      <c r="X83" s="8">
        <v>216</v>
      </c>
      <c r="Y83" s="162">
        <f>X83/$BR$7</f>
        <v>7.2</v>
      </c>
      <c r="Z83" s="9">
        <f t="shared" ref="Z83:AB87" si="798">AD83*$BL$5+AH83*$BM$5+AL83*$BN$5+AP83*$BO$5+AT83*$BP$5+AX83*$BQ$5+BB83*$BR$5+BF83*$BS$5</f>
        <v>0</v>
      </c>
      <c r="AA83" s="9">
        <f t="shared" si="798"/>
        <v>0</v>
      </c>
      <c r="AB83" s="9">
        <f t="shared" si="798"/>
        <v>0</v>
      </c>
      <c r="AC83" s="9">
        <f t="shared" ref="AC83:AC87" si="799">X83-Z83</f>
        <v>216</v>
      </c>
      <c r="AD83" s="162">
        <v>0</v>
      </c>
      <c r="AE83" s="162">
        <v>0</v>
      </c>
      <c r="AF83" s="162">
        <v>0</v>
      </c>
      <c r="AG83" s="76">
        <f>BL83</f>
        <v>0</v>
      </c>
      <c r="AH83" s="162">
        <v>0</v>
      </c>
      <c r="AI83" s="162">
        <v>0</v>
      </c>
      <c r="AJ83" s="162">
        <v>0</v>
      </c>
      <c r="AK83" s="76">
        <f>BM83</f>
        <v>0</v>
      </c>
      <c r="AL83" s="162">
        <v>0</v>
      </c>
      <c r="AM83" s="162">
        <v>0</v>
      </c>
      <c r="AN83" s="162">
        <v>0</v>
      </c>
      <c r="AO83" s="76">
        <f>BN83</f>
        <v>7.2</v>
      </c>
      <c r="AP83" s="162">
        <v>0</v>
      </c>
      <c r="AQ83" s="162">
        <v>0</v>
      </c>
      <c r="AR83" s="162">
        <v>0</v>
      </c>
      <c r="AS83" s="76">
        <f>BO83</f>
        <v>0</v>
      </c>
      <c r="AT83" s="162">
        <v>0</v>
      </c>
      <c r="AU83" s="162">
        <v>0</v>
      </c>
      <c r="AV83" s="162">
        <v>0</v>
      </c>
      <c r="AW83" s="76">
        <f>BP83</f>
        <v>0</v>
      </c>
      <c r="AX83" s="162">
        <v>0</v>
      </c>
      <c r="AY83" s="162">
        <v>0</v>
      </c>
      <c r="AZ83" s="162">
        <v>0</v>
      </c>
      <c r="BA83" s="76">
        <f>BQ83</f>
        <v>0</v>
      </c>
      <c r="BB83" s="162">
        <v>0</v>
      </c>
      <c r="BC83" s="162">
        <v>0</v>
      </c>
      <c r="BD83" s="162">
        <v>0</v>
      </c>
      <c r="BE83" s="76">
        <f>BR83</f>
        <v>0</v>
      </c>
      <c r="BF83" s="162">
        <v>0</v>
      </c>
      <c r="BG83" s="162">
        <v>0</v>
      </c>
      <c r="BH83" s="162">
        <v>0</v>
      </c>
      <c r="BI83" s="76">
        <f>BS83</f>
        <v>0</v>
      </c>
      <c r="BJ83" s="69">
        <f t="shared" ref="BJ83:BJ88" si="800">IF(ISERROR(AC83/X83),0,AC83/X83)</f>
        <v>1</v>
      </c>
      <c r="BK83" s="20"/>
      <c r="BL83" s="15">
        <f>IF(OR(MID($D83,1,1)="1",MID($E83,1,1)="1",MID($F83,1,1)="1",MID($G83,1,1)="1",MID($H83,1,1)="1",MID($I83,1,1)="1",MID($J83,1,1)="1",MID($K83,1,1)="1",MID($L83,1,1)="1",MID($M83,1,1)="1",MID($N83,1,1)=1),$Y83/$CZ83,0)</f>
        <v>0</v>
      </c>
      <c r="BM83" s="15">
        <f>IF(OR(MID($D83,1,1)="2",MID($E83,1,1)="2",MID($F83,1,1)="2",MID($G83,1,1)="2",MID($H83,1,1)="2",MID($I83,1,1)="2",MID($J83,1,1)="2",MID($K83,1,1)="2",MID($L83,1,1)="2",MID($M83,1,1)="2",MID($N83,1,1)=1),$Y83/$CZ83,0)</f>
        <v>0</v>
      </c>
      <c r="BN83" s="15">
        <f>IF(OR(MID($D83,1,1)="3",MID($E83,1,1)="3",MID($F83,1,1)="3",MID($G83,1,1)="3",MID($H83,1,1)="3",MID($I83,1,1)="3",MID($J83,1,1)="3",MID($K83,1,1)="3",MID($L83,1,1)="3",MID($M83,1,1)="3",MID($N83,1,1)=1),$Y83/$CZ83,0)</f>
        <v>7.2</v>
      </c>
      <c r="BO83" s="15">
        <f>IF(OR(MID($D83,1,1)="4",MID($E83,1,1)="4",MID($F83,1,1)="4",MID($G83,1,1)="4",MID($H83,1,1)="4",MID($I83,1,1)="4",MID($J83,1,1)="4",MID($K83,1,1)="4",MID($L83,1,1)="4",MID($M83,1,1)="4",MID($N83,1,1)=1),$Y83/$CZ83,0)</f>
        <v>0</v>
      </c>
      <c r="BP83" s="15">
        <f>IF(OR(MID($D83,1,1)="5",MID($E83,1,1)="5",MID($F83,1,1)="5",MID($G83,1,1)="5",MID($H83,1,1)="5",MID($I83,1,1)="5",MID($J83,1,1)="5",MID($K83,1,1)="5",MID($L83,1,1)="5",MID($M83,1,1)="5",MID($N83,1,1)=1),$Y83/$CZ83,0)</f>
        <v>0</v>
      </c>
      <c r="BQ83" s="15">
        <f>IF(OR(MID($D83,1,1)="6",MID($E83,1,1)="6",MID($F83,1,1)="6",MID($G83,1,1)="6",MID($H83,1,1)="6",MID($I83,1,1)="6",MID($J83,1,1)="6",MID($K83,1,1)="6",MID($L83,1,1)="6",MID($M83,1,1)="6",MID($N83,1,1)=1),$Y83/$CZ83,0)</f>
        <v>0</v>
      </c>
      <c r="BR83" s="15">
        <f>IF(OR(MID($D83,1,1)="7",MID($E83,1,1)="7",MID($F83,1,1)="7",MID($G83,1,1)="7",MID($H83,1,1)="7",MID($I83,1,1)="7",MID($J83,1,1)="7",MID($K83,1,1)="7",MID($L83,1,1)="7",MID($M83,1,1)="7",MID($N83,1,1)=1),$Y83/$CZ83,0)</f>
        <v>0</v>
      </c>
      <c r="BS83" s="15">
        <f>IF(OR(MID($D83,1,1)="8",MID($E83,1,1)="8",MID($F83,1,1)="8",MID($G83,1,1)="8",MID($H83,1,1)="8",MID($I83,1,1)="8",MID($J83,1,1)="8",MID($K83,1,1)="8",MID($L83,1,1)="8",MID($M83,1,1)="8",MID($N83,1,1)=1),$Y83/$CZ83,0)</f>
        <v>0</v>
      </c>
      <c r="BT83" s="101">
        <f>SUM(BL83:BS83)</f>
        <v>7.2</v>
      </c>
      <c r="BW83"/>
      <c r="BX83" s="619" t="s">
        <v>316</v>
      </c>
      <c r="BY83"/>
      <c r="BZ83"/>
      <c r="CA83"/>
      <c r="CB83"/>
      <c r="CC83"/>
      <c r="CD83"/>
      <c r="CE83" s="238"/>
      <c r="CF83" s="251">
        <f t="shared" ref="CF83:CF88" si="801">MAX(BW83:CD83)</f>
        <v>0</v>
      </c>
      <c r="CH83"/>
      <c r="CI83"/>
      <c r="CJ83"/>
      <c r="CK83"/>
      <c r="CL83"/>
      <c r="CM83"/>
      <c r="CN83"/>
      <c r="CO83"/>
      <c r="CP83"/>
      <c r="CQ83" s="81">
        <f>IF(MID(H83,1,1)="1",1,0)+IF(MID(I83,1,1)="1",1,0)+IF(MID(J83,1,1)="1",1,0)+IF(MID(K83,1,1)="1",1,0)+IF(MID(L83,1,1)="1",1,0)+IF(MID(M83,1,1)="1",1,0)+IF(MID(N83,1,1)="1",1,0)</f>
        <v>0</v>
      </c>
      <c r="CR83" s="81">
        <f>IF(MID(H83,1,1)="2",1,0)+IF(MID(I83,1,1)="2",1,0)+IF(MID(J83,1,1)="2",1,0)+IF(MID(K83,1,1)="2",1,0)+IF(MID(L83,1,1)="2",1,0)+IF(MID(M83,1,1)="2",1,0)+IF(MID(N83,1,1)="2",1,0)</f>
        <v>0</v>
      </c>
      <c r="CS83" s="82">
        <f>IF(MID(H83,1,1)="3",1,0)+IF(MID(I83,1,1)="3",1,0)+IF(MID(J83,1,1)="3",1,0)+IF(MID(K83,1,1)="3",1,0)+IF(MID(L83,1,1)="3",1,0)+IF(MID(M83,1,1)="3",1,0)+IF(MID(N83,1,1)="3",1,0)</f>
        <v>1</v>
      </c>
      <c r="CT83" s="81">
        <f>IF(MID(H83,1,1)="4",1,0)+IF(MID(I83,1,1)="4",1,0)+IF(MID(J83,1,1)="4",1,0)+IF(MID(K83,1,1)="4",1,0)+IF(MID(L83,1,1)="4",1,0)+IF(MID(M83,1,1)="4",1,0)+IF(MID(N83,1,1)="4",1,0)</f>
        <v>0</v>
      </c>
      <c r="CU83" s="81">
        <f>IF(MID(H83,1,1)="5",1,0)+IF(MID(I83,1,1)="5",1,0)+IF(MID(J83,1,1)="5",1,0)+IF(MID(K83,1,1)="5",1,0)+IF(MID(L83,1,1)="5",1,0)+IF(MID(M83,1,1)="5",1,0)+IF(MID(N83,1,1)="5",1,0)</f>
        <v>0</v>
      </c>
      <c r="CV83" s="81">
        <f>IF(MID(H83,1,1)="6",1,0)+IF(MID(I83,1,1)="6",1,0)+IF(MID(J83,1,1)="6",1,0)+IF(MID(K83,1,1)="6",1,0)+IF(MID(L83,1,1)="6",1,0)+IF(MID(M83,1,1)="6",1,0)+IF(MID(N83,1,1)="6",1,0)</f>
        <v>0</v>
      </c>
      <c r="CW83" s="81">
        <f>IF(MID(H83,1,1)="7",1,0)+IF(MID(I83,1,1)="7",1,0)+IF(MID(J83,1,1)="7",1,0)+IF(MID(K83,1,1)="7",1,0)+IF(MID(L83,1,1)="7",1,0)+IF(MID(M83,1,1)="7",1,0)+IF(MID(N83,1,1)="7",1,0)</f>
        <v>0</v>
      </c>
      <c r="CX83" s="81">
        <f>IF(MID(H83,1,1)="8",1,0)+IF(MID(I83,1,1)="8",1,0)+IF(MID(J83,1,1)="8",1,0)+IF(MID(K83,1,1)="8",1,0)+IF(MID(L83,1,1)="8",1,0)+IF(MID(M83,1,1)="8",1,0)+IF(MID(N83,1,1)="8",1,0)</f>
        <v>0</v>
      </c>
      <c r="CY83" s="94">
        <f>SUM(CQ83:CX83)</f>
        <v>1</v>
      </c>
      <c r="CZ83" s="2">
        <f>CP83+CY83</f>
        <v>1</v>
      </c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</row>
    <row r="84" spans="1:125" s="2" customFormat="1" hidden="1" x14ac:dyDescent="0.25">
      <c r="A84" s="393" t="str">
        <f t="shared" ref="A84:A87" si="802">CONCATENATE($A$82,".",BX84)</f>
        <v>1.3.02</v>
      </c>
      <c r="B84" s="174"/>
      <c r="C84" s="157"/>
      <c r="D84" s="362"/>
      <c r="E84" s="183"/>
      <c r="F84" s="183"/>
      <c r="G84" s="363"/>
      <c r="H84" s="145"/>
      <c r="I84" s="146"/>
      <c r="J84" s="146"/>
      <c r="K84" s="146"/>
      <c r="L84" s="146"/>
      <c r="M84" s="146"/>
      <c r="N84" s="12"/>
      <c r="O84" s="162"/>
      <c r="P84" s="162"/>
      <c r="Q84" s="145"/>
      <c r="R84" s="146"/>
      <c r="S84" s="146"/>
      <c r="T84" s="146"/>
      <c r="U84" s="146"/>
      <c r="V84" s="146"/>
      <c r="W84" s="12"/>
      <c r="X84" s="8"/>
      <c r="Y84" s="162">
        <f t="shared" ref="Y84:Y87" si="803">X84/$BR$7</f>
        <v>0</v>
      </c>
      <c r="Z84" s="9">
        <f t="shared" si="798"/>
        <v>0</v>
      </c>
      <c r="AA84" s="9">
        <f t="shared" si="798"/>
        <v>0</v>
      </c>
      <c r="AB84" s="9">
        <f t="shared" si="798"/>
        <v>0</v>
      </c>
      <c r="AC84" s="9">
        <f t="shared" si="799"/>
        <v>0</v>
      </c>
      <c r="AD84" s="162">
        <v>0</v>
      </c>
      <c r="AE84" s="162">
        <v>0</v>
      </c>
      <c r="AF84" s="162">
        <v>0</v>
      </c>
      <c r="AG84" s="76">
        <f>BL84</f>
        <v>0</v>
      </c>
      <c r="AH84" s="162">
        <v>0</v>
      </c>
      <c r="AI84" s="162">
        <v>0</v>
      </c>
      <c r="AJ84" s="162">
        <v>0</v>
      </c>
      <c r="AK84" s="76">
        <f>BM84</f>
        <v>0</v>
      </c>
      <c r="AL84" s="162">
        <v>0</v>
      </c>
      <c r="AM84" s="162">
        <v>0</v>
      </c>
      <c r="AN84" s="162">
        <v>0</v>
      </c>
      <c r="AO84" s="76">
        <f>BN84</f>
        <v>0</v>
      </c>
      <c r="AP84" s="162">
        <v>0</v>
      </c>
      <c r="AQ84" s="162">
        <v>0</v>
      </c>
      <c r="AR84" s="162">
        <v>0</v>
      </c>
      <c r="AS84" s="76">
        <f>BO84</f>
        <v>0</v>
      </c>
      <c r="AT84" s="162">
        <v>0</v>
      </c>
      <c r="AU84" s="162">
        <v>0</v>
      </c>
      <c r="AV84" s="162">
        <v>0</v>
      </c>
      <c r="AW84" s="76">
        <f>BP84</f>
        <v>0</v>
      </c>
      <c r="AX84" s="162">
        <v>0</v>
      </c>
      <c r="AY84" s="162">
        <v>0</v>
      </c>
      <c r="AZ84" s="162">
        <v>0</v>
      </c>
      <c r="BA84" s="76">
        <f>BQ84</f>
        <v>0</v>
      </c>
      <c r="BB84" s="162">
        <v>0</v>
      </c>
      <c r="BC84" s="162">
        <v>0</v>
      </c>
      <c r="BD84" s="162">
        <v>0</v>
      </c>
      <c r="BE84" s="76">
        <f>BR84</f>
        <v>0</v>
      </c>
      <c r="BF84" s="162">
        <v>0</v>
      </c>
      <c r="BG84" s="162">
        <v>0</v>
      </c>
      <c r="BH84" s="162">
        <v>0</v>
      </c>
      <c r="BI84" s="76">
        <f>BS84</f>
        <v>0</v>
      </c>
      <c r="BJ84" s="69">
        <f t="shared" si="800"/>
        <v>0</v>
      </c>
      <c r="BK84" s="20"/>
      <c r="BL84" s="15">
        <f>IF(OR(MID($D84,1,1)="1",MID($E84,1,1)="1",MID($F84,1,1)="1",MID($G84,1,1)="1",MID($H84,1,1)="1",MID($I84,1,1)="1",MID($J84,1,1)="1",MID($K84,1,1)="1",MID($L84,1,1)="1",MID($M84,1,1)="1",MID($N84,1,1)=1),$Y84/$CZ84,0)</f>
        <v>0</v>
      </c>
      <c r="BM84" s="15">
        <f>IF(OR(MID($D84,1,1)="2",MID($E84,1,1)="2",MID($F84,1,1)="2",MID($G84,1,1)="2",MID($H84,1,1)="2",MID($I84,1,1)="2",MID($J84,1,1)="2",MID($K84,1,1)="2",MID($L84,1,1)="2",MID($M84,1,1)="2",MID($N84,1,1)=1),$Y84/$CZ84,0)</f>
        <v>0</v>
      </c>
      <c r="BN84" s="15">
        <f>IF(OR(MID($D84,1,1)="3",MID($E84,1,1)="3",MID($F84,1,1)="3",MID($G84,1,1)="3",MID($H84,1,1)="3",MID($I84,1,1)="3",MID($J84,1,1)="3",MID($K84,1,1)="3",MID($L84,1,1)="3",MID($M84,1,1)="3",MID($N84,1,1)=1),$Y84/$CZ84,0)</f>
        <v>0</v>
      </c>
      <c r="BO84" s="15">
        <f>IF(OR(MID($D84,1,1)="4",MID($E84,1,1)="4",MID($F84,1,1)="4",MID($G84,1,1)="4",MID($H84,1,1)="4",MID($I84,1,1)="4",MID($J84,1,1)="4",MID($K84,1,1)="4",MID($L84,1,1)="4",MID($M84,1,1)="4",MID($N84,1,1)=1),$Y84/$CZ84,0)</f>
        <v>0</v>
      </c>
      <c r="BP84" s="15">
        <f>IF(OR(MID($D84,1,1)="5",MID($E84,1,1)="5",MID($F84,1,1)="5",MID($G84,1,1)="5",MID($H84,1,1)="5",MID($I84,1,1)="5",MID($J84,1,1)="5",MID($K84,1,1)="5",MID($L84,1,1)="5",MID($M84,1,1)="5",MID($N84,1,1)=1),$Y84/$CZ84,0)</f>
        <v>0</v>
      </c>
      <c r="BQ84" s="15">
        <f>IF(OR(MID($D84,1,1)="6",MID($E84,1,1)="6",MID($F84,1,1)="6",MID($G84,1,1)="6",MID($H84,1,1)="6",MID($I84,1,1)="6",MID($J84,1,1)="6",MID($K84,1,1)="6",MID($L84,1,1)="6",MID($M84,1,1)="6",MID($N84,1,1)=1),$Y84/$CZ84,0)</f>
        <v>0</v>
      </c>
      <c r="BR84" s="15">
        <f>IF(OR(MID($D84,1,1)="7",MID($E84,1,1)="7",MID($F84,1,1)="7",MID($G84,1,1)="7",MID($H84,1,1)="7",MID($I84,1,1)="7",MID($J84,1,1)="7",MID($K84,1,1)="7",MID($L84,1,1)="7",MID($M84,1,1)="7",MID($N84,1,1)=1),$Y84/$CZ84,0)</f>
        <v>0</v>
      </c>
      <c r="BS84" s="15">
        <f>IF(OR(MID($D84,1,1)="8",MID($E84,1,1)="8",MID($F84,1,1)="8",MID($G84,1,1)="8",MID($H84,1,1)="8",MID($I84,1,1)="8",MID($J84,1,1)="8",MID($K84,1,1)="8",MID($L84,1,1)="8",MID($M84,1,1)="8",MID($N84,1,1)=1),$Y84/$CZ84,0)</f>
        <v>0</v>
      </c>
      <c r="BT84" s="101">
        <f>SUM(BL84:BS84)</f>
        <v>0</v>
      </c>
      <c r="BW84"/>
      <c r="BX84" s="619" t="s">
        <v>317</v>
      </c>
      <c r="BY84"/>
      <c r="BZ84"/>
      <c r="CA84"/>
      <c r="CB84"/>
      <c r="CC84"/>
      <c r="CD84"/>
      <c r="CE84" s="238"/>
      <c r="CF84" s="251">
        <f t="shared" si="801"/>
        <v>0</v>
      </c>
      <c r="CH84"/>
      <c r="CI84"/>
      <c r="CJ84"/>
      <c r="CK84"/>
      <c r="CL84"/>
      <c r="CM84"/>
      <c r="CN84"/>
      <c r="CO84"/>
      <c r="CP84"/>
      <c r="CQ84" s="81">
        <f>IF(MID(H84,1,1)="1",1,0)+IF(MID(I84,1,1)="1",1,0)+IF(MID(J84,1,1)="1",1,0)+IF(MID(K84,1,1)="1",1,0)+IF(MID(L84,1,1)="1",1,0)+IF(MID(M84,1,1)="1",1,0)+IF(MID(N84,1,1)="1",1,0)</f>
        <v>0</v>
      </c>
      <c r="CR84" s="81">
        <f>IF(MID(H84,1,1)="2",1,0)+IF(MID(I84,1,1)="2",1,0)+IF(MID(J84,1,1)="2",1,0)+IF(MID(K84,1,1)="2",1,0)+IF(MID(L84,1,1)="2",1,0)+IF(MID(M84,1,1)="2",1,0)+IF(MID(N84,1,1)="2",1,0)</f>
        <v>0</v>
      </c>
      <c r="CS84" s="82">
        <f>IF(MID(H84,1,1)="3",1,0)+IF(MID(I84,1,1)="3",1,0)+IF(MID(J84,1,1)="3",1,0)+IF(MID(K84,1,1)="3",1,0)+IF(MID(L84,1,1)="3",1,0)+IF(MID(M84,1,1)="3",1,0)+IF(MID(N84,1,1)="3",1,0)</f>
        <v>0</v>
      </c>
      <c r="CT84" s="81">
        <f>IF(MID(H84,1,1)="4",1,0)+IF(MID(I84,1,1)="4",1,0)+IF(MID(J84,1,1)="4",1,0)+IF(MID(K84,1,1)="4",1,0)+IF(MID(L84,1,1)="4",1,0)+IF(MID(M84,1,1)="4",1,0)+IF(MID(N84,1,1)="4",1,0)</f>
        <v>0</v>
      </c>
      <c r="CU84" s="81">
        <f>IF(MID(H84,1,1)="5",1,0)+IF(MID(I84,1,1)="5",1,0)+IF(MID(J84,1,1)="5",1,0)+IF(MID(K84,1,1)="5",1,0)+IF(MID(L84,1,1)="5",1,0)+IF(MID(M84,1,1)="5",1,0)+IF(MID(N84,1,1)="5",1,0)</f>
        <v>0</v>
      </c>
      <c r="CV84" s="81">
        <f>IF(MID(H84,1,1)="6",1,0)+IF(MID(I84,1,1)="6",1,0)+IF(MID(J84,1,1)="6",1,0)+IF(MID(K84,1,1)="6",1,0)+IF(MID(L84,1,1)="6",1,0)+IF(MID(M84,1,1)="6",1,0)+IF(MID(N84,1,1)="6",1,0)</f>
        <v>0</v>
      </c>
      <c r="CW84" s="81">
        <f>IF(MID(H84,1,1)="7",1,0)+IF(MID(I84,1,1)="7",1,0)+IF(MID(J84,1,1)="7",1,0)+IF(MID(K84,1,1)="7",1,0)+IF(MID(L84,1,1)="7",1,0)+IF(MID(M84,1,1)="7",1,0)+IF(MID(N84,1,1)="7",1,0)</f>
        <v>0</v>
      </c>
      <c r="CX84" s="81">
        <f>IF(MID(H84,1,1)="8",1,0)+IF(MID(I84,1,1)="8",1,0)+IF(MID(J84,1,1)="8",1,0)+IF(MID(K84,1,1)="8",1,0)+IF(MID(L84,1,1)="8",1,0)+IF(MID(M84,1,1)="8",1,0)+IF(MID(N84,1,1)="8",1,0)</f>
        <v>0</v>
      </c>
      <c r="CY84" s="94">
        <f>SUM(CQ84:CX84)</f>
        <v>0</v>
      </c>
      <c r="CZ84" s="2">
        <f>CP84+CY84</f>
        <v>0</v>
      </c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</row>
    <row r="85" spans="1:125" s="2" customFormat="1" ht="13.5" hidden="1" customHeight="1" x14ac:dyDescent="0.25">
      <c r="A85" s="393" t="str">
        <f t="shared" si="802"/>
        <v>1.3.03</v>
      </c>
      <c r="B85" s="174"/>
      <c r="C85" s="157"/>
      <c r="D85" s="362"/>
      <c r="E85" s="183"/>
      <c r="F85" s="183"/>
      <c r="G85" s="363"/>
      <c r="H85" s="145"/>
      <c r="I85" s="146"/>
      <c r="J85" s="146"/>
      <c r="K85" s="146"/>
      <c r="L85" s="146"/>
      <c r="M85" s="146"/>
      <c r="N85" s="12"/>
      <c r="O85" s="162"/>
      <c r="P85" s="162"/>
      <c r="Q85" s="145"/>
      <c r="R85" s="146"/>
      <c r="S85" s="146"/>
      <c r="T85" s="146"/>
      <c r="U85" s="146"/>
      <c r="V85" s="146"/>
      <c r="W85" s="12"/>
      <c r="X85" s="8"/>
      <c r="Y85" s="162">
        <f t="shared" si="803"/>
        <v>0</v>
      </c>
      <c r="Z85" s="9">
        <f t="shared" si="798"/>
        <v>0</v>
      </c>
      <c r="AA85" s="9">
        <f t="shared" si="798"/>
        <v>0</v>
      </c>
      <c r="AB85" s="9">
        <f t="shared" si="798"/>
        <v>0</v>
      </c>
      <c r="AC85" s="9">
        <f t="shared" si="799"/>
        <v>0</v>
      </c>
      <c r="AD85" s="162">
        <v>0</v>
      </c>
      <c r="AE85" s="162">
        <v>0</v>
      </c>
      <c r="AF85" s="162">
        <v>0</v>
      </c>
      <c r="AG85" s="76">
        <f>BL85</f>
        <v>0</v>
      </c>
      <c r="AH85" s="162">
        <v>0</v>
      </c>
      <c r="AI85" s="162">
        <v>0</v>
      </c>
      <c r="AJ85" s="162">
        <v>0</v>
      </c>
      <c r="AK85" s="76">
        <f>BM85</f>
        <v>0</v>
      </c>
      <c r="AL85" s="162">
        <v>0</v>
      </c>
      <c r="AM85" s="162">
        <v>0</v>
      </c>
      <c r="AN85" s="162">
        <v>0</v>
      </c>
      <c r="AO85" s="76">
        <f>BN85</f>
        <v>0</v>
      </c>
      <c r="AP85" s="162">
        <v>0</v>
      </c>
      <c r="AQ85" s="162">
        <v>0</v>
      </c>
      <c r="AR85" s="162">
        <v>0</v>
      </c>
      <c r="AS85" s="76">
        <f>BO85</f>
        <v>0</v>
      </c>
      <c r="AT85" s="162">
        <v>0</v>
      </c>
      <c r="AU85" s="162">
        <v>0</v>
      </c>
      <c r="AV85" s="162">
        <v>0</v>
      </c>
      <c r="AW85" s="76">
        <f>BP85</f>
        <v>0</v>
      </c>
      <c r="AX85" s="162">
        <v>0</v>
      </c>
      <c r="AY85" s="162">
        <v>0</v>
      </c>
      <c r="AZ85" s="162">
        <v>0</v>
      </c>
      <c r="BA85" s="76">
        <f>BQ85</f>
        <v>0</v>
      </c>
      <c r="BB85" s="162">
        <v>0</v>
      </c>
      <c r="BC85" s="162">
        <v>0</v>
      </c>
      <c r="BD85" s="162">
        <v>0</v>
      </c>
      <c r="BE85" s="76">
        <f>BR85</f>
        <v>0</v>
      </c>
      <c r="BF85" s="162">
        <v>0</v>
      </c>
      <c r="BG85" s="162">
        <v>0</v>
      </c>
      <c r="BH85" s="162">
        <v>0</v>
      </c>
      <c r="BI85" s="76">
        <f>BS85</f>
        <v>0</v>
      </c>
      <c r="BJ85" s="69">
        <f t="shared" si="800"/>
        <v>0</v>
      </c>
      <c r="BK85" s="20"/>
      <c r="BL85" s="15">
        <f>IF(OR(MID($D85,1,1)="1",MID($E85,1,1)="1",MID($F85,1,1)="1",MID($G85,1,1)="1",MID($H85,1,1)="1",MID($I85,1,1)="1",MID($J85,1,1)="1",MID($K85,1,1)="1",MID($L85,1,1)="1",MID($M85,1,1)="1",MID($N85,1,1)=1),$Y85/$CZ85,0)</f>
        <v>0</v>
      </c>
      <c r="BM85" s="15">
        <f>IF(OR(MID($D85,1,1)="2",MID($E85,1,1)="2",MID($F85,1,1)="2",MID($G85,1,1)="2",MID($H85,1,1)="2",MID($I85,1,1)="2",MID($J85,1,1)="2",MID($K85,1,1)="2",MID($L85,1,1)="2",MID($M85,1,1)="2",MID($N85,1,1)=1),$Y85/$CZ85,0)</f>
        <v>0</v>
      </c>
      <c r="BN85" s="15">
        <f>IF(OR(MID($D85,1,1)="3",MID($E85,1,1)="3",MID($F85,1,1)="3",MID($G85,1,1)="3",MID($H85,1,1)="3",MID($I85,1,1)="3",MID($J85,1,1)="3",MID($K85,1,1)="3",MID($L85,1,1)="3",MID($M85,1,1)="3",MID($N85,1,1)=1),$Y85/$CZ85,0)</f>
        <v>0</v>
      </c>
      <c r="BO85" s="15">
        <f>IF(OR(MID($D85,1,1)="4",MID($E85,1,1)="4",MID($F85,1,1)="4",MID($G85,1,1)="4",MID($H85,1,1)="4",MID($I85,1,1)="4",MID($J85,1,1)="4",MID($K85,1,1)="4",MID($L85,1,1)="4",MID($M85,1,1)="4",MID($N85,1,1)=1),$Y85/$CZ85,0)</f>
        <v>0</v>
      </c>
      <c r="BP85" s="15">
        <f>IF(OR(MID($D85,1,1)="5",MID($E85,1,1)="5",MID($F85,1,1)="5",MID($G85,1,1)="5",MID($H85,1,1)="5",MID($I85,1,1)="5",MID($J85,1,1)="5",MID($K85,1,1)="5",MID($L85,1,1)="5",MID($M85,1,1)="5",MID($N85,1,1)=1),$Y85/$CZ85,0)</f>
        <v>0</v>
      </c>
      <c r="BQ85" s="15">
        <f>IF(OR(MID($D85,1,1)="6",MID($E85,1,1)="6",MID($F85,1,1)="6",MID($G85,1,1)="6",MID($H85,1,1)="6",MID($I85,1,1)="6",MID($J85,1,1)="6",MID($K85,1,1)="6",MID($L85,1,1)="6",MID($M85,1,1)="6",MID($N85,1,1)=1),$Y85/$CZ85,0)</f>
        <v>0</v>
      </c>
      <c r="BR85" s="15">
        <f>IF(OR(MID($D85,1,1)="7",MID($E85,1,1)="7",MID($F85,1,1)="7",MID($G85,1,1)="7",MID($H85,1,1)="7",MID($I85,1,1)="7",MID($J85,1,1)="7",MID($K85,1,1)="7",MID($L85,1,1)="7",MID($M85,1,1)="7",MID($N85,1,1)=1),$Y85/$CZ85,0)</f>
        <v>0</v>
      </c>
      <c r="BS85" s="15">
        <f>IF(OR(MID($D85,1,1)="8",MID($E85,1,1)="8",MID($F85,1,1)="8",MID($G85,1,1)="8",MID($H85,1,1)="8",MID($I85,1,1)="8",MID($J85,1,1)="8",MID($K85,1,1)="8",MID($L85,1,1)="8",MID($M85,1,1)="8",MID($N85,1,1)=1),$Y85/$CZ85,0)</f>
        <v>0</v>
      </c>
      <c r="BT85" s="101">
        <f>SUM(BL85:BS85)</f>
        <v>0</v>
      </c>
      <c r="BW85"/>
      <c r="BX85" s="619" t="s">
        <v>318</v>
      </c>
      <c r="BY85"/>
      <c r="BZ85"/>
      <c r="CA85"/>
      <c r="CB85"/>
      <c r="CC85"/>
      <c r="CD85"/>
      <c r="CE85" s="238"/>
      <c r="CF85" s="251">
        <f t="shared" si="801"/>
        <v>0</v>
      </c>
      <c r="CH85"/>
      <c r="CI85"/>
      <c r="CJ85"/>
      <c r="CK85"/>
      <c r="CL85"/>
      <c r="CM85"/>
      <c r="CN85"/>
      <c r="CO85"/>
      <c r="CP85"/>
      <c r="CQ85" s="81">
        <f>IF(MID(H85,1,1)="1",1,0)+IF(MID(I85,1,1)="1",1,0)+IF(MID(J85,1,1)="1",1,0)+IF(MID(K85,1,1)="1",1,0)+IF(MID(L85,1,1)="1",1,0)+IF(MID(M85,1,1)="1",1,0)+IF(MID(N85,1,1)="1",1,0)</f>
        <v>0</v>
      </c>
      <c r="CR85" s="81">
        <f>IF(MID(H85,1,1)="2",1,0)+IF(MID(I85,1,1)="2",1,0)+IF(MID(J85,1,1)="2",1,0)+IF(MID(K85,1,1)="2",1,0)+IF(MID(L85,1,1)="2",1,0)+IF(MID(M85,1,1)="2",1,0)+IF(MID(N85,1,1)="2",1,0)</f>
        <v>0</v>
      </c>
      <c r="CS85" s="82">
        <f>IF(MID(H85,1,1)="3",1,0)+IF(MID(I85,1,1)="3",1,0)+IF(MID(J85,1,1)="3",1,0)+IF(MID(K85,1,1)="3",1,0)+IF(MID(L85,1,1)="3",1,0)+IF(MID(M85,1,1)="3",1,0)+IF(MID(N85,1,1)="3",1,0)</f>
        <v>0</v>
      </c>
      <c r="CT85" s="81">
        <f>IF(MID(H85,1,1)="4",1,0)+IF(MID(I85,1,1)="4",1,0)+IF(MID(J85,1,1)="4",1,0)+IF(MID(K85,1,1)="4",1,0)+IF(MID(L85,1,1)="4",1,0)+IF(MID(M85,1,1)="4",1,0)+IF(MID(N85,1,1)="4",1,0)</f>
        <v>0</v>
      </c>
      <c r="CU85" s="81">
        <f>IF(MID(H85,1,1)="5",1,0)+IF(MID(I85,1,1)="5",1,0)+IF(MID(J85,1,1)="5",1,0)+IF(MID(K85,1,1)="5",1,0)+IF(MID(L85,1,1)="5",1,0)+IF(MID(M85,1,1)="5",1,0)+IF(MID(N85,1,1)="5",1,0)</f>
        <v>0</v>
      </c>
      <c r="CV85" s="81">
        <f>IF(MID(H85,1,1)="6",1,0)+IF(MID(I85,1,1)="6",1,0)+IF(MID(J85,1,1)="6",1,0)+IF(MID(K85,1,1)="6",1,0)+IF(MID(L85,1,1)="6",1,0)+IF(MID(M85,1,1)="6",1,0)+IF(MID(N85,1,1)="6",1,0)</f>
        <v>0</v>
      </c>
      <c r="CW85" s="81">
        <f>IF(MID(H85,1,1)="7",1,0)+IF(MID(I85,1,1)="7",1,0)+IF(MID(J85,1,1)="7",1,0)+IF(MID(K85,1,1)="7",1,0)+IF(MID(L85,1,1)="7",1,0)+IF(MID(M85,1,1)="7",1,0)+IF(MID(N85,1,1)="7",1,0)</f>
        <v>0</v>
      </c>
      <c r="CX85" s="81">
        <f>IF(MID(H85,1,1)="8",1,0)+IF(MID(I85,1,1)="8",1,0)+IF(MID(J85,1,1)="8",1,0)+IF(MID(K85,1,1)="8",1,0)+IF(MID(L85,1,1)="8",1,0)+IF(MID(M85,1,1)="8",1,0)+IF(MID(N85,1,1)="8",1,0)</f>
        <v>0</v>
      </c>
      <c r="CY85" s="94">
        <f>SUM(CQ85:CX85)</f>
        <v>0</v>
      </c>
      <c r="CZ85" s="2">
        <f>CP85+CY85</f>
        <v>0</v>
      </c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</row>
    <row r="86" spans="1:125" s="2" customFormat="1" hidden="1" x14ac:dyDescent="0.25">
      <c r="A86" s="393" t="str">
        <f t="shared" si="802"/>
        <v>1.3.04</v>
      </c>
      <c r="B86" s="174"/>
      <c r="C86" s="157"/>
      <c r="D86" s="362"/>
      <c r="E86" s="183"/>
      <c r="F86" s="183"/>
      <c r="G86" s="363"/>
      <c r="H86" s="145"/>
      <c r="I86" s="146"/>
      <c r="J86" s="146"/>
      <c r="K86" s="146"/>
      <c r="L86" s="146"/>
      <c r="M86" s="146"/>
      <c r="N86" s="12"/>
      <c r="O86" s="162"/>
      <c r="P86" s="162"/>
      <c r="Q86" s="145"/>
      <c r="R86" s="146"/>
      <c r="S86" s="146"/>
      <c r="T86" s="146"/>
      <c r="U86" s="146"/>
      <c r="V86" s="146"/>
      <c r="W86" s="12"/>
      <c r="X86" s="8"/>
      <c r="Y86" s="162">
        <f t="shared" si="803"/>
        <v>0</v>
      </c>
      <c r="Z86" s="9">
        <f t="shared" si="798"/>
        <v>0</v>
      </c>
      <c r="AA86" s="9">
        <f t="shared" si="798"/>
        <v>0</v>
      </c>
      <c r="AB86" s="9">
        <f t="shared" si="798"/>
        <v>0</v>
      </c>
      <c r="AC86" s="9">
        <f t="shared" si="799"/>
        <v>0</v>
      </c>
      <c r="AD86" s="162">
        <v>0</v>
      </c>
      <c r="AE86" s="162">
        <v>0</v>
      </c>
      <c r="AF86" s="162">
        <v>0</v>
      </c>
      <c r="AG86" s="76">
        <f>BL86</f>
        <v>0</v>
      </c>
      <c r="AH86" s="162">
        <v>0</v>
      </c>
      <c r="AI86" s="162">
        <v>0</v>
      </c>
      <c r="AJ86" s="162">
        <v>0</v>
      </c>
      <c r="AK86" s="76">
        <f>BM86</f>
        <v>0</v>
      </c>
      <c r="AL86" s="162">
        <v>0</v>
      </c>
      <c r="AM86" s="162">
        <v>0</v>
      </c>
      <c r="AN86" s="162">
        <v>0</v>
      </c>
      <c r="AO86" s="76">
        <f>BN86</f>
        <v>0</v>
      </c>
      <c r="AP86" s="162">
        <v>0</v>
      </c>
      <c r="AQ86" s="162">
        <v>0</v>
      </c>
      <c r="AR86" s="162">
        <v>0</v>
      </c>
      <c r="AS86" s="76">
        <f>BO86</f>
        <v>0</v>
      </c>
      <c r="AT86" s="162">
        <v>0</v>
      </c>
      <c r="AU86" s="162">
        <v>0</v>
      </c>
      <c r="AV86" s="162">
        <v>0</v>
      </c>
      <c r="AW86" s="76">
        <f>BP86</f>
        <v>0</v>
      </c>
      <c r="AX86" s="162">
        <v>0</v>
      </c>
      <c r="AY86" s="162">
        <v>0</v>
      </c>
      <c r="AZ86" s="162">
        <v>0</v>
      </c>
      <c r="BA86" s="76">
        <f>BQ86</f>
        <v>0</v>
      </c>
      <c r="BB86" s="162">
        <v>0</v>
      </c>
      <c r="BC86" s="162">
        <v>0</v>
      </c>
      <c r="BD86" s="162">
        <v>0</v>
      </c>
      <c r="BE86" s="76">
        <f>BR86</f>
        <v>0</v>
      </c>
      <c r="BF86" s="162">
        <v>0</v>
      </c>
      <c r="BG86" s="162">
        <v>0</v>
      </c>
      <c r="BH86" s="162">
        <v>0</v>
      </c>
      <c r="BI86" s="76">
        <f>BS86</f>
        <v>0</v>
      </c>
      <c r="BJ86" s="69">
        <f t="shared" si="800"/>
        <v>0</v>
      </c>
      <c r="BK86" s="20"/>
      <c r="BL86" s="15">
        <f>IF(OR(MID($D86,1,1)="1",MID($E86,1,1)="1",MID($F86,1,1)="1",MID($G86,1,1)="1",MID($H86,1,1)="1",MID($I86,1,1)="1",MID($J86,1,1)="1",MID($K86,1,1)="1",MID($L86,1,1)="1",MID($M86,1,1)="1",MID($N86,1,1)=1),$Y86/$CZ86,0)</f>
        <v>0</v>
      </c>
      <c r="BM86" s="15">
        <f>IF(OR(MID($D86,1,1)="2",MID($E86,1,1)="2",MID($F86,1,1)="2",MID($G86,1,1)="2",MID($H86,1,1)="2",MID($I86,1,1)="2",MID($J86,1,1)="2",MID($K86,1,1)="2",MID($L86,1,1)="2",MID($M86,1,1)="2",MID($N86,1,1)=1),$Y86/$CZ86,0)</f>
        <v>0</v>
      </c>
      <c r="BN86" s="15">
        <f>IF(OR(MID($D86,1,1)="3",MID($E86,1,1)="3",MID($F86,1,1)="3",MID($G86,1,1)="3",MID($H86,1,1)="3",MID($I86,1,1)="3",MID($J86,1,1)="3",MID($K86,1,1)="3",MID($L86,1,1)="3",MID($M86,1,1)="3",MID($N86,1,1)=1),$Y86/$CZ86,0)</f>
        <v>0</v>
      </c>
      <c r="BO86" s="15">
        <f>IF(OR(MID($D86,1,1)="4",MID($E86,1,1)="4",MID($F86,1,1)="4",MID($G86,1,1)="4",MID($H86,1,1)="4",MID($I86,1,1)="4",MID($J86,1,1)="4",MID($K86,1,1)="4",MID($L86,1,1)="4",MID($M86,1,1)="4",MID($N86,1,1)=1),$Y86/$CZ86,0)</f>
        <v>0</v>
      </c>
      <c r="BP86" s="15">
        <f>IF(OR(MID($D86,1,1)="5",MID($E86,1,1)="5",MID($F86,1,1)="5",MID($G86,1,1)="5",MID($H86,1,1)="5",MID($I86,1,1)="5",MID($J86,1,1)="5",MID($K86,1,1)="5",MID($L86,1,1)="5",MID($M86,1,1)="5",MID($N86,1,1)=1),$Y86/$CZ86,0)</f>
        <v>0</v>
      </c>
      <c r="BQ86" s="15">
        <f>IF(OR(MID($D86,1,1)="6",MID($E86,1,1)="6",MID($F86,1,1)="6",MID($G86,1,1)="6",MID($H86,1,1)="6",MID($I86,1,1)="6",MID($J86,1,1)="6",MID($K86,1,1)="6",MID($L86,1,1)="6",MID($M86,1,1)="6",MID($N86,1,1)=1),$Y86/$CZ86,0)</f>
        <v>0</v>
      </c>
      <c r="BR86" s="15">
        <f>IF(OR(MID($D86,1,1)="7",MID($E86,1,1)="7",MID($F86,1,1)="7",MID($G86,1,1)="7",MID($H86,1,1)="7",MID($I86,1,1)="7",MID($J86,1,1)="7",MID($K86,1,1)="7",MID($L86,1,1)="7",MID($M86,1,1)="7",MID($N86,1,1)=1),$Y86/$CZ86,0)</f>
        <v>0</v>
      </c>
      <c r="BS86" s="15">
        <f>IF(OR(MID($D86,1,1)="8",MID($E86,1,1)="8",MID($F86,1,1)="8",MID($G86,1,1)="8",MID($H86,1,1)="8",MID($I86,1,1)="8",MID($J86,1,1)="8",MID($K86,1,1)="8",MID($L86,1,1)="8",MID($M86,1,1)="8",MID($N86,1,1)=1),$Y86/$CZ86,0)</f>
        <v>0</v>
      </c>
      <c r="BT86" s="101">
        <f>SUM(BL86:BS86)</f>
        <v>0</v>
      </c>
      <c r="BW86"/>
      <c r="BX86" s="619" t="s">
        <v>319</v>
      </c>
      <c r="BY86"/>
      <c r="BZ86"/>
      <c r="CA86"/>
      <c r="CB86"/>
      <c r="CC86"/>
      <c r="CD86"/>
      <c r="CE86" s="238"/>
      <c r="CF86" s="251">
        <f>MAX(BW86:CD86)</f>
        <v>0</v>
      </c>
      <c r="CH86"/>
      <c r="CI86"/>
      <c r="CJ86"/>
      <c r="CK86"/>
      <c r="CL86"/>
      <c r="CM86"/>
      <c r="CN86"/>
      <c r="CO86"/>
      <c r="CP86"/>
      <c r="CQ86" s="81">
        <f>IF(MID(H86,1,1)="1",1,0)+IF(MID(I86,1,1)="1",1,0)+IF(MID(J86,1,1)="1",1,0)+IF(MID(K86,1,1)="1",1,0)+IF(MID(L86,1,1)="1",1,0)+IF(MID(M86,1,1)="1",1,0)+IF(MID(N86,1,1)="1",1,0)</f>
        <v>0</v>
      </c>
      <c r="CR86" s="81">
        <f>IF(MID(H86,1,1)="2",1,0)+IF(MID(I86,1,1)="2",1,0)+IF(MID(J86,1,1)="2",1,0)+IF(MID(K86,1,1)="2",1,0)+IF(MID(L86,1,1)="2",1,0)+IF(MID(M86,1,1)="2",1,0)+IF(MID(N86,1,1)="2",1,0)</f>
        <v>0</v>
      </c>
      <c r="CS86" s="82">
        <f>IF(MID(H86,1,1)="3",1,0)+IF(MID(I86,1,1)="3",1,0)+IF(MID(J86,1,1)="3",1,0)+IF(MID(K86,1,1)="3",1,0)+IF(MID(L86,1,1)="3",1,0)+IF(MID(M86,1,1)="3",1,0)+IF(MID(N86,1,1)="3",1,0)</f>
        <v>0</v>
      </c>
      <c r="CT86" s="81">
        <f>IF(MID(H86,1,1)="4",1,0)+IF(MID(I86,1,1)="4",1,0)+IF(MID(J86,1,1)="4",1,0)+IF(MID(K86,1,1)="4",1,0)+IF(MID(L86,1,1)="4",1,0)+IF(MID(M86,1,1)="4",1,0)+IF(MID(N86,1,1)="4",1,0)</f>
        <v>0</v>
      </c>
      <c r="CU86" s="81">
        <f>IF(MID(H86,1,1)="5",1,0)+IF(MID(I86,1,1)="5",1,0)+IF(MID(J86,1,1)="5",1,0)+IF(MID(K86,1,1)="5",1,0)+IF(MID(L86,1,1)="5",1,0)+IF(MID(M86,1,1)="5",1,0)+IF(MID(N86,1,1)="5",1,0)</f>
        <v>0</v>
      </c>
      <c r="CV86" s="81">
        <f>IF(MID(H86,1,1)="6",1,0)+IF(MID(I86,1,1)="6",1,0)+IF(MID(J86,1,1)="6",1,0)+IF(MID(K86,1,1)="6",1,0)+IF(MID(L86,1,1)="6",1,0)+IF(MID(M86,1,1)="6",1,0)+IF(MID(N86,1,1)="6",1,0)</f>
        <v>0</v>
      </c>
      <c r="CW86" s="81">
        <f>IF(MID(H86,1,1)="7",1,0)+IF(MID(I86,1,1)="7",1,0)+IF(MID(J86,1,1)="7",1,0)+IF(MID(K86,1,1)="7",1,0)+IF(MID(L86,1,1)="7",1,0)+IF(MID(M86,1,1)="7",1,0)+IF(MID(N86,1,1)="7",1,0)</f>
        <v>0</v>
      </c>
      <c r="CX86" s="81">
        <f>IF(MID(H86,1,1)="8",1,0)+IF(MID(I86,1,1)="8",1,0)+IF(MID(J86,1,1)="8",1,0)+IF(MID(K86,1,1)="8",1,0)+IF(MID(L86,1,1)="8",1,0)+IF(MID(M86,1,1)="8",1,0)+IF(MID(N86,1,1)="8",1,0)</f>
        <v>0</v>
      </c>
      <c r="CY86" s="94">
        <f>SUM(CQ86:CX86)</f>
        <v>0</v>
      </c>
      <c r="CZ86" s="2">
        <f>CP86+CY86</f>
        <v>0</v>
      </c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</row>
    <row r="87" spans="1:125" s="2" customFormat="1" hidden="1" x14ac:dyDescent="0.25">
      <c r="A87" s="393" t="str">
        <f t="shared" si="802"/>
        <v>1.3.05</v>
      </c>
      <c r="B87" s="174"/>
      <c r="C87" s="157"/>
      <c r="D87" s="362"/>
      <c r="E87" s="183"/>
      <c r="F87" s="183"/>
      <c r="G87" s="363"/>
      <c r="H87" s="145"/>
      <c r="I87" s="146"/>
      <c r="J87" s="146"/>
      <c r="K87" s="146"/>
      <c r="L87" s="146"/>
      <c r="M87" s="146"/>
      <c r="N87" s="12"/>
      <c r="O87" s="162"/>
      <c r="P87" s="162"/>
      <c r="Q87" s="145"/>
      <c r="R87" s="146"/>
      <c r="S87" s="146"/>
      <c r="T87" s="146"/>
      <c r="U87" s="146"/>
      <c r="V87" s="146"/>
      <c r="W87" s="12"/>
      <c r="X87" s="8"/>
      <c r="Y87" s="162">
        <f t="shared" si="803"/>
        <v>0</v>
      </c>
      <c r="Z87" s="9">
        <f t="shared" si="798"/>
        <v>0</v>
      </c>
      <c r="AA87" s="9">
        <f t="shared" si="798"/>
        <v>0</v>
      </c>
      <c r="AB87" s="9">
        <f t="shared" si="798"/>
        <v>0</v>
      </c>
      <c r="AC87" s="9">
        <f t="shared" si="799"/>
        <v>0</v>
      </c>
      <c r="AD87" s="162">
        <v>0</v>
      </c>
      <c r="AE87" s="162">
        <v>0</v>
      </c>
      <c r="AF87" s="162">
        <v>0</v>
      </c>
      <c r="AG87" s="76">
        <f>BL87</f>
        <v>0</v>
      </c>
      <c r="AH87" s="162">
        <v>0</v>
      </c>
      <c r="AI87" s="162">
        <v>0</v>
      </c>
      <c r="AJ87" s="162">
        <v>0</v>
      </c>
      <c r="AK87" s="76">
        <f>BM87</f>
        <v>0</v>
      </c>
      <c r="AL87" s="162">
        <v>0</v>
      </c>
      <c r="AM87" s="162">
        <v>0</v>
      </c>
      <c r="AN87" s="162">
        <v>0</v>
      </c>
      <c r="AO87" s="76">
        <f>BN87</f>
        <v>0</v>
      </c>
      <c r="AP87" s="162">
        <v>0</v>
      </c>
      <c r="AQ87" s="162">
        <v>0</v>
      </c>
      <c r="AR87" s="162">
        <v>0</v>
      </c>
      <c r="AS87" s="76">
        <f>BO87</f>
        <v>0</v>
      </c>
      <c r="AT87" s="162">
        <v>0</v>
      </c>
      <c r="AU87" s="162">
        <v>0</v>
      </c>
      <c r="AV87" s="162">
        <v>0</v>
      </c>
      <c r="AW87" s="76">
        <f>BP87</f>
        <v>0</v>
      </c>
      <c r="AX87" s="162">
        <v>0</v>
      </c>
      <c r="AY87" s="162">
        <v>0</v>
      </c>
      <c r="AZ87" s="162">
        <v>0</v>
      </c>
      <c r="BA87" s="76">
        <f>BQ87</f>
        <v>0</v>
      </c>
      <c r="BB87" s="162">
        <v>0</v>
      </c>
      <c r="BC87" s="162">
        <v>0</v>
      </c>
      <c r="BD87" s="162">
        <v>0</v>
      </c>
      <c r="BE87" s="76">
        <f>BR87</f>
        <v>0</v>
      </c>
      <c r="BF87" s="162">
        <v>0</v>
      </c>
      <c r="BG87" s="162">
        <v>0</v>
      </c>
      <c r="BH87" s="162">
        <v>0</v>
      </c>
      <c r="BI87" s="76">
        <f>BS87</f>
        <v>0</v>
      </c>
      <c r="BJ87" s="69">
        <f t="shared" si="800"/>
        <v>0</v>
      </c>
      <c r="BK87" s="20"/>
      <c r="BL87" s="15">
        <f>IF(OR(MID($D87,1,1)="1",MID($E87,1,1)="1",MID($F87,1,1)="1",MID($G87,1,1)="1",MID($H87,1,1)="1",MID($I87,1,1)="1",MID($J87,1,1)="1",MID($K87,1,1)="1",MID($L87,1,1)="1",MID($M87,1,1)="1",MID($N87,1,1)=1),$Y87/$CZ87,0)</f>
        <v>0</v>
      </c>
      <c r="BM87" s="15">
        <f>IF(OR(MID($D87,1,1)="2",MID($E87,1,1)="2",MID($F87,1,1)="2",MID($G87,1,1)="2",MID($H87,1,1)="2",MID($I87,1,1)="2",MID($J87,1,1)="2",MID($K87,1,1)="2",MID($L87,1,1)="2",MID($M87,1,1)="2",MID($N87,1,1)=1),$Y87/$CZ87,0)</f>
        <v>0</v>
      </c>
      <c r="BN87" s="15">
        <f>IF(OR(MID($D87,1,1)="3",MID($E87,1,1)="3",MID($F87,1,1)="3",MID($G87,1,1)="3",MID($H87,1,1)="3",MID($I87,1,1)="3",MID($J87,1,1)="3",MID($K87,1,1)="3",MID($L87,1,1)="3",MID($M87,1,1)="3",MID($N87,1,1)=1),$Y87/$CZ87,0)</f>
        <v>0</v>
      </c>
      <c r="BO87" s="15">
        <f>IF(OR(MID($D87,1,1)="4",MID($E87,1,1)="4",MID($F87,1,1)="4",MID($G87,1,1)="4",MID($H87,1,1)="4",MID($I87,1,1)="4",MID($J87,1,1)="4",MID($K87,1,1)="4",MID($L87,1,1)="4",MID($M87,1,1)="4",MID($N87,1,1)=1),$Y87/$CZ87,0)</f>
        <v>0</v>
      </c>
      <c r="BP87" s="15">
        <f>IF(OR(MID($D87,1,1)="5",MID($E87,1,1)="5",MID($F87,1,1)="5",MID($G87,1,1)="5",MID($H87,1,1)="5",MID($I87,1,1)="5",MID($J87,1,1)="5",MID($K87,1,1)="5",MID($L87,1,1)="5",MID($M87,1,1)="5",MID($N87,1,1)=1),$Y87/$CZ87,0)</f>
        <v>0</v>
      </c>
      <c r="BQ87" s="15">
        <f>IF(OR(MID($D87,1,1)="6",MID($E87,1,1)="6",MID($F87,1,1)="6",MID($G87,1,1)="6",MID($H87,1,1)="6",MID($I87,1,1)="6",MID($J87,1,1)="6",MID($K87,1,1)="6",MID($L87,1,1)="6",MID($M87,1,1)="6",MID($N87,1,1)=1),$Y87/$CZ87,0)</f>
        <v>0</v>
      </c>
      <c r="BR87" s="15">
        <f>IF(OR(MID($D87,1,1)="7",MID($E87,1,1)="7",MID($F87,1,1)="7",MID($G87,1,1)="7",MID($H87,1,1)="7",MID($I87,1,1)="7",MID($J87,1,1)="7",MID($K87,1,1)="7",MID($L87,1,1)="7",MID($M87,1,1)="7",MID($N87,1,1)=1),$Y87/$CZ87,0)</f>
        <v>0</v>
      </c>
      <c r="BS87" s="15">
        <f>IF(OR(MID($D87,1,1)="8",MID($E87,1,1)="8",MID($F87,1,1)="8",MID($G87,1,1)="8",MID($H87,1,1)="8",MID($I87,1,1)="8",MID($J87,1,1)="8",MID($K87,1,1)="8",MID($L87,1,1)="8",MID($M87,1,1)="8",MID($N87,1,1)=1),$Y87/$CZ87,0)</f>
        <v>0</v>
      </c>
      <c r="BT87" s="101">
        <f>SUM(BL87:BS87)</f>
        <v>0</v>
      </c>
      <c r="BW87"/>
      <c r="BX87" s="619" t="s">
        <v>320</v>
      </c>
      <c r="BY87"/>
      <c r="BZ87"/>
      <c r="CA87"/>
      <c r="CB87"/>
      <c r="CC87"/>
      <c r="CD87"/>
      <c r="CE87" s="238"/>
      <c r="CF87" s="251">
        <f>MAX(BW87:CD87)</f>
        <v>0</v>
      </c>
      <c r="CH87"/>
      <c r="CI87"/>
      <c r="CJ87"/>
      <c r="CK87"/>
      <c r="CL87"/>
      <c r="CM87"/>
      <c r="CN87"/>
      <c r="CO87"/>
      <c r="CP87"/>
      <c r="CQ87" s="81">
        <f>IF(MID(H87,1,1)="1",1,0)+IF(MID(I87,1,1)="1",1,0)+IF(MID(J87,1,1)="1",1,0)+IF(MID(K87,1,1)="1",1,0)+IF(MID(L87,1,1)="1",1,0)+IF(MID(M87,1,1)="1",1,0)+IF(MID(N87,1,1)="1",1,0)</f>
        <v>0</v>
      </c>
      <c r="CR87" s="81">
        <f>IF(MID(H87,1,1)="2",1,0)+IF(MID(I87,1,1)="2",1,0)+IF(MID(J87,1,1)="2",1,0)+IF(MID(K87,1,1)="2",1,0)+IF(MID(L87,1,1)="2",1,0)+IF(MID(M87,1,1)="2",1,0)+IF(MID(N87,1,1)="2",1,0)</f>
        <v>0</v>
      </c>
      <c r="CS87" s="82">
        <f>IF(MID(H87,1,1)="3",1,0)+IF(MID(I87,1,1)="3",1,0)+IF(MID(J87,1,1)="3",1,0)+IF(MID(K87,1,1)="3",1,0)+IF(MID(L87,1,1)="3",1,0)+IF(MID(M87,1,1)="3",1,0)+IF(MID(N87,1,1)="3",1,0)</f>
        <v>0</v>
      </c>
      <c r="CT87" s="81">
        <f>IF(MID(H87,1,1)="4",1,0)+IF(MID(I87,1,1)="4",1,0)+IF(MID(J87,1,1)="4",1,0)+IF(MID(K87,1,1)="4",1,0)+IF(MID(L87,1,1)="4",1,0)+IF(MID(M87,1,1)="4",1,0)+IF(MID(N87,1,1)="4",1,0)</f>
        <v>0</v>
      </c>
      <c r="CU87" s="81">
        <f>IF(MID(H87,1,1)="5",1,0)+IF(MID(I87,1,1)="5",1,0)+IF(MID(J87,1,1)="5",1,0)+IF(MID(K87,1,1)="5",1,0)+IF(MID(L87,1,1)="5",1,0)+IF(MID(M87,1,1)="5",1,0)+IF(MID(N87,1,1)="5",1,0)</f>
        <v>0</v>
      </c>
      <c r="CV87" s="81">
        <f>IF(MID(H87,1,1)="6",1,0)+IF(MID(I87,1,1)="6",1,0)+IF(MID(J87,1,1)="6",1,0)+IF(MID(K87,1,1)="6",1,0)+IF(MID(L87,1,1)="6",1,0)+IF(MID(M87,1,1)="6",1,0)+IF(MID(N87,1,1)="6",1,0)</f>
        <v>0</v>
      </c>
      <c r="CW87" s="81">
        <f>IF(MID(H87,1,1)="7",1,0)+IF(MID(I87,1,1)="7",1,0)+IF(MID(J87,1,1)="7",1,0)+IF(MID(K87,1,1)="7",1,0)+IF(MID(L87,1,1)="7",1,0)+IF(MID(M87,1,1)="7",1,0)+IF(MID(N87,1,1)="7",1,0)</f>
        <v>0</v>
      </c>
      <c r="CX87" s="81">
        <f>IF(MID(H87,1,1)="8",1,0)+IF(MID(I87,1,1)="8",1,0)+IF(MID(J87,1,1)="8",1,0)+IF(MID(K87,1,1)="8",1,0)+IF(MID(L87,1,1)="8",1,0)+IF(MID(M87,1,1)="8",1,0)+IF(MID(N87,1,1)="8",1,0)</f>
        <v>0</v>
      </c>
      <c r="CY87" s="94">
        <f>SUM(CQ87:CX87)</f>
        <v>0</v>
      </c>
      <c r="CZ87" s="2">
        <f>CP87+CY87</f>
        <v>0</v>
      </c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</row>
    <row r="88" spans="1:125" s="2" customFormat="1" x14ac:dyDescent="0.25">
      <c r="A88" s="223" t="s">
        <v>25</v>
      </c>
      <c r="B88" s="369" t="s">
        <v>264</v>
      </c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198"/>
      <c r="P88" s="198"/>
      <c r="Q88" s="213"/>
      <c r="R88" s="213"/>
      <c r="S88" s="213"/>
      <c r="T88" s="213"/>
      <c r="U88" s="213"/>
      <c r="V88" s="213"/>
      <c r="W88" s="221"/>
      <c r="X88" s="37">
        <f>Y88*$BR$7</f>
        <v>216</v>
      </c>
      <c r="Y88" s="162">
        <f t="shared" ref="Y88:BI88" si="804">SUM(Y83:Y87)</f>
        <v>7.2</v>
      </c>
      <c r="Z88" s="37">
        <f t="shared" si="804"/>
        <v>0</v>
      </c>
      <c r="AA88" s="37">
        <f t="shared" si="804"/>
        <v>0</v>
      </c>
      <c r="AB88" s="37">
        <f t="shared" si="804"/>
        <v>0</v>
      </c>
      <c r="AC88" s="37">
        <f t="shared" si="804"/>
        <v>216</v>
      </c>
      <c r="AD88" s="262">
        <f t="shared" si="804"/>
        <v>0</v>
      </c>
      <c r="AE88" s="262">
        <f t="shared" si="804"/>
        <v>0</v>
      </c>
      <c r="AF88" s="262">
        <f t="shared" si="804"/>
        <v>0</v>
      </c>
      <c r="AG88" s="76">
        <f t="shared" si="804"/>
        <v>0</v>
      </c>
      <c r="AH88" s="262">
        <f t="shared" si="804"/>
        <v>0</v>
      </c>
      <c r="AI88" s="262">
        <f t="shared" si="804"/>
        <v>0</v>
      </c>
      <c r="AJ88" s="262">
        <f t="shared" si="804"/>
        <v>0</v>
      </c>
      <c r="AK88" s="76">
        <f t="shared" si="804"/>
        <v>0</v>
      </c>
      <c r="AL88" s="262">
        <f t="shared" si="804"/>
        <v>0</v>
      </c>
      <c r="AM88" s="262">
        <f t="shared" si="804"/>
        <v>0</v>
      </c>
      <c r="AN88" s="262">
        <f t="shared" si="804"/>
        <v>0</v>
      </c>
      <c r="AO88" s="76">
        <f t="shared" si="804"/>
        <v>7.2</v>
      </c>
      <c r="AP88" s="262">
        <f t="shared" si="804"/>
        <v>0</v>
      </c>
      <c r="AQ88" s="262">
        <f t="shared" si="804"/>
        <v>0</v>
      </c>
      <c r="AR88" s="262">
        <f t="shared" si="804"/>
        <v>0</v>
      </c>
      <c r="AS88" s="76">
        <f t="shared" si="804"/>
        <v>0</v>
      </c>
      <c r="AT88" s="262">
        <f t="shared" si="804"/>
        <v>0</v>
      </c>
      <c r="AU88" s="262">
        <f t="shared" si="804"/>
        <v>0</v>
      </c>
      <c r="AV88" s="262">
        <f t="shared" si="804"/>
        <v>0</v>
      </c>
      <c r="AW88" s="76">
        <f t="shared" si="804"/>
        <v>0</v>
      </c>
      <c r="AX88" s="262">
        <f t="shared" si="804"/>
        <v>0</v>
      </c>
      <c r="AY88" s="262">
        <f t="shared" si="804"/>
        <v>0</v>
      </c>
      <c r="AZ88" s="262">
        <f t="shared" si="804"/>
        <v>0</v>
      </c>
      <c r="BA88" s="76">
        <f t="shared" si="804"/>
        <v>0</v>
      </c>
      <c r="BB88" s="262">
        <f t="shared" si="804"/>
        <v>0</v>
      </c>
      <c r="BC88" s="262">
        <f t="shared" si="804"/>
        <v>0</v>
      </c>
      <c r="BD88" s="262">
        <f t="shared" si="804"/>
        <v>0</v>
      </c>
      <c r="BE88" s="76">
        <f t="shared" si="804"/>
        <v>0</v>
      </c>
      <c r="BF88" s="262">
        <f t="shared" si="804"/>
        <v>0</v>
      </c>
      <c r="BG88" s="262">
        <f t="shared" si="804"/>
        <v>0</v>
      </c>
      <c r="BH88" s="262">
        <f t="shared" si="804"/>
        <v>0</v>
      </c>
      <c r="BI88" s="76">
        <f t="shared" si="804"/>
        <v>0</v>
      </c>
      <c r="BJ88" s="69">
        <f t="shared" si="800"/>
        <v>1</v>
      </c>
      <c r="BK88" s="20"/>
      <c r="BL88" s="89">
        <f>SUM(BL83:BL87)</f>
        <v>0</v>
      </c>
      <c r="BM88" s="89">
        <f t="shared" ref="BM88:BT88" si="805">SUM(BM83:BM87)</f>
        <v>0</v>
      </c>
      <c r="BN88" s="89">
        <f t="shared" si="805"/>
        <v>7.2</v>
      </c>
      <c r="BO88" s="89">
        <f t="shared" si="805"/>
        <v>0</v>
      </c>
      <c r="BP88" s="89">
        <f t="shared" si="805"/>
        <v>0</v>
      </c>
      <c r="BQ88" s="89">
        <f t="shared" si="805"/>
        <v>0</v>
      </c>
      <c r="BR88" s="89">
        <f t="shared" si="805"/>
        <v>0</v>
      </c>
      <c r="BS88" s="89">
        <f t="shared" si="805"/>
        <v>0</v>
      </c>
      <c r="BT88" s="89">
        <f t="shared" si="805"/>
        <v>7.2</v>
      </c>
      <c r="BU88" s="51"/>
      <c r="BV88" s="51"/>
      <c r="BW88"/>
      <c r="BX88"/>
      <c r="BY88"/>
      <c r="BZ88"/>
      <c r="CA88"/>
      <c r="CB88"/>
      <c r="CC88"/>
      <c r="CD88"/>
      <c r="CE88" s="238"/>
      <c r="CF88" s="251">
        <f t="shared" si="801"/>
        <v>0</v>
      </c>
      <c r="CH88"/>
      <c r="CI88"/>
      <c r="CJ88"/>
      <c r="CK88"/>
      <c r="CL88"/>
      <c r="CM88"/>
      <c r="CN88"/>
      <c r="CO88"/>
      <c r="CP88"/>
      <c r="CQ88" s="2">
        <f t="shared" ref="CQ88:CX88" si="806">SUM(CQ83:CQ87)</f>
        <v>0</v>
      </c>
      <c r="CR88" s="2">
        <f t="shared" si="806"/>
        <v>0</v>
      </c>
      <c r="CS88" s="2">
        <f t="shared" si="806"/>
        <v>1</v>
      </c>
      <c r="CT88" s="2">
        <f t="shared" si="806"/>
        <v>0</v>
      </c>
      <c r="CU88" s="2">
        <f t="shared" si="806"/>
        <v>0</v>
      </c>
      <c r="CV88" s="2">
        <f t="shared" si="806"/>
        <v>0</v>
      </c>
      <c r="CW88" s="2">
        <f t="shared" si="806"/>
        <v>0</v>
      </c>
      <c r="CX88" s="2">
        <f t="shared" si="806"/>
        <v>0</v>
      </c>
      <c r="CY88" s="98">
        <f>SUM(CY83:CY87)</f>
        <v>1</v>
      </c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</row>
    <row r="89" spans="1:125" s="2" customFormat="1" ht="13.5" customHeight="1" x14ac:dyDescent="0.2">
      <c r="A89" s="213"/>
      <c r="B89" s="213"/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198"/>
      <c r="AH89" s="213"/>
      <c r="AI89" s="213"/>
      <c r="AJ89" s="213"/>
      <c r="AK89" s="198"/>
      <c r="AL89" s="213"/>
      <c r="AM89" s="213"/>
      <c r="AN89" s="213"/>
      <c r="AO89" s="198"/>
      <c r="AP89" s="213"/>
      <c r="AQ89" s="213"/>
      <c r="AR89" s="213"/>
      <c r="AS89" s="198"/>
      <c r="AT89" s="213"/>
      <c r="AU89" s="213"/>
      <c r="AV89" s="213"/>
      <c r="AW89" s="198"/>
      <c r="AX89" s="213"/>
      <c r="AY89" s="213"/>
      <c r="AZ89" s="213"/>
      <c r="BA89" s="198"/>
      <c r="BB89" s="213"/>
      <c r="BC89" s="213"/>
      <c r="BD89" s="213"/>
      <c r="BE89" s="198"/>
      <c r="BF89" s="213"/>
      <c r="BG89" s="213"/>
      <c r="BH89" s="213"/>
      <c r="BI89" s="198"/>
      <c r="BJ89" s="285"/>
      <c r="BK89" s="285"/>
      <c r="BL89" s="283"/>
      <c r="BM89" s="283"/>
      <c r="BN89" s="283"/>
      <c r="BO89" s="283"/>
      <c r="BP89" s="283"/>
      <c r="BQ89" s="283"/>
      <c r="BR89" s="283"/>
      <c r="BS89" s="283"/>
      <c r="BT89" s="283"/>
    </row>
    <row r="90" spans="1:125" s="2" customFormat="1" ht="13.5" customHeight="1" x14ac:dyDescent="0.25">
      <c r="A90" s="342" t="str">
        <f>IF($A$82="1.2",IF($X$88=0,"1.2","1.3"),IF($X$88=0,"1.3","1.4"))</f>
        <v>1.4</v>
      </c>
      <c r="B90" s="380" t="s">
        <v>265</v>
      </c>
      <c r="C90" s="218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02"/>
      <c r="P90" s="202"/>
      <c r="Q90" s="219"/>
      <c r="R90" s="219"/>
      <c r="S90" s="219"/>
      <c r="T90" s="219"/>
      <c r="U90" s="219"/>
      <c r="V90" s="219"/>
      <c r="W90" s="219"/>
      <c r="X90" s="167"/>
      <c r="Y90" s="167"/>
      <c r="Z90" s="167"/>
      <c r="AA90" s="167"/>
      <c r="AB90" s="167"/>
      <c r="AC90" s="167"/>
      <c r="AD90" s="264"/>
      <c r="AE90" s="264"/>
      <c r="AF90" s="264"/>
      <c r="AG90" s="387"/>
      <c r="AH90" s="264"/>
      <c r="AI90" s="264"/>
      <c r="AJ90" s="264"/>
      <c r="AK90" s="387"/>
      <c r="AL90" s="264"/>
      <c r="AM90" s="264"/>
      <c r="AN90" s="264"/>
      <c r="AO90" s="387"/>
      <c r="AP90" s="264"/>
      <c r="AQ90" s="264"/>
      <c r="AR90" s="264"/>
      <c r="AS90" s="387"/>
      <c r="AT90" s="264"/>
      <c r="AU90" s="264"/>
      <c r="AV90" s="264"/>
      <c r="AW90" s="387"/>
      <c r="AX90" s="264"/>
      <c r="AY90" s="264"/>
      <c r="AZ90" s="264"/>
      <c r="BA90" s="387"/>
      <c r="BB90" s="264"/>
      <c r="BC90" s="264"/>
      <c r="BD90" s="264"/>
      <c r="BE90" s="387"/>
      <c r="BF90" s="264"/>
      <c r="BG90" s="264"/>
      <c r="BH90" s="264"/>
      <c r="BI90" s="387"/>
      <c r="BJ90" s="77"/>
      <c r="BK90" s="25"/>
      <c r="BL90" s="54"/>
      <c r="BM90" s="54"/>
      <c r="BN90" s="54"/>
      <c r="BO90" s="54"/>
      <c r="BP90" s="54"/>
      <c r="BQ90" s="54"/>
      <c r="BR90" s="54"/>
      <c r="BS90" s="54"/>
      <c r="BT90" s="54"/>
      <c r="CE90" s="230"/>
      <c r="CF90" s="246"/>
      <c r="DD90" s="59"/>
      <c r="DE90" s="59"/>
      <c r="DF90" s="59"/>
      <c r="DG90" s="59"/>
      <c r="DH90" s="59"/>
      <c r="DI90" s="59"/>
      <c r="DJ90" s="59"/>
      <c r="DK90" s="59"/>
    </row>
    <row r="91" spans="1:125" s="2" customFormat="1" x14ac:dyDescent="0.25">
      <c r="A91" s="393" t="str">
        <f>CONCATENATE($A$90,".01")</f>
        <v>1.4.01</v>
      </c>
      <c r="B91" s="137" t="s">
        <v>332</v>
      </c>
      <c r="C91" s="157"/>
      <c r="D91" s="311">
        <f>IF(X91&gt;0,3,0)</f>
        <v>3</v>
      </c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8">
        <v>360</v>
      </c>
      <c r="Y91" s="162">
        <f t="shared" ref="Y91" si="807">X91/$BR$7</f>
        <v>12</v>
      </c>
      <c r="Z91" s="9">
        <f t="shared" ref="Z91" si="808">AD91*$BL$5+AH91*$BM$5+AL91*$BN$5+AP91*$BO$5+AT91*$BP$5+AX91*$BQ$5+BB91*$BR$5+BF91*$BS$5</f>
        <v>0</v>
      </c>
      <c r="AA91" s="9">
        <f t="shared" ref="AA91" si="809">AE91*$BL$5+AI91*$BM$5+AM91*$BN$5+AQ91*$BO$5+AU91*$BP$5+AY91*$BQ$5+BC91*$BR$5+BG91*$BS$5</f>
        <v>0</v>
      </c>
      <c r="AB91" s="9">
        <f t="shared" ref="AB91" si="810">AF91*$BL$5+AJ91*$BM$5+AN91*$BN$5+AR91*$BO$5+AV91*$BP$5+AZ91*$BQ$5+BD91*$BR$5+BH91*$BS$5</f>
        <v>0</v>
      </c>
      <c r="AC91" s="9">
        <f t="shared" ref="AC91" si="811">X91-Z91</f>
        <v>360</v>
      </c>
      <c r="AD91" s="162">
        <v>0</v>
      </c>
      <c r="AE91" s="162">
        <v>0</v>
      </c>
      <c r="AF91" s="162">
        <v>0</v>
      </c>
      <c r="AG91" s="76">
        <f>BL91</f>
        <v>0</v>
      </c>
      <c r="AH91" s="162">
        <v>0</v>
      </c>
      <c r="AI91" s="162">
        <v>0</v>
      </c>
      <c r="AJ91" s="162">
        <v>0</v>
      </c>
      <c r="AK91" s="76">
        <f>BM91</f>
        <v>0</v>
      </c>
      <c r="AL91" s="162">
        <v>0</v>
      </c>
      <c r="AM91" s="162">
        <v>0</v>
      </c>
      <c r="AN91" s="162">
        <v>0</v>
      </c>
      <c r="AO91" s="76">
        <f>IF(D91&gt;0,Y91,0)</f>
        <v>12</v>
      </c>
      <c r="AP91" s="162">
        <v>0</v>
      </c>
      <c r="AQ91" s="162">
        <v>0</v>
      </c>
      <c r="AR91" s="162">
        <v>0</v>
      </c>
      <c r="AS91" s="76">
        <f>BO91</f>
        <v>0</v>
      </c>
      <c r="AT91" s="162">
        <v>0</v>
      </c>
      <c r="AU91" s="162">
        <v>0</v>
      </c>
      <c r="AV91" s="162">
        <v>0</v>
      </c>
      <c r="AW91" s="76">
        <f>BP91</f>
        <v>0</v>
      </c>
      <c r="AX91" s="162">
        <v>0</v>
      </c>
      <c r="AY91" s="162">
        <v>0</v>
      </c>
      <c r="AZ91" s="162">
        <v>0</v>
      </c>
      <c r="BA91" s="76">
        <f>BQ91</f>
        <v>0</v>
      </c>
      <c r="BB91" s="162">
        <v>0</v>
      </c>
      <c r="BC91" s="162">
        <v>0</v>
      </c>
      <c r="BD91" s="162">
        <v>0</v>
      </c>
      <c r="BE91" s="76">
        <f>BR91</f>
        <v>0</v>
      </c>
      <c r="BF91" s="162">
        <v>0</v>
      </c>
      <c r="BG91" s="162">
        <v>0</v>
      </c>
      <c r="BH91" s="162">
        <v>0</v>
      </c>
      <c r="BI91" s="76">
        <f>BV91</f>
        <v>0</v>
      </c>
      <c r="BJ91" s="69">
        <f t="shared" ref="BJ91" si="812">IF(ISERROR(AC91/X91),0,AC91/X91)</f>
        <v>1</v>
      </c>
      <c r="BK91" s="20"/>
      <c r="BL91" s="15">
        <f>IF(OR(MID($D91,1,1)="1",MID($E91,1,1)="1",MID($F91,1,1)="1",MID($G91,1,1)="1",MID($H91,1,1)="1",MID($I91,1,1)="1",MID($J91,1,1)="1",MID($K91,1,1)="1",MID($L91,1,1)="1",MID($M91,1,1)="1",MID($N91,1,1)=1),$Y91/$CZ91,0)</f>
        <v>0</v>
      </c>
      <c r="BM91" s="15">
        <f>IF(OR(MID($D91,1,1)="2",MID($E91,1,1)="2",MID($F91,1,1)="2",MID($G91,1,1)="2",MID($H91,1,1)="2",MID($I91,1,1)="2",MID($J91,1,1)="2",MID($K91,1,1)="2",MID($L91,1,1)="2",MID($M91,1,1)="2",MID($N91,1,1)=1),$Y91/$CZ91,0)</f>
        <v>0</v>
      </c>
      <c r="BN91" s="15" t="e">
        <f>IF(OR(MID($D91,1,1)="3",MID($E91,1,1)="3",MID($F91,1,1)="3",MID($G91,1,1)="3",MID($H91,1,1)="3",MID($I91,1,1)="3",MID($J91,1,1)="3",MID($K91,1,1)="3",MID($L91,1,1)="3",MID($M91,1,1)="3",MID($N91,1,1)=1),$Y91/$CZ91,0)</f>
        <v>#DIV/0!</v>
      </c>
      <c r="BO91" s="15">
        <f>IF(OR(MID($D91,1,1)="4",MID($E91,1,1)="4",MID($F91,1,1)="4",MID($G91,1,1)="4",MID($H91,1,1)="4",MID($I91,1,1)="4",MID($J91,1,1)="4",MID($K91,1,1)="4",MID($L91,1,1)="4",MID($M91,1,1)="4",MID($N91,1,1)=1),$Y91/$CZ91,0)</f>
        <v>0</v>
      </c>
      <c r="BP91" s="15">
        <f>IF(OR(MID($D91,1,1)="5",MID($E91,1,1)="5",MID($F91,1,1)="5",MID($G91,1,1)="5",MID($H91,1,1)="5",MID($I91,1,1)="5",MID($J91,1,1)="5",MID($K91,1,1)="5",MID($L91,1,1)="5",MID($M91,1,1)="5",MID($N91,1,1)=1),$Y91/$CZ91,0)</f>
        <v>0</v>
      </c>
      <c r="BQ91" s="15">
        <f>IF(OR(MID($D91,1,1)="6",MID($E91,1,1)="6",MID($F91,1,1)="6",MID($G91,1,1)="6",MID($H91,1,1)="6",MID($I91,1,1)="6",MID($J91,1,1)="6",MID($K91,1,1)="6",MID($L91,1,1)="6",MID($M91,1,1)="6",MID($N91,1,1)=1),$Y91/$CZ91,0)</f>
        <v>0</v>
      </c>
      <c r="BR91" s="15">
        <f>IF(OR(MID($D91,1,1)="7",MID($E91,1,1)="7",MID($F91,1,1)="7",MID($G91,1,1)="7",MID($H91,1,1)="7",MID($I91,1,1)="7",MID($J91,1,1)="7",MID($K91,1,1)="7",MID($L91,1,1)="7",MID($M91,1,1)="7",MID($N91,1,1)=1),$Y91/$CZ91,0)</f>
        <v>0</v>
      </c>
      <c r="BS91" s="15">
        <f>IF(OR(MID($D91,1,1)="8",MID($E91,1,1)="8",MID($F91,1,1)="8",MID($G91,1,1)="8",MID($H91,1,1)="8",MID($I91,1,1)="8",MID($J91,1,1)="8",MID($K91,1,1)="8",MID($L91,1,1)="8",MID($M91,1,1)="8",MID($N91,1,1)=1),$Y91/$CZ91,0)</f>
        <v>0</v>
      </c>
      <c r="BT91" s="101" t="e">
        <f>SUM(BL91:BS91)</f>
        <v>#DIV/0!</v>
      </c>
      <c r="BW91"/>
      <c r="BX91"/>
      <c r="BY91"/>
      <c r="BZ91"/>
      <c r="CA91"/>
      <c r="CB91"/>
      <c r="CC91"/>
      <c r="CD91"/>
      <c r="CE91" s="238"/>
      <c r="CF91" s="251">
        <f t="shared" ref="CF91" si="813">MAX(BW91:CD91)</f>
        <v>0</v>
      </c>
      <c r="CH91"/>
      <c r="CI91"/>
      <c r="CJ91"/>
      <c r="CK91"/>
      <c r="CL91"/>
      <c r="CM91"/>
      <c r="CN91"/>
      <c r="CO91"/>
      <c r="CP91"/>
      <c r="CQ91" s="81">
        <f>IF(MID(H91,1,1)="1",1,0)+IF(MID(I91,1,1)="1",1,0)+IF(MID(J91,1,1)="1",1,0)+IF(MID(K91,1,1)="1",1,0)+IF(MID(L91,1,1)="1",1,0)+IF(MID(M91,1,1)="1",1,0)+IF(MID(N91,1,1)="1",1,0)</f>
        <v>0</v>
      </c>
      <c r="CR91" s="81">
        <f>IF(MID(H91,1,1)="2",1,0)+IF(MID(I91,1,1)="2",1,0)+IF(MID(J91,1,1)="2",1,0)+IF(MID(K91,1,1)="2",1,0)+IF(MID(L91,1,1)="2",1,0)+IF(MID(M91,1,1)="2",1,0)+IF(MID(N91,1,1)="2",1,0)</f>
        <v>0</v>
      </c>
      <c r="CS91" s="82">
        <f>IF(MID(H91,1,1)="3",1,0)+IF(MID(I91,1,1)="3",1,0)+IF(MID(J91,1,1)="3",1,0)+IF(MID(K91,1,1)="3",1,0)+IF(MID(L91,1,1)="3",1,0)+IF(MID(M91,1,1)="3",1,0)+IF(MID(N91,1,1)="3",1,0)</f>
        <v>0</v>
      </c>
      <c r="CT91" s="81">
        <f>IF(MID(H91,1,1)="4",1,0)+IF(MID(I91,1,1)="4",1,0)+IF(MID(J91,1,1)="4",1,0)+IF(MID(K91,1,1)="4",1,0)+IF(MID(L91,1,1)="4",1,0)+IF(MID(M91,1,1)="4",1,0)+IF(MID(N91,1,1)="4",1,0)</f>
        <v>0</v>
      </c>
      <c r="CU91" s="81">
        <f>IF(MID(H91,1,1)="5",1,0)+IF(MID(I91,1,1)="5",1,0)+IF(MID(J91,1,1)="5",1,0)+IF(MID(K91,1,1)="5",1,0)+IF(MID(L91,1,1)="5",1,0)+IF(MID(M91,1,1)="5",1,0)+IF(MID(N91,1,1)="5",1,0)</f>
        <v>0</v>
      </c>
      <c r="CV91" s="81">
        <f>IF(MID(H91,1,1)="6",1,0)+IF(MID(I91,1,1)="6",1,0)+IF(MID(J91,1,1)="6",1,0)+IF(MID(K91,1,1)="6",1,0)+IF(MID(L91,1,1)="6",1,0)+IF(MID(M91,1,1)="6",1,0)+IF(MID(N91,1,1)="6",1,0)</f>
        <v>0</v>
      </c>
      <c r="CW91" s="81">
        <f>IF(MID(H91,1,1)="7",1,0)+IF(MID(I91,1,1)="7",1,0)+IF(MID(J91,1,1)="7",1,0)+IF(MID(K91,1,1)="7",1,0)+IF(MID(L91,1,1)="7",1,0)+IF(MID(M91,1,1)="7",1,0)+IF(MID(N91,1,1)="7",1,0)</f>
        <v>0</v>
      </c>
      <c r="CX91" s="81">
        <f>IF(MID(H91,1,1)="8",1,0)+IF(MID(I91,1,1)="8",1,0)+IF(MID(J91,1,1)="8",1,0)+IF(MID(K91,1,1)="8",1,0)+IF(MID(L91,1,1)="8",1,0)+IF(MID(M91,1,1)="8",1,0)+IF(MID(N91,1,1)="8",1,0)+IF(MID(D91,1,1)="8",1,0)</f>
        <v>0</v>
      </c>
      <c r="CY91" s="94">
        <f>SUM(CQ91:CX91)</f>
        <v>0</v>
      </c>
      <c r="CZ91" s="2">
        <f>CP91+CY91</f>
        <v>0</v>
      </c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</row>
    <row r="92" spans="1:125" s="2" customFormat="1" ht="13.5" hidden="1" customHeight="1" x14ac:dyDescent="0.2">
      <c r="A92" s="213"/>
      <c r="B92" s="213"/>
      <c r="C92" s="213"/>
      <c r="D92" s="213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198"/>
      <c r="AH92" s="213"/>
      <c r="AI92" s="213"/>
      <c r="AJ92" s="213"/>
      <c r="AK92" s="198"/>
      <c r="AL92" s="213"/>
      <c r="AM92" s="213"/>
      <c r="AN92" s="213"/>
      <c r="AO92" s="198"/>
      <c r="AP92" s="213"/>
      <c r="AQ92" s="213"/>
      <c r="AR92" s="213"/>
      <c r="AS92" s="198"/>
      <c r="AT92" s="213"/>
      <c r="AU92" s="213"/>
      <c r="AV92" s="213"/>
      <c r="AW92" s="198"/>
      <c r="AX92" s="213"/>
      <c r="AY92" s="213"/>
      <c r="AZ92" s="213"/>
      <c r="BA92" s="198"/>
      <c r="BB92" s="213"/>
      <c r="BC92" s="213"/>
      <c r="BD92" s="213"/>
      <c r="BE92" s="198"/>
      <c r="BF92" s="213"/>
      <c r="BG92" s="213"/>
      <c r="BH92" s="213"/>
      <c r="BI92" s="198"/>
      <c r="BJ92" s="285"/>
      <c r="BK92" s="285"/>
      <c r="BL92" s="285"/>
      <c r="BM92" s="285"/>
      <c r="BN92" s="285"/>
      <c r="BO92" s="285"/>
      <c r="BP92" s="285"/>
      <c r="BQ92" s="285"/>
      <c r="BR92" s="285"/>
      <c r="BS92" s="285"/>
      <c r="BT92" s="285"/>
    </row>
    <row r="93" spans="1:125" s="2" customFormat="1" ht="13.5" hidden="1" customHeight="1" x14ac:dyDescent="0.2">
      <c r="A93" s="213"/>
      <c r="B93" s="213"/>
      <c r="C93" s="213"/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198"/>
      <c r="AH93" s="213"/>
      <c r="AI93" s="213"/>
      <c r="AJ93" s="213"/>
      <c r="AK93" s="198"/>
      <c r="AL93" s="213"/>
      <c r="AM93" s="213"/>
      <c r="AN93" s="213"/>
      <c r="AO93" s="198"/>
      <c r="AP93" s="213"/>
      <c r="AQ93" s="213"/>
      <c r="AR93" s="213"/>
      <c r="AS93" s="198"/>
      <c r="AT93" s="213"/>
      <c r="AU93" s="213"/>
      <c r="AV93" s="213"/>
      <c r="AW93" s="198"/>
      <c r="AX93" s="213"/>
      <c r="AY93" s="213"/>
      <c r="AZ93" s="213"/>
      <c r="BA93" s="198"/>
      <c r="BB93" s="213"/>
      <c r="BC93" s="213"/>
      <c r="BD93" s="213"/>
      <c r="BE93" s="198"/>
      <c r="BF93" s="213"/>
      <c r="BG93" s="213"/>
      <c r="BH93" s="213"/>
      <c r="BI93" s="198"/>
      <c r="BJ93" s="285"/>
      <c r="BK93" s="285"/>
      <c r="BL93" s="285"/>
      <c r="BM93" s="285"/>
      <c r="BN93" s="285"/>
      <c r="BO93" s="285"/>
      <c r="BP93" s="285"/>
      <c r="BQ93" s="285"/>
      <c r="BR93" s="285"/>
      <c r="BS93" s="285"/>
      <c r="BT93" s="285"/>
    </row>
    <row r="94" spans="1:125" s="2" customFormat="1" ht="13.5" hidden="1" customHeight="1" x14ac:dyDescent="0.2">
      <c r="A94" s="213"/>
      <c r="B94" s="213"/>
      <c r="C94" s="213"/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198"/>
      <c r="AH94" s="213"/>
      <c r="AI94" s="213"/>
      <c r="AJ94" s="213"/>
      <c r="AK94" s="198"/>
      <c r="AL94" s="213"/>
      <c r="AM94" s="213"/>
      <c r="AN94" s="213"/>
      <c r="AO94" s="198"/>
      <c r="AP94" s="213"/>
      <c r="AQ94" s="213"/>
      <c r="AR94" s="213"/>
      <c r="AS94" s="198"/>
      <c r="AT94" s="213"/>
      <c r="AU94" s="213"/>
      <c r="AV94" s="213"/>
      <c r="AW94" s="198"/>
      <c r="AX94" s="213"/>
      <c r="AY94" s="213"/>
      <c r="AZ94" s="213"/>
      <c r="BA94" s="198"/>
      <c r="BB94" s="213"/>
      <c r="BC94" s="213"/>
      <c r="BD94" s="213"/>
      <c r="BE94" s="198"/>
      <c r="BF94" s="213"/>
      <c r="BG94" s="213"/>
      <c r="BH94" s="213"/>
      <c r="BI94" s="198"/>
      <c r="BJ94" s="285"/>
      <c r="BK94" s="285"/>
      <c r="BL94" s="285"/>
      <c r="BM94" s="285"/>
      <c r="BN94" s="285"/>
      <c r="BO94" s="285"/>
      <c r="BP94" s="285"/>
      <c r="BQ94" s="285"/>
      <c r="BR94" s="285"/>
      <c r="BS94" s="285"/>
      <c r="BT94" s="285"/>
    </row>
    <row r="95" spans="1:125" s="2" customFormat="1" ht="13.5" customHeight="1" x14ac:dyDescent="0.2">
      <c r="A95" s="213"/>
      <c r="B95" s="213"/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198"/>
      <c r="AH95" s="213"/>
      <c r="AI95" s="213"/>
      <c r="AJ95" s="213"/>
      <c r="AK95" s="198"/>
      <c r="AL95" s="213"/>
      <c r="AM95" s="213"/>
      <c r="AN95" s="213"/>
      <c r="AO95" s="198"/>
      <c r="AP95" s="213"/>
      <c r="AQ95" s="213"/>
      <c r="AR95" s="213"/>
      <c r="AS95" s="198"/>
      <c r="AT95" s="213"/>
      <c r="AU95" s="213"/>
      <c r="AV95" s="213"/>
      <c r="AW95" s="198"/>
      <c r="AX95" s="213"/>
      <c r="AY95" s="213"/>
      <c r="AZ95" s="213"/>
      <c r="BA95" s="198"/>
      <c r="BB95" s="213"/>
      <c r="BC95" s="213"/>
      <c r="BD95" s="213"/>
      <c r="BE95" s="198"/>
      <c r="BF95" s="213"/>
      <c r="BG95" s="213"/>
      <c r="BH95" s="213"/>
      <c r="BI95" s="198"/>
      <c r="BJ95" s="285"/>
      <c r="BK95" s="285"/>
      <c r="BL95" s="285"/>
      <c r="BM95" s="285"/>
      <c r="BN95" s="285"/>
      <c r="BO95" s="285"/>
      <c r="BP95" s="285"/>
      <c r="BQ95" s="285"/>
      <c r="BR95" s="285"/>
      <c r="BS95" s="285"/>
      <c r="BT95" s="285"/>
    </row>
    <row r="96" spans="1:125" s="2" customFormat="1" ht="12.75" customHeight="1" x14ac:dyDescent="0.25">
      <c r="A96" s="342" t="str">
        <f>IF($A$90="1.2",IF($X$91=0,"1.2","1.3"),IF($A$90="1.3",IF($X$91=0,"1.3","1.4"),IF($A$90="1.4",IF($X$91=0,"1.4","1.5"))))</f>
        <v>1.5</v>
      </c>
      <c r="B96" s="618" t="s">
        <v>34</v>
      </c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  <c r="AJ96" s="265"/>
      <c r="AK96" s="265"/>
      <c r="AL96" s="265"/>
      <c r="AM96" s="265"/>
      <c r="AN96" s="265"/>
      <c r="AO96" s="265"/>
      <c r="AP96" s="265"/>
      <c r="AQ96" s="265"/>
      <c r="AR96" s="265"/>
      <c r="AS96" s="265"/>
      <c r="AT96" s="265"/>
      <c r="AU96" s="265"/>
      <c r="AV96" s="265"/>
      <c r="AW96" s="265"/>
      <c r="AX96" s="265"/>
      <c r="AY96" s="265"/>
      <c r="AZ96" s="265"/>
      <c r="BA96" s="265"/>
      <c r="BB96" s="265"/>
      <c r="BC96" s="265"/>
      <c r="BD96" s="265"/>
      <c r="BE96" s="265"/>
      <c r="BF96" s="265"/>
      <c r="BG96" s="265"/>
      <c r="BH96" s="265"/>
      <c r="BI96" s="166"/>
      <c r="BJ96" s="77"/>
      <c r="BK96" s="25"/>
      <c r="BL96" s="284"/>
      <c r="BM96" s="284"/>
      <c r="BN96" s="284"/>
      <c r="BO96" s="284"/>
      <c r="BP96" s="284"/>
      <c r="BQ96" s="284"/>
      <c r="BR96" s="284"/>
      <c r="BS96" s="284"/>
      <c r="BT96" s="284"/>
      <c r="CE96" s="230"/>
      <c r="CF96" s="246"/>
      <c r="CM96"/>
      <c r="CN96"/>
      <c r="CO96"/>
      <c r="CP96"/>
      <c r="CQ96"/>
      <c r="CR96"/>
      <c r="CS96"/>
      <c r="CT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</row>
    <row r="97" spans="1:125" s="2" customFormat="1" ht="13.5" customHeight="1" x14ac:dyDescent="0.25">
      <c r="A97" s="393" t="str">
        <f>CONCATENATE($A$96,".",BX83)</f>
        <v>1.5.01</v>
      </c>
      <c r="B97" s="348" t="s">
        <v>349</v>
      </c>
      <c r="C97" s="157"/>
      <c r="D97" s="145">
        <v>3</v>
      </c>
      <c r="E97" s="146"/>
      <c r="F97" s="146"/>
      <c r="G97" s="12"/>
      <c r="H97" s="205"/>
      <c r="I97" s="146"/>
      <c r="J97" s="146"/>
      <c r="K97" s="146"/>
      <c r="L97" s="146"/>
      <c r="M97" s="146"/>
      <c r="N97" s="12"/>
      <c r="O97" s="162"/>
      <c r="P97" s="162"/>
      <c r="Q97" s="362"/>
      <c r="R97" s="183"/>
      <c r="S97" s="183"/>
      <c r="T97" s="183"/>
      <c r="U97" s="183"/>
      <c r="V97" s="183"/>
      <c r="W97" s="363"/>
      <c r="X97" s="162">
        <v>0</v>
      </c>
      <c r="Y97" s="162">
        <f t="shared" ref="Y97:Y101" si="814">X97/$BR$7</f>
        <v>0</v>
      </c>
      <c r="Z97" s="9">
        <f t="shared" ref="Z97:AB101" si="815">AD97*$BL$5+AH97*$BM$5+AL97*$BN$5+AP97*$BO$5+AT97*$BP$5+AX97*$BQ$5+BB97*$BR$5+BF97*$BS$5</f>
        <v>0</v>
      </c>
      <c r="AA97" s="9">
        <f t="shared" si="815"/>
        <v>0</v>
      </c>
      <c r="AB97" s="9">
        <f t="shared" si="815"/>
        <v>0</v>
      </c>
      <c r="AC97" s="9">
        <f t="shared" ref="AC97:AC101" si="816">X97-Z97</f>
        <v>0</v>
      </c>
      <c r="AD97" s="162">
        <v>0</v>
      </c>
      <c r="AE97" s="162">
        <v>0</v>
      </c>
      <c r="AF97" s="162">
        <v>0</v>
      </c>
      <c r="AG97" s="76">
        <f>BL97</f>
        <v>0</v>
      </c>
      <c r="AH97" s="162">
        <v>0</v>
      </c>
      <c r="AI97" s="162">
        <v>0</v>
      </c>
      <c r="AJ97" s="162">
        <v>0</v>
      </c>
      <c r="AK97" s="76">
        <f>BM97</f>
        <v>0</v>
      </c>
      <c r="AL97" s="162">
        <v>0</v>
      </c>
      <c r="AM97" s="162">
        <v>0</v>
      </c>
      <c r="AN97" s="162">
        <v>0</v>
      </c>
      <c r="AO97" s="76">
        <f>BN97</f>
        <v>0</v>
      </c>
      <c r="AP97" s="162">
        <v>0</v>
      </c>
      <c r="AQ97" s="162">
        <v>0</v>
      </c>
      <c r="AR97" s="162">
        <v>0</v>
      </c>
      <c r="AS97" s="76">
        <f>BO97</f>
        <v>0</v>
      </c>
      <c r="AT97" s="162">
        <v>0</v>
      </c>
      <c r="AU97" s="162">
        <v>0</v>
      </c>
      <c r="AV97" s="162">
        <v>0</v>
      </c>
      <c r="AW97" s="76">
        <f>BP97</f>
        <v>0</v>
      </c>
      <c r="AX97" s="162">
        <v>0</v>
      </c>
      <c r="AY97" s="162">
        <v>0</v>
      </c>
      <c r="AZ97" s="162">
        <v>0</v>
      </c>
      <c r="BA97" s="76">
        <f>BQ97</f>
        <v>0</v>
      </c>
      <c r="BB97" s="162">
        <v>0</v>
      </c>
      <c r="BC97" s="162">
        <v>0</v>
      </c>
      <c r="BD97" s="162">
        <v>0</v>
      </c>
      <c r="BE97" s="76">
        <f>BR97</f>
        <v>0</v>
      </c>
      <c r="BF97" s="162">
        <v>0</v>
      </c>
      <c r="BG97" s="162">
        <v>0</v>
      </c>
      <c r="BH97" s="162">
        <v>0</v>
      </c>
      <c r="BI97" s="76">
        <f>BS97</f>
        <v>0</v>
      </c>
      <c r="BJ97" s="69">
        <f t="shared" ref="BJ97:BJ101" si="817">IF(ISERROR(AC97/X97),0,AC97/X97)</f>
        <v>0</v>
      </c>
      <c r="BK97" s="20"/>
      <c r="BL97" s="15">
        <f>IF(OR(MID($D97,1,1)="1",MID($E97,1,1)="1",MID($F97,1,1)="1",MID($G97,1,1)="1",MID($H97,1,1)="1",MID($I97,1,1)="1",MID($J97,1,1)="1",MID($K97,1,1)="1",MID($L97,1,1)="1",MID($M97,1,1)="1",MID($N97,1,1)=1),$Y97/$CZ97,0)</f>
        <v>0</v>
      </c>
      <c r="BM97" s="15">
        <f>IF(OR(MID($D97,1,1)="2",MID($E97,1,1)="2",MID($F97,1,1)="2",MID($G97,1,1)="2",MID($H97,1,1)="2",MID($I97,1,1)="2",MID($J97,1,1)="2",MID($K97,1,1)="2",MID($L97,1,1)="2",MID($M97,1,1)="2",MID($N97,1,1)=1),$Y97/$CZ97,0)</f>
        <v>0</v>
      </c>
      <c r="BN97" s="15">
        <f>IF(OR(MID($D97,1,1)="3",MID($E97,1,1)="3",MID($F97,1,1)="3",MID($G97,1,1)="3",MID($H97,1,1)="3",MID($I97,1,1)="3",MID($J97,1,1)="3",MID($K97,1,1)="3",MID($L97,1,1)="3",MID($M97,1,1)="3",MID($N97,1,1)=1),$Y97/$CZ97,0)</f>
        <v>0</v>
      </c>
      <c r="BO97" s="15">
        <f>IF(OR(MID($D97,1,1)="4",MID($E97,1,1)="4",MID($F97,1,1)="4",MID($G97,1,1)="4",MID($H97,1,1)="4",MID($I97,1,1)="4",MID($J97,1,1)="4",MID($K97,1,1)="4",MID($L97,1,1)="4",MID($M97,1,1)="4",MID($N97,1,1)=1),$Y97/$CZ97,0)</f>
        <v>0</v>
      </c>
      <c r="BP97" s="15">
        <f>IF(OR(MID($D97,1,1)="5",MID($E97,1,1)="5",MID($F97,1,1)="5",MID($G97,1,1)="5",MID($H97,1,1)="5",MID($I97,1,1)="5",MID($J97,1,1)="5",MID($K97,1,1)="5",MID($L97,1,1)="5",MID($M97,1,1)="5",MID($N97,1,1)=1),$Y97/$CZ97,0)</f>
        <v>0</v>
      </c>
      <c r="BQ97" s="15">
        <f>IF(OR(MID($D97,1,1)="6",MID($E97,1,1)="6",MID($F97,1,1)="6",MID($G97,1,1)="6",MID($H97,1,1)="6",MID($I97,1,1)="6",MID($J97,1,1)="6",MID($K97,1,1)="6",MID($L97,1,1)="6",MID($M97,1,1)="6",MID($N97,1,1)=1),$Y97/$CZ97,0)</f>
        <v>0</v>
      </c>
      <c r="BR97" s="15">
        <f>IF(OR(MID($D97,1,1)="7",MID($E97,1,1)="7",MID($F97,1,1)="7",MID($G97,1,1)="7",MID($H97,1,1)="7",MID($I97,1,1)="7",MID($J97,1,1)="7",MID($K97,1,1)="7",MID($L97,1,1)="7",MID($M97,1,1)="7",MID($N97,1,1)=1),$Y97/$CZ97,0)</f>
        <v>0</v>
      </c>
      <c r="BS97" s="15">
        <f>IF(OR(MID($D97,1,1)="8",MID($E97,1,1)="8",MID($F97,1,1)="8",MID($G97,1,1)="8",MID($H97,1,1)="8",MID($I97,1,1)="8",MID($J97,1,1)="8",MID($K97,1,1)="8",MID($L97,1,1)="8",MID($M97,1,1)="8",MID($N97,1,1)=1),$Y97/$CZ97,0)</f>
        <v>0</v>
      </c>
      <c r="BT97" s="101">
        <f>SUM(BL97:BS97)</f>
        <v>0</v>
      </c>
      <c r="BW97"/>
      <c r="BX97" s="619" t="s">
        <v>316</v>
      </c>
      <c r="BY97"/>
      <c r="BZ97"/>
      <c r="CA97"/>
      <c r="CB97"/>
      <c r="CC97"/>
      <c r="CD97"/>
      <c r="CE97" s="238"/>
      <c r="CF97" s="251">
        <f>MAX(BW97:CD97)</f>
        <v>0</v>
      </c>
      <c r="CH97" s="81">
        <f>IF(MID($D97,1,1)="1",1,0)+IF(MID($E97,1,1)="1",1,0)+IF(MID($F97,1,1)="1",1,0)+IF(MID($G97,1,1)="1",1,0)</f>
        <v>0</v>
      </c>
      <c r="CI97" s="81">
        <f>IF(MID($D97,1,1)="2",1,0)+IF(MID($E97,1,1)="2",1,0)+IF(MID($F97,1,1)="2",1,0)+IF(MID($G97,1,1)="2",1,0)</f>
        <v>0</v>
      </c>
      <c r="CJ97" s="81">
        <f>IF(MID($D97,1,1)="3",1,0)+IF(MID($E97,1,1)="3",1,0)+IF(MID($F97,1,1)="3",1,0)+IF(MID($G97,1,1)="3",1,0)</f>
        <v>1</v>
      </c>
      <c r="CK97" s="81">
        <f>IF(MID($D97,1,1)="4",1,0)+IF(MID($E97,1,1)="4",1,0)+IF(MID($F97,1,1)="4",1,0)+IF(MID($G97,1,1)="4",1,0)</f>
        <v>0</v>
      </c>
      <c r="CL97" s="81">
        <f>IF(MID($D97,1,1)="5",1,0)+IF(MID($E97,1,1)="5",1,0)+IF(MID($F97,1,1)="5",1,0)+IF(MID($G97,1,1)="5",1,0)+IF(MID($H97,1,1)="5",1,0)+IF(MID($I97,1,1)="5",1,0)+IF(MID($J97,1,1)="5",1,0)</f>
        <v>0</v>
      </c>
      <c r="CM97" s="81">
        <f>IF(MID($D97,1,1)="6",1,0)+IF(MID($E97,1,1)="6",1,0)+IF(MID($F97,1,1)="6",1,0)+IF(MID($G97,1,1)="6",1,0)+IF(MID($H97,1,1)="6",1,0)+IF(MID($I97,1,1)="6",1,0)+IF(MID($J97,1,1)="6",1,0)</f>
        <v>0</v>
      </c>
      <c r="CN97" s="81">
        <f>IF(MID($D97,1,1)="7",1,0)+IF(MID($E97,1,1)="7",1,0)+IF(MID($F97,1,1)="7",1,0)+IF(MID($G97,1,1)="7",1,0)+IF(MID($H97,1,1)="7",1,0)+IF(MID($I97,1,1)="7",1,0)+IF(MID($J97,1,1)="7",1,0)</f>
        <v>0</v>
      </c>
      <c r="CO97" s="81">
        <f>IF(MID($D97,1,1)="8",1,0)+IF(MID($E97,1,1)="8",1,0)+IF(MID($F97,1,1)="8",1,0)+IF(MID($G97,1,1)="8",1,0)+IF(MID($H97,1,1)="8",1,0)+IF(MID($I97,1,1)="8",1,0)+IF(MID($J97,1,1)="8",1,0)</f>
        <v>0</v>
      </c>
      <c r="CP97" s="95">
        <f>SUM(CH97:CO97)</f>
        <v>1</v>
      </c>
      <c r="CQ97" s="81">
        <f>IF(MID(H97,1,1)="1",1,0)+IF(MID(I97,1,1)="1",1,0)+IF(MID(J97,1,1)="1",1,0)+IF(MID(K97,1,1)="1",1,0)+IF(MID(L97,1,1)="1",1,0)+IF(MID(M97,1,1)="1",1,0)+IF(MID(N97,1,1)="1",1,0)</f>
        <v>0</v>
      </c>
      <c r="CR97" s="81">
        <f>IF(MID(H97,1,1)="2",1,0)+IF(MID(I97,1,1)="2",1,0)+IF(MID(J97,1,1)="2",1,0)+IF(MID(K97,1,1)="2",1,0)+IF(MID(L97,1,1)="2",1,0)+IF(MID(M97,1,1)="2",1,0)+IF(MID(N97,1,1)="2",1,0)</f>
        <v>0</v>
      </c>
      <c r="CS97" s="82">
        <f>IF(MID(H97,1,1)="3",1,0)+IF(MID(I97,1,1)="3",1,0)+IF(MID(J97,1,1)="3",1,0)+IF(MID(K97,1,1)="3",1,0)+IF(MID(L97,1,1)="3",1,0)+IF(MID(M97,1,1)="3",1,0)+IF(MID(N97,1,1)="3",1,0)</f>
        <v>0</v>
      </c>
      <c r="CT97" s="81">
        <f>IF(MID(H97,1,1)="4",1,0)+IF(MID(I97,1,1)="4",1,0)+IF(MID(J97,1,1)="4",1,0)+IF(MID(K97,1,1)="4",1,0)+IF(MID(L97,1,1)="4",1,0)+IF(MID(M97,1,1)="4",1,0)+IF(MID(N97,1,1)="4",1,0)</f>
        <v>0</v>
      </c>
      <c r="CU97" s="81">
        <f>IF(MID(H97,1,1)="5",1,0)+IF(MID(I97,1,1)="5",1,0)+IF(MID(J97,1,1)="5",1,0)+IF(MID(K97,1,1)="5",1,0)+IF(MID(L97,1,1)="5",1,0)+IF(MID(M97,1,1)="5",1,0)+IF(MID(N97,1,1)="5",1,0)</f>
        <v>0</v>
      </c>
      <c r="CV97" s="81">
        <f>IF(MID(H97,1,1)="6",1,0)+IF(MID(I97,1,1)="6",1,0)+IF(MID(J97,1,1)="6",1,0)+IF(MID(K97,1,1)="6",1,0)+IF(MID(L97,1,1)="6",1,0)+IF(MID(M97,1,1)="6",1,0)+IF(MID(N97,1,1)="6",1,0)</f>
        <v>0</v>
      </c>
      <c r="CW97" s="81">
        <f>IF(MID(H97,1,1)="7",1,0)+IF(MID(I97,1,1)="7",1,0)+IF(MID(J97,1,1)="7",1,0)+IF(MID(K97,1,1)="7",1,0)+IF(MID(L97,1,1)="7",1,0)+IF(MID(M97,1,1)="7",1,0)+IF(MID(N97,1,1)="7",1,0)</f>
        <v>0</v>
      </c>
      <c r="CX97" s="81">
        <f>IF(MID(H97,1,1)="8",1,0)+IF(MID(I97,1,1)="8",1,0)+IF(MID(J97,1,1)="8",1,0)+IF(MID(K97,1,1)="8",1,0)+IF(MID(L97,1,1)="8",1,0)+IF(MID(M97,1,1)="8",1,0)+IF(MID(N97,1,1)="8",1,0)</f>
        <v>0</v>
      </c>
      <c r="CY97" s="94">
        <f>SUM(CQ97:CX97)</f>
        <v>0</v>
      </c>
      <c r="CZ97" s="2">
        <f>CP97+CY97</f>
        <v>1</v>
      </c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</row>
    <row r="98" spans="1:125" s="2" customFormat="1" ht="13.5" customHeight="1" x14ac:dyDescent="0.25">
      <c r="A98" s="393" t="str">
        <f t="shared" ref="A98:A101" si="818">CONCATENATE($A$96,".",BX84)</f>
        <v>1.5.02</v>
      </c>
      <c r="B98" s="137" t="s">
        <v>350</v>
      </c>
      <c r="C98" s="157"/>
      <c r="D98" s="145"/>
      <c r="E98" s="146"/>
      <c r="F98" s="146"/>
      <c r="G98" s="12"/>
      <c r="H98" s="145"/>
      <c r="I98" s="146"/>
      <c r="J98" s="146"/>
      <c r="K98" s="146"/>
      <c r="L98" s="146"/>
      <c r="M98" s="146"/>
      <c r="N98" s="12"/>
      <c r="O98" s="162"/>
      <c r="P98" s="162"/>
      <c r="Q98" s="362"/>
      <c r="R98" s="183"/>
      <c r="S98" s="183"/>
      <c r="T98" s="183"/>
      <c r="U98" s="183"/>
      <c r="V98" s="183"/>
      <c r="W98" s="363"/>
      <c r="X98" s="162">
        <v>0</v>
      </c>
      <c r="Y98" s="162">
        <f t="shared" si="814"/>
        <v>0</v>
      </c>
      <c r="Z98" s="9">
        <f t="shared" si="815"/>
        <v>0</v>
      </c>
      <c r="AA98" s="9">
        <f t="shared" si="815"/>
        <v>0</v>
      </c>
      <c r="AB98" s="9">
        <f t="shared" si="815"/>
        <v>0</v>
      </c>
      <c r="AC98" s="9">
        <f t="shared" si="816"/>
        <v>0</v>
      </c>
      <c r="AD98" s="162">
        <v>0</v>
      </c>
      <c r="AE98" s="162">
        <v>0</v>
      </c>
      <c r="AF98" s="162">
        <v>0</v>
      </c>
      <c r="AG98" s="76">
        <f>BL98</f>
        <v>0</v>
      </c>
      <c r="AH98" s="162">
        <v>0</v>
      </c>
      <c r="AI98" s="162">
        <v>0</v>
      </c>
      <c r="AJ98" s="162">
        <v>0</v>
      </c>
      <c r="AK98" s="76">
        <f>BM98</f>
        <v>0</v>
      </c>
      <c r="AL98" s="162">
        <v>0</v>
      </c>
      <c r="AM98" s="162">
        <v>0</v>
      </c>
      <c r="AN98" s="162">
        <v>0</v>
      </c>
      <c r="AO98" s="76">
        <f>BN98</f>
        <v>0</v>
      </c>
      <c r="AP98" s="162">
        <v>0</v>
      </c>
      <c r="AQ98" s="162">
        <v>0</v>
      </c>
      <c r="AR98" s="162">
        <v>0</v>
      </c>
      <c r="AS98" s="76">
        <f>BO98</f>
        <v>0</v>
      </c>
      <c r="AT98" s="162">
        <v>0</v>
      </c>
      <c r="AU98" s="162">
        <v>0</v>
      </c>
      <c r="AV98" s="162">
        <v>0</v>
      </c>
      <c r="AW98" s="76">
        <f>BP98</f>
        <v>0</v>
      </c>
      <c r="AX98" s="162">
        <v>0</v>
      </c>
      <c r="AY98" s="162">
        <v>0</v>
      </c>
      <c r="AZ98" s="162">
        <v>0</v>
      </c>
      <c r="BA98" s="76">
        <f>BQ98</f>
        <v>0</v>
      </c>
      <c r="BB98" s="162">
        <v>0</v>
      </c>
      <c r="BC98" s="162">
        <v>0</v>
      </c>
      <c r="BD98" s="162">
        <v>0</v>
      </c>
      <c r="BE98" s="76">
        <f>BR98</f>
        <v>0</v>
      </c>
      <c r="BF98" s="162">
        <v>0</v>
      </c>
      <c r="BG98" s="162">
        <v>0</v>
      </c>
      <c r="BH98" s="162">
        <v>0</v>
      </c>
      <c r="BI98" s="76">
        <f>BS98</f>
        <v>0</v>
      </c>
      <c r="BJ98" s="69">
        <f t="shared" si="817"/>
        <v>0</v>
      </c>
      <c r="BK98" s="20"/>
      <c r="BL98" s="15">
        <f>IF(OR(MID($D98,1,1)="1",MID($E98,1,1)="1",MID($F98,1,1)="1",MID($G98,1,1)="1",MID($H98,1,1)="1",MID($I98,1,1)="1",MID($J98,1,1)="1",MID($K98,1,1)="1",MID($L98,1,1)="1",MID($M98,1,1)="1",MID($N98,1,1)=1),$Y98/$CZ98,0)</f>
        <v>0</v>
      </c>
      <c r="BM98" s="15">
        <f>IF(OR(MID($D98,1,1)="2",MID($E98,1,1)="2",MID($F98,1,1)="2",MID($G98,1,1)="2",MID($H98,1,1)="2",MID($I98,1,1)="2",MID($J98,1,1)="2",MID($K98,1,1)="2",MID($L98,1,1)="2",MID($M98,1,1)="2",MID($N98,1,1)=1),$Y98/$CZ98,0)</f>
        <v>0</v>
      </c>
      <c r="BN98" s="15">
        <f>IF(OR(MID($D98,1,1)="3",MID($E98,1,1)="3",MID($F98,1,1)="3",MID($G98,1,1)="3",MID($H98,1,1)="3",MID($I98,1,1)="3",MID($J98,1,1)="3",MID($K98,1,1)="3",MID($L98,1,1)="3",MID($M98,1,1)="3",MID($N98,1,1)=1),$Y98/$CZ98,0)</f>
        <v>0</v>
      </c>
      <c r="BO98" s="15">
        <f>IF(OR(MID($D98,1,1)="4",MID($E98,1,1)="4",MID($F98,1,1)="4",MID($G98,1,1)="4",MID($H98,1,1)="4",MID($I98,1,1)="4",MID($J98,1,1)="4",MID($K98,1,1)="4",MID($L98,1,1)="4",MID($M98,1,1)="4",MID($N98,1,1)=1),$Y98/$CZ98,0)</f>
        <v>0</v>
      </c>
      <c r="BP98" s="15">
        <f>IF(OR(MID($D98,1,1)="5",MID($E98,1,1)="5",MID($F98,1,1)="5",MID($G98,1,1)="5",MID($H98,1,1)="5",MID($I98,1,1)="5",MID($J98,1,1)="5",MID($K98,1,1)="5",MID($L98,1,1)="5",MID($M98,1,1)="5",MID($N98,1,1)=1),$Y98/$CZ98,0)</f>
        <v>0</v>
      </c>
      <c r="BQ98" s="15">
        <f>IF(OR(MID($D98,1,1)="6",MID($E98,1,1)="6",MID($F98,1,1)="6",MID($G98,1,1)="6",MID($H98,1,1)="6",MID($I98,1,1)="6",MID($J98,1,1)="6",MID($K98,1,1)="6",MID($L98,1,1)="6",MID($M98,1,1)="6",MID($N98,1,1)=1),$Y98/$CZ98,0)</f>
        <v>0</v>
      </c>
      <c r="BR98" s="15">
        <f>IF(OR(MID($D98,1,1)="7",MID($E98,1,1)="7",MID($F98,1,1)="7",MID($G98,1,1)="7",MID($H98,1,1)="7",MID($I98,1,1)="7",MID($J98,1,1)="7",MID($K98,1,1)="7",MID($L98,1,1)="7",MID($M98,1,1)="7",MID($N98,1,1)=1),$Y98/$CZ98,0)</f>
        <v>0</v>
      </c>
      <c r="BS98" s="15">
        <f>IF(OR(MID($D98,1,1)="8",MID($E98,1,1)="8",MID($F98,1,1)="8",MID($G98,1,1)="8",MID($H98,1,1)="8",MID($I98,1,1)="8",MID($J98,1,1)="8",MID($K98,1,1)="8",MID($L98,1,1)="8",MID($M98,1,1)="8",MID($N98,1,1)=1),$Y98/$CZ98,0)</f>
        <v>0</v>
      </c>
      <c r="BT98" s="101">
        <f>SUM(BL98:BS98)</f>
        <v>0</v>
      </c>
      <c r="BW98"/>
      <c r="BX98" s="619" t="s">
        <v>317</v>
      </c>
      <c r="BY98"/>
      <c r="BZ98"/>
      <c r="CA98"/>
      <c r="CB98"/>
      <c r="CC98"/>
      <c r="CD98"/>
      <c r="CE98" s="238"/>
      <c r="CF98" s="251">
        <f>MAX(BW98:CD98)</f>
        <v>0</v>
      </c>
      <c r="CH98" s="81">
        <f>IF(MID($D98,1,1)="1",1,0)+IF(MID($E98,1,1)="1",1,0)+IF(MID($F98,1,1)="1",1,0)+IF(MID($G98,1,1)="1",1,0)</f>
        <v>0</v>
      </c>
      <c r="CI98" s="81">
        <f>IF(MID($D98,1,1)="2",1,0)+IF(MID($E98,1,1)="2",1,0)+IF(MID($F98,1,1)="2",1,0)+IF(MID($G98,1,1)="2",1,0)</f>
        <v>0</v>
      </c>
      <c r="CJ98" s="81">
        <f>IF(MID($D98,1,1)="3",1,0)+IF(MID($E98,1,1)="3",1,0)+IF(MID($F98,1,1)="3",1,0)+IF(MID($G98,1,1)="3",1,0)</f>
        <v>0</v>
      </c>
      <c r="CK98" s="81">
        <f>IF(MID($D98,1,1)="4",1,0)+IF(MID($E98,1,1)="4",1,0)+IF(MID($F98,1,1)="4",1,0)+IF(MID($G98,1,1)="4",1,0)</f>
        <v>0</v>
      </c>
      <c r="CL98" s="81">
        <f>IF(MID($D98,1,1)="5",1,0)+IF(MID($E98,1,1)="5",1,0)+IF(MID($F98,1,1)="5",1,0)+IF(MID($G98,1,1)="5",1,0)+IF(MID($H98,1,1)="5",1,0)+IF(MID($I98,1,1)="5",1,0)+IF(MID($J98,1,1)="5",1,0)</f>
        <v>0</v>
      </c>
      <c r="CM98" s="81">
        <f>IF(MID($D98,1,1)="6",1,0)+IF(MID($E98,1,1)="6",1,0)+IF(MID($F98,1,1)="6",1,0)+IF(MID($G98,1,1)="6",1,0)+IF(MID($H98,1,1)="6",1,0)+IF(MID($I98,1,1)="6",1,0)+IF(MID($J98,1,1)="6",1,0)</f>
        <v>0</v>
      </c>
      <c r="CN98" s="81">
        <f>IF(MID($D98,1,1)="7",1,0)+IF(MID($E98,1,1)="7",1,0)+IF(MID($F98,1,1)="7",1,0)+IF(MID($G98,1,1)="7",1,0)+IF(MID($H98,1,1)="7",1,0)+IF(MID($I98,1,1)="7",1,0)+IF(MID($J98,1,1)="7",1,0)</f>
        <v>0</v>
      </c>
      <c r="CO98" s="81">
        <f>IF(MID($D98,1,1)="8",1,0)+IF(MID($E98,1,1)="8",1,0)+IF(MID($F98,1,1)="8",1,0)+IF(MID($G98,1,1)="8",1,0)+IF(MID($H98,1,1)="8",1,0)+IF(MID($I98,1,1)="8",1,0)+IF(MID($J98,1,1)="8",1,0)</f>
        <v>0</v>
      </c>
      <c r="CP98" s="95">
        <f>SUM(CH98:CO98)</f>
        <v>0</v>
      </c>
      <c r="CQ98" s="81">
        <f>IF(MID(H98,1,1)="1",1,0)+IF(MID(I98,1,1)="1",1,0)+IF(MID(J98,1,1)="1",1,0)+IF(MID(K98,1,1)="1",1,0)+IF(MID(L98,1,1)="1",1,0)+IF(MID(M98,1,1)="1",1,0)+IF(MID(N98,1,1)="1",1,0)</f>
        <v>0</v>
      </c>
      <c r="CR98" s="81">
        <f>IF(MID(H98,1,1)="2",1,0)+IF(MID(I98,1,1)="2",1,0)+IF(MID(J98,1,1)="2",1,0)+IF(MID(K98,1,1)="2",1,0)+IF(MID(L98,1,1)="2",1,0)+IF(MID(M98,1,1)="2",1,0)+IF(MID(N98,1,1)="2",1,0)</f>
        <v>0</v>
      </c>
      <c r="CS98" s="82">
        <f>IF(MID(H98,1,1)="3",1,0)+IF(MID(I98,1,1)="3",1,0)+IF(MID(J98,1,1)="3",1,0)+IF(MID(K98,1,1)="3",1,0)+IF(MID(L98,1,1)="3",1,0)+IF(MID(M98,1,1)="3",1,0)+IF(MID(N98,1,1)="3",1,0)</f>
        <v>0</v>
      </c>
      <c r="CT98" s="81">
        <f>IF(MID(H98,1,1)="4",1,0)+IF(MID(I98,1,1)="4",1,0)+IF(MID(J98,1,1)="4",1,0)+IF(MID(K98,1,1)="4",1,0)+IF(MID(L98,1,1)="4",1,0)+IF(MID(M98,1,1)="4",1,0)+IF(MID(N98,1,1)="4",1,0)</f>
        <v>0</v>
      </c>
      <c r="CU98" s="81">
        <f>IF(MID(H98,1,1)="5",1,0)+IF(MID(I98,1,1)="5",1,0)+IF(MID(J98,1,1)="5",1,0)+IF(MID(K98,1,1)="5",1,0)+IF(MID(L98,1,1)="5",1,0)+IF(MID(M98,1,1)="5",1,0)+IF(MID(N98,1,1)="5",1,0)</f>
        <v>0</v>
      </c>
      <c r="CV98" s="81">
        <f>IF(MID(H98,1,1)="6",1,0)+IF(MID(I98,1,1)="6",1,0)+IF(MID(J98,1,1)="6",1,0)+IF(MID(K98,1,1)="6",1,0)+IF(MID(L98,1,1)="6",1,0)+IF(MID(M98,1,1)="6",1,0)+IF(MID(N98,1,1)="6",1,0)</f>
        <v>0</v>
      </c>
      <c r="CW98" s="81">
        <f>IF(MID(H98,1,1)="7",1,0)+IF(MID(I98,1,1)="7",1,0)+IF(MID(J98,1,1)="7",1,0)+IF(MID(K98,1,1)="7",1,0)+IF(MID(L98,1,1)="7",1,0)+IF(MID(M98,1,1)="7",1,0)+IF(MID(N98,1,1)="7",1,0)</f>
        <v>0</v>
      </c>
      <c r="CX98" s="81">
        <f>IF(MID(H98,1,1)="8",1,0)+IF(MID(I98,1,1)="8",1,0)+IF(MID(J98,1,1)="8",1,0)+IF(MID(K98,1,1)="8",1,0)+IF(MID(L98,1,1)="8",1,0)+IF(MID(M98,1,1)="8",1,0)+IF(MID(N98,1,1)="8",1,0)</f>
        <v>0</v>
      </c>
      <c r="CY98" s="94">
        <f>SUM(CQ98:CX98)</f>
        <v>0</v>
      </c>
      <c r="CZ98" s="2">
        <f>CP98+CY98</f>
        <v>0</v>
      </c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</row>
    <row r="99" spans="1:125" s="2" customFormat="1" ht="13.5" hidden="1" customHeight="1" x14ac:dyDescent="0.25">
      <c r="A99" s="393" t="str">
        <f t="shared" si="818"/>
        <v>1.5.03</v>
      </c>
      <c r="B99" s="137"/>
      <c r="C99" s="157"/>
      <c r="D99" s="145"/>
      <c r="E99" s="146"/>
      <c r="F99" s="146"/>
      <c r="G99" s="12"/>
      <c r="H99" s="145"/>
      <c r="I99" s="146"/>
      <c r="J99" s="146"/>
      <c r="K99" s="146"/>
      <c r="L99" s="146"/>
      <c r="M99" s="146"/>
      <c r="N99" s="12"/>
      <c r="O99" s="162"/>
      <c r="P99" s="162"/>
      <c r="Q99" s="362"/>
      <c r="R99" s="183"/>
      <c r="S99" s="183"/>
      <c r="T99" s="183"/>
      <c r="U99" s="183"/>
      <c r="V99" s="183"/>
      <c r="W99" s="363"/>
      <c r="X99" s="162">
        <v>0</v>
      </c>
      <c r="Y99" s="162">
        <f t="shared" si="814"/>
        <v>0</v>
      </c>
      <c r="Z99" s="9">
        <f t="shared" si="815"/>
        <v>0</v>
      </c>
      <c r="AA99" s="9">
        <f t="shared" si="815"/>
        <v>0</v>
      </c>
      <c r="AB99" s="9">
        <f t="shared" si="815"/>
        <v>0</v>
      </c>
      <c r="AC99" s="9">
        <f t="shared" si="816"/>
        <v>0</v>
      </c>
      <c r="AD99" s="162">
        <v>0</v>
      </c>
      <c r="AE99" s="162">
        <v>0</v>
      </c>
      <c r="AF99" s="162">
        <v>0</v>
      </c>
      <c r="AG99" s="76">
        <f>BL99</f>
        <v>0</v>
      </c>
      <c r="AH99" s="162">
        <v>0</v>
      </c>
      <c r="AI99" s="162">
        <v>0</v>
      </c>
      <c r="AJ99" s="162">
        <v>0</v>
      </c>
      <c r="AK99" s="76">
        <f>BM99</f>
        <v>0</v>
      </c>
      <c r="AL99" s="162">
        <v>0</v>
      </c>
      <c r="AM99" s="162">
        <v>0</v>
      </c>
      <c r="AN99" s="162">
        <v>0</v>
      </c>
      <c r="AO99" s="76">
        <f>BN99</f>
        <v>0</v>
      </c>
      <c r="AP99" s="162">
        <v>0</v>
      </c>
      <c r="AQ99" s="162">
        <v>0</v>
      </c>
      <c r="AR99" s="162">
        <v>0</v>
      </c>
      <c r="AS99" s="76">
        <f>BO99</f>
        <v>0</v>
      </c>
      <c r="AT99" s="162">
        <v>0</v>
      </c>
      <c r="AU99" s="162">
        <v>0</v>
      </c>
      <c r="AV99" s="162">
        <v>0</v>
      </c>
      <c r="AW99" s="76">
        <f>BP99</f>
        <v>0</v>
      </c>
      <c r="AX99" s="162">
        <v>0</v>
      </c>
      <c r="AY99" s="162">
        <v>0</v>
      </c>
      <c r="AZ99" s="162">
        <v>0</v>
      </c>
      <c r="BA99" s="76">
        <f>BQ99</f>
        <v>0</v>
      </c>
      <c r="BB99" s="162">
        <v>0</v>
      </c>
      <c r="BC99" s="162">
        <v>0</v>
      </c>
      <c r="BD99" s="162">
        <v>0</v>
      </c>
      <c r="BE99" s="76">
        <f>BR99</f>
        <v>0</v>
      </c>
      <c r="BF99" s="162">
        <v>0</v>
      </c>
      <c r="BG99" s="162">
        <v>0</v>
      </c>
      <c r="BH99" s="162">
        <v>0</v>
      </c>
      <c r="BI99" s="76">
        <f>BS99</f>
        <v>0</v>
      </c>
      <c r="BJ99" s="69">
        <f t="shared" si="817"/>
        <v>0</v>
      </c>
      <c r="BK99" s="20"/>
      <c r="BL99" s="15">
        <f>IF(OR(MID($D99,1,1)="1",MID($E99,1,1)="1",MID($F99,1,1)="1",MID($G99,1,1)="1",MID($H99,1,1)="1",MID($I99,1,1)="1",MID($J99,1,1)="1",MID($K99,1,1)="1",MID($L99,1,1)="1",MID($M99,1,1)="1",MID($N99,1,1)=1),$Y99/$CZ99,0)</f>
        <v>0</v>
      </c>
      <c r="BM99" s="15">
        <f>IF(OR(MID($D99,1,1)="2",MID($E99,1,1)="2",MID($F99,1,1)="2",MID($G99,1,1)="2",MID($H99,1,1)="2",MID($I99,1,1)="2",MID($J99,1,1)="2",MID($K99,1,1)="2",MID($L99,1,1)="2",MID($M99,1,1)="2",MID($N99,1,1)=1),$Y99/$CZ99,0)</f>
        <v>0</v>
      </c>
      <c r="BN99" s="15">
        <f>IF(OR(MID($D99,1,1)="3",MID($E99,1,1)="3",MID($F99,1,1)="3",MID($G99,1,1)="3",MID($H99,1,1)="3",MID($I99,1,1)="3",MID($J99,1,1)="3",MID($K99,1,1)="3",MID($L99,1,1)="3",MID($M99,1,1)="3",MID($N99,1,1)=1),$Y99/$CZ99,0)</f>
        <v>0</v>
      </c>
      <c r="BO99" s="15">
        <f>IF(OR(MID($D99,1,1)="4",MID($E99,1,1)="4",MID($F99,1,1)="4",MID($G99,1,1)="4",MID($H99,1,1)="4",MID($I99,1,1)="4",MID($J99,1,1)="4",MID($K99,1,1)="4",MID($L99,1,1)="4",MID($M99,1,1)="4",MID($N99,1,1)=1),$Y99/$CZ99,0)</f>
        <v>0</v>
      </c>
      <c r="BP99" s="15">
        <f>IF(OR(MID($D99,1,1)="5",MID($E99,1,1)="5",MID($F99,1,1)="5",MID($G99,1,1)="5",MID($H99,1,1)="5",MID($I99,1,1)="5",MID($J99,1,1)="5",MID($K99,1,1)="5",MID($L99,1,1)="5",MID($M99,1,1)="5",MID($N99,1,1)=1),$Y99/$CZ99,0)</f>
        <v>0</v>
      </c>
      <c r="BQ99" s="15">
        <f>IF(OR(MID($D99,1,1)="6",MID($E99,1,1)="6",MID($F99,1,1)="6",MID($G99,1,1)="6",MID($H99,1,1)="6",MID($I99,1,1)="6",MID($J99,1,1)="6",MID($K99,1,1)="6",MID($L99,1,1)="6",MID($M99,1,1)="6",MID($N99,1,1)=1),$Y99/$CZ99,0)</f>
        <v>0</v>
      </c>
      <c r="BR99" s="15">
        <f>IF(OR(MID($D99,1,1)="7",MID($E99,1,1)="7",MID($F99,1,1)="7",MID($G99,1,1)="7",MID($H99,1,1)="7",MID($I99,1,1)="7",MID($J99,1,1)="7",MID($K99,1,1)="7",MID($L99,1,1)="7",MID($M99,1,1)="7",MID($N99,1,1)=1),$Y99/$CZ99,0)</f>
        <v>0</v>
      </c>
      <c r="BS99" s="15">
        <f>IF(OR(MID($D99,1,1)="8",MID($E99,1,1)="8",MID($F99,1,1)="8",MID($G99,1,1)="8",MID($H99,1,1)="8",MID($I99,1,1)="8",MID($J99,1,1)="8",MID($K99,1,1)="8",MID($L99,1,1)="8",MID($M99,1,1)="8",MID($N99,1,1)=1),$Y99/$CZ99,0)</f>
        <v>0</v>
      </c>
      <c r="BT99" s="101">
        <f>SUM(BL99:BS99)</f>
        <v>0</v>
      </c>
      <c r="BW99"/>
      <c r="BX99" s="619" t="s">
        <v>318</v>
      </c>
      <c r="BY99"/>
      <c r="BZ99"/>
      <c r="CA99"/>
      <c r="CB99"/>
      <c r="CC99"/>
      <c r="CD99"/>
      <c r="CE99" s="238"/>
      <c r="CF99" s="251">
        <f>MAX(BW99:CD99)</f>
        <v>0</v>
      </c>
      <c r="CH99" s="81">
        <f>IF(MID($D99,1,1)="1",1,0)+IF(MID($E99,1,1)="1",1,0)+IF(MID($F99,1,1)="1",1,0)+IF(MID($G99,1,1)="1",1,0)</f>
        <v>0</v>
      </c>
      <c r="CI99" s="81">
        <f>IF(MID($D99,1,1)="2",1,0)+IF(MID($E99,1,1)="2",1,0)+IF(MID($F99,1,1)="2",1,0)+IF(MID($G99,1,1)="2",1,0)</f>
        <v>0</v>
      </c>
      <c r="CJ99" s="81">
        <f>IF(MID($D99,1,1)="3",1,0)+IF(MID($E99,1,1)="3",1,0)+IF(MID($F99,1,1)="3",1,0)+IF(MID($G99,1,1)="3",1,0)</f>
        <v>0</v>
      </c>
      <c r="CK99" s="81">
        <f>IF(MID($D99,1,1)="4",1,0)+IF(MID($E99,1,1)="4",1,0)+IF(MID($F99,1,1)="4",1,0)+IF(MID($G99,1,1)="4",1,0)</f>
        <v>0</v>
      </c>
      <c r="CL99" s="81">
        <f>IF(MID($D99,1,1)="5",1,0)+IF(MID($E99,1,1)="5",1,0)+IF(MID($F99,1,1)="5",1,0)+IF(MID($G99,1,1)="5",1,0)+IF(MID($H99,1,1)="5",1,0)+IF(MID($I99,1,1)="5",1,0)+IF(MID($J99,1,1)="5",1,0)</f>
        <v>0</v>
      </c>
      <c r="CM99" s="81">
        <f>IF(MID($D99,1,1)="6",1,0)+IF(MID($E99,1,1)="6",1,0)+IF(MID($F99,1,1)="6",1,0)+IF(MID($G99,1,1)="6",1,0)+IF(MID($H99,1,1)="6",1,0)+IF(MID($I99,1,1)="6",1,0)+IF(MID($J99,1,1)="6",1,0)</f>
        <v>0</v>
      </c>
      <c r="CN99" s="81">
        <f>IF(MID($D99,1,1)="7",1,0)+IF(MID($E99,1,1)="7",1,0)+IF(MID($F99,1,1)="7",1,0)+IF(MID($G99,1,1)="7",1,0)+IF(MID($H99,1,1)="7",1,0)+IF(MID($I99,1,1)="7",1,0)+IF(MID($J99,1,1)="7",1,0)</f>
        <v>0</v>
      </c>
      <c r="CO99" s="81">
        <f>IF(MID($D99,1,1)="8",1,0)+IF(MID($E99,1,1)="8",1,0)+IF(MID($F99,1,1)="8",1,0)+IF(MID($G99,1,1)="8",1,0)+IF(MID($H99,1,1)="8",1,0)+IF(MID($I99,1,1)="8",1,0)+IF(MID($J99,1,1)="8",1,0)</f>
        <v>0</v>
      </c>
      <c r="CP99" s="95">
        <f>SUM(CH99:CO99)</f>
        <v>0</v>
      </c>
      <c r="CQ99" s="81">
        <f>IF(MID(H99,1,1)="1",1,0)+IF(MID(I99,1,1)="1",1,0)+IF(MID(J99,1,1)="1",1,0)+IF(MID(K99,1,1)="1",1,0)+IF(MID(L99,1,1)="1",1,0)+IF(MID(M99,1,1)="1",1,0)+IF(MID(N99,1,1)="1",1,0)</f>
        <v>0</v>
      </c>
      <c r="CR99" s="81">
        <f>IF(MID(H99,1,1)="2",1,0)+IF(MID(I99,1,1)="2",1,0)+IF(MID(J99,1,1)="2",1,0)+IF(MID(K99,1,1)="2",1,0)+IF(MID(L99,1,1)="2",1,0)+IF(MID(M99,1,1)="2",1,0)+IF(MID(N99,1,1)="2",1,0)</f>
        <v>0</v>
      </c>
      <c r="CS99" s="82">
        <f>IF(MID(H99,1,1)="3",1,0)+IF(MID(I99,1,1)="3",1,0)+IF(MID(J99,1,1)="3",1,0)+IF(MID(K99,1,1)="3",1,0)+IF(MID(L99,1,1)="3",1,0)+IF(MID(M99,1,1)="3",1,0)+IF(MID(N99,1,1)="3",1,0)</f>
        <v>0</v>
      </c>
      <c r="CT99" s="81">
        <f>IF(MID(H99,1,1)="4",1,0)+IF(MID(I99,1,1)="4",1,0)+IF(MID(J99,1,1)="4",1,0)+IF(MID(K99,1,1)="4",1,0)+IF(MID(L99,1,1)="4",1,0)+IF(MID(M99,1,1)="4",1,0)+IF(MID(N99,1,1)="4",1,0)</f>
        <v>0</v>
      </c>
      <c r="CU99" s="81">
        <f>IF(MID(H99,1,1)="5",1,0)+IF(MID(I99,1,1)="5",1,0)+IF(MID(J99,1,1)="5",1,0)+IF(MID(K99,1,1)="5",1,0)+IF(MID(L99,1,1)="5",1,0)+IF(MID(M99,1,1)="5",1,0)+IF(MID(N99,1,1)="5",1,0)</f>
        <v>0</v>
      </c>
      <c r="CV99" s="81">
        <f>IF(MID(H99,1,1)="6",1,0)+IF(MID(I99,1,1)="6",1,0)+IF(MID(J99,1,1)="6",1,0)+IF(MID(K99,1,1)="6",1,0)+IF(MID(L99,1,1)="6",1,0)+IF(MID(M99,1,1)="6",1,0)+IF(MID(N99,1,1)="6",1,0)</f>
        <v>0</v>
      </c>
      <c r="CW99" s="81">
        <f>IF(MID(H99,1,1)="7",1,0)+IF(MID(I99,1,1)="7",1,0)+IF(MID(J99,1,1)="7",1,0)+IF(MID(K99,1,1)="7",1,0)+IF(MID(L99,1,1)="7",1,0)+IF(MID(M99,1,1)="7",1,0)+IF(MID(N99,1,1)="7",1,0)</f>
        <v>0</v>
      </c>
      <c r="CX99" s="81">
        <f>IF(MID(H99,1,1)="8",1,0)+IF(MID(I99,1,1)="8",1,0)+IF(MID(J99,1,1)="8",1,0)+IF(MID(K99,1,1)="8",1,0)+IF(MID(L99,1,1)="8",1,0)+IF(MID(M99,1,1)="8",1,0)+IF(MID(N99,1,1)="8",1,0)</f>
        <v>0</v>
      </c>
      <c r="CY99" s="94">
        <f>SUM(CQ99:CX99)</f>
        <v>0</v>
      </c>
      <c r="CZ99" s="2">
        <f>CP99+CY99</f>
        <v>0</v>
      </c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</row>
    <row r="100" spans="1:125" s="2" customFormat="1" ht="13.5" hidden="1" customHeight="1" x14ac:dyDescent="0.25">
      <c r="A100" s="393" t="str">
        <f t="shared" si="818"/>
        <v>1.5.04</v>
      </c>
      <c r="B100" s="137"/>
      <c r="C100" s="157"/>
      <c r="D100" s="145"/>
      <c r="E100" s="146"/>
      <c r="F100" s="146"/>
      <c r="G100" s="12"/>
      <c r="H100" s="145"/>
      <c r="I100" s="146"/>
      <c r="J100" s="146"/>
      <c r="K100" s="146"/>
      <c r="L100" s="146"/>
      <c r="M100" s="146"/>
      <c r="N100" s="12"/>
      <c r="O100" s="162"/>
      <c r="P100" s="162"/>
      <c r="Q100" s="362"/>
      <c r="R100" s="183"/>
      <c r="S100" s="183"/>
      <c r="T100" s="183"/>
      <c r="U100" s="183"/>
      <c r="V100" s="183"/>
      <c r="W100" s="363"/>
      <c r="X100" s="162">
        <v>0</v>
      </c>
      <c r="Y100" s="162">
        <f t="shared" si="814"/>
        <v>0</v>
      </c>
      <c r="Z100" s="9">
        <f t="shared" si="815"/>
        <v>0</v>
      </c>
      <c r="AA100" s="9">
        <f t="shared" si="815"/>
        <v>0</v>
      </c>
      <c r="AB100" s="9">
        <f t="shared" si="815"/>
        <v>0</v>
      </c>
      <c r="AC100" s="9">
        <f t="shared" si="816"/>
        <v>0</v>
      </c>
      <c r="AD100" s="162">
        <v>0</v>
      </c>
      <c r="AE100" s="162">
        <v>0</v>
      </c>
      <c r="AF100" s="162">
        <v>0</v>
      </c>
      <c r="AG100" s="76">
        <f>BL100</f>
        <v>0</v>
      </c>
      <c r="AH100" s="162">
        <v>0</v>
      </c>
      <c r="AI100" s="162">
        <v>0</v>
      </c>
      <c r="AJ100" s="162">
        <v>0</v>
      </c>
      <c r="AK100" s="76">
        <f>BM100</f>
        <v>0</v>
      </c>
      <c r="AL100" s="162">
        <v>0</v>
      </c>
      <c r="AM100" s="162">
        <v>0</v>
      </c>
      <c r="AN100" s="162">
        <v>0</v>
      </c>
      <c r="AO100" s="76">
        <f>BN100</f>
        <v>0</v>
      </c>
      <c r="AP100" s="162">
        <v>0</v>
      </c>
      <c r="AQ100" s="162">
        <v>0</v>
      </c>
      <c r="AR100" s="162">
        <v>0</v>
      </c>
      <c r="AS100" s="76">
        <f>BO100</f>
        <v>0</v>
      </c>
      <c r="AT100" s="162">
        <v>0</v>
      </c>
      <c r="AU100" s="162">
        <v>0</v>
      </c>
      <c r="AV100" s="162">
        <v>0</v>
      </c>
      <c r="AW100" s="76">
        <f>BP100</f>
        <v>0</v>
      </c>
      <c r="AX100" s="162">
        <v>0</v>
      </c>
      <c r="AY100" s="162">
        <v>0</v>
      </c>
      <c r="AZ100" s="162">
        <v>0</v>
      </c>
      <c r="BA100" s="76">
        <f>BQ100</f>
        <v>0</v>
      </c>
      <c r="BB100" s="162">
        <v>0</v>
      </c>
      <c r="BC100" s="162">
        <v>0</v>
      </c>
      <c r="BD100" s="162">
        <v>0</v>
      </c>
      <c r="BE100" s="76">
        <f>BR100</f>
        <v>0</v>
      </c>
      <c r="BF100" s="162">
        <v>0</v>
      </c>
      <c r="BG100" s="162">
        <v>0</v>
      </c>
      <c r="BH100" s="162">
        <v>0</v>
      </c>
      <c r="BI100" s="76">
        <f>BS100</f>
        <v>0</v>
      </c>
      <c r="BJ100" s="69">
        <f t="shared" si="817"/>
        <v>0</v>
      </c>
      <c r="BK100" s="20"/>
      <c r="BL100" s="15">
        <f>IF(OR(MID($D100,1,1)="1",MID($E100,1,1)="1",MID($F100,1,1)="1",MID($G100,1,1)="1",MID($H100,1,1)="1",MID($I100,1,1)="1",MID($J100,1,1)="1",MID($K100,1,1)="1",MID($L100,1,1)="1",MID($M100,1,1)="1",MID($N100,1,1)=1),$Y100/$CZ100,0)</f>
        <v>0</v>
      </c>
      <c r="BM100" s="15">
        <f>IF(OR(MID($D100,1,1)="2",MID($E100,1,1)="2",MID($F100,1,1)="2",MID($G100,1,1)="2",MID($H100,1,1)="2",MID($I100,1,1)="2",MID($J100,1,1)="2",MID($K100,1,1)="2",MID($L100,1,1)="2",MID($M100,1,1)="2",MID($N100,1,1)=1),$Y100/$CZ100,0)</f>
        <v>0</v>
      </c>
      <c r="BN100" s="15">
        <f>IF(OR(MID($D100,1,1)="3",MID($E100,1,1)="3",MID($F100,1,1)="3",MID($G100,1,1)="3",MID($H100,1,1)="3",MID($I100,1,1)="3",MID($J100,1,1)="3",MID($K100,1,1)="3",MID($L100,1,1)="3",MID($M100,1,1)="3",MID($N100,1,1)=1),$Y100/$CZ100,0)</f>
        <v>0</v>
      </c>
      <c r="BO100" s="15">
        <f>IF(OR(MID($D100,1,1)="4",MID($E100,1,1)="4",MID($F100,1,1)="4",MID($G100,1,1)="4",MID($H100,1,1)="4",MID($I100,1,1)="4",MID($J100,1,1)="4",MID($K100,1,1)="4",MID($L100,1,1)="4",MID($M100,1,1)="4",MID($N100,1,1)=1),$Y100/$CZ100,0)</f>
        <v>0</v>
      </c>
      <c r="BP100" s="15">
        <f>IF(OR(MID($D100,1,1)="5",MID($E100,1,1)="5",MID($F100,1,1)="5",MID($G100,1,1)="5",MID($H100,1,1)="5",MID($I100,1,1)="5",MID($J100,1,1)="5",MID($K100,1,1)="5",MID($L100,1,1)="5",MID($M100,1,1)="5",MID($N100,1,1)=1),$Y100/$CZ100,0)</f>
        <v>0</v>
      </c>
      <c r="BQ100" s="15">
        <f>IF(OR(MID($D100,1,1)="6",MID($E100,1,1)="6",MID($F100,1,1)="6",MID($G100,1,1)="6",MID($H100,1,1)="6",MID($I100,1,1)="6",MID($J100,1,1)="6",MID($K100,1,1)="6",MID($L100,1,1)="6",MID($M100,1,1)="6",MID($N100,1,1)=1),$Y100/$CZ100,0)</f>
        <v>0</v>
      </c>
      <c r="BR100" s="15">
        <f>IF(OR(MID($D100,1,1)="7",MID($E100,1,1)="7",MID($F100,1,1)="7",MID($G100,1,1)="7",MID($H100,1,1)="7",MID($I100,1,1)="7",MID($J100,1,1)="7",MID($K100,1,1)="7",MID($L100,1,1)="7",MID($M100,1,1)="7",MID($N100,1,1)=1),$Y100/$CZ100,0)</f>
        <v>0</v>
      </c>
      <c r="BS100" s="15">
        <f>IF(OR(MID($D100,1,1)="8",MID($E100,1,1)="8",MID($F100,1,1)="8",MID($G100,1,1)="8",MID($H100,1,1)="8",MID($I100,1,1)="8",MID($J100,1,1)="8",MID($K100,1,1)="8",MID($L100,1,1)="8",MID($M100,1,1)="8",MID($N100,1,1)=1),$Y100/$CZ100,0)</f>
        <v>0</v>
      </c>
      <c r="BT100" s="101">
        <f>SUM(BL100:BS100)</f>
        <v>0</v>
      </c>
      <c r="BW100"/>
      <c r="BX100" s="619" t="s">
        <v>319</v>
      </c>
      <c r="BY100"/>
      <c r="BZ100"/>
      <c r="CA100"/>
      <c r="CB100"/>
      <c r="CC100"/>
      <c r="CD100"/>
      <c r="CE100" s="238"/>
      <c r="CF100" s="251">
        <f>MAX(BW100:CD100)</f>
        <v>0</v>
      </c>
      <c r="CH100" s="81">
        <f>IF(MID($D100,1,1)="1",1,0)+IF(MID($E100,1,1)="1",1,0)+IF(MID($F100,1,1)="1",1,0)+IF(MID($G100,1,1)="1",1,0)</f>
        <v>0</v>
      </c>
      <c r="CI100" s="81">
        <f>IF(MID($D100,1,1)="2",1,0)+IF(MID($E100,1,1)="2",1,0)+IF(MID($F100,1,1)="2",1,0)+IF(MID($G100,1,1)="2",1,0)</f>
        <v>0</v>
      </c>
      <c r="CJ100" s="81">
        <f>IF(MID($D100,1,1)="3",1,0)+IF(MID($E100,1,1)="3",1,0)+IF(MID($F100,1,1)="3",1,0)+IF(MID($G100,1,1)="3",1,0)</f>
        <v>0</v>
      </c>
      <c r="CK100" s="81">
        <f>IF(MID($D100,1,1)="4",1,0)+IF(MID($E100,1,1)="4",1,0)+IF(MID($F100,1,1)="4",1,0)+IF(MID($G100,1,1)="4",1,0)</f>
        <v>0</v>
      </c>
      <c r="CL100" s="81">
        <f>IF(MID($D100,1,1)="5",1,0)+IF(MID($E100,1,1)="5",1,0)+IF(MID($F100,1,1)="5",1,0)+IF(MID($G100,1,1)="5",1,0)+IF(MID($H100,1,1)="5",1,0)+IF(MID($I100,1,1)="5",1,0)+IF(MID($J100,1,1)="5",1,0)</f>
        <v>0</v>
      </c>
      <c r="CM100" s="81">
        <f>IF(MID($D100,1,1)="6",1,0)+IF(MID($E100,1,1)="6",1,0)+IF(MID($F100,1,1)="6",1,0)+IF(MID($G100,1,1)="6",1,0)+IF(MID($H100,1,1)="6",1,0)+IF(MID($I100,1,1)="6",1,0)+IF(MID($J100,1,1)="6",1,0)</f>
        <v>0</v>
      </c>
      <c r="CN100" s="81">
        <f>IF(MID($D100,1,1)="7",1,0)+IF(MID($E100,1,1)="7",1,0)+IF(MID($F100,1,1)="7",1,0)+IF(MID($G100,1,1)="7",1,0)+IF(MID($H100,1,1)="7",1,0)+IF(MID($I100,1,1)="7",1,0)+IF(MID($J100,1,1)="7",1,0)</f>
        <v>0</v>
      </c>
      <c r="CO100" s="81">
        <f>IF(MID($D100,1,1)="8",1,0)+IF(MID($E100,1,1)="8",1,0)+IF(MID($F100,1,1)="8",1,0)+IF(MID($G100,1,1)="8",1,0)+IF(MID($H100,1,1)="8",1,0)+IF(MID($I100,1,1)="8",1,0)+IF(MID($J100,1,1)="8",1,0)</f>
        <v>0</v>
      </c>
      <c r="CP100" s="95">
        <f>SUM(CH100:CO100)</f>
        <v>0</v>
      </c>
      <c r="CQ100" s="81">
        <f>IF(MID(H100,1,1)="1",1,0)+IF(MID(I100,1,1)="1",1,0)+IF(MID(J100,1,1)="1",1,0)+IF(MID(K100,1,1)="1",1,0)+IF(MID(L100,1,1)="1",1,0)+IF(MID(M100,1,1)="1",1,0)+IF(MID(N100,1,1)="1",1,0)</f>
        <v>0</v>
      </c>
      <c r="CR100" s="81">
        <f>IF(MID(H100,1,1)="2",1,0)+IF(MID(I100,1,1)="2",1,0)+IF(MID(J100,1,1)="2",1,0)+IF(MID(K100,1,1)="2",1,0)+IF(MID(L100,1,1)="2",1,0)+IF(MID(M100,1,1)="2",1,0)+IF(MID(N100,1,1)="2",1,0)</f>
        <v>0</v>
      </c>
      <c r="CS100" s="82">
        <f>IF(MID(H100,1,1)="3",1,0)+IF(MID(I100,1,1)="3",1,0)+IF(MID(J100,1,1)="3",1,0)+IF(MID(K100,1,1)="3",1,0)+IF(MID(L100,1,1)="3",1,0)+IF(MID(M100,1,1)="3",1,0)+IF(MID(N100,1,1)="3",1,0)</f>
        <v>0</v>
      </c>
      <c r="CT100" s="81">
        <f>IF(MID(H100,1,1)="4",1,0)+IF(MID(I100,1,1)="4",1,0)+IF(MID(J100,1,1)="4",1,0)+IF(MID(K100,1,1)="4",1,0)+IF(MID(L100,1,1)="4",1,0)+IF(MID(M100,1,1)="4",1,0)+IF(MID(N100,1,1)="4",1,0)</f>
        <v>0</v>
      </c>
      <c r="CU100" s="81">
        <f>IF(MID(H100,1,1)="5",1,0)+IF(MID(I100,1,1)="5",1,0)+IF(MID(J100,1,1)="5",1,0)+IF(MID(K100,1,1)="5",1,0)+IF(MID(L100,1,1)="5",1,0)+IF(MID(M100,1,1)="5",1,0)+IF(MID(N100,1,1)="5",1,0)</f>
        <v>0</v>
      </c>
      <c r="CV100" s="81">
        <f>IF(MID(H100,1,1)="6",1,0)+IF(MID(I100,1,1)="6",1,0)+IF(MID(J100,1,1)="6",1,0)+IF(MID(K100,1,1)="6",1,0)+IF(MID(L100,1,1)="6",1,0)+IF(MID(M100,1,1)="6",1,0)+IF(MID(N100,1,1)="6",1,0)</f>
        <v>0</v>
      </c>
      <c r="CW100" s="81">
        <f>IF(MID(H100,1,1)="7",1,0)+IF(MID(I100,1,1)="7",1,0)+IF(MID(J100,1,1)="7",1,0)+IF(MID(K100,1,1)="7",1,0)+IF(MID(L100,1,1)="7",1,0)+IF(MID(M100,1,1)="7",1,0)+IF(MID(N100,1,1)="7",1,0)</f>
        <v>0</v>
      </c>
      <c r="CX100" s="81">
        <f>IF(MID(H100,1,1)="8",1,0)+IF(MID(I100,1,1)="8",1,0)+IF(MID(J100,1,1)="8",1,0)+IF(MID(K100,1,1)="8",1,0)+IF(MID(L100,1,1)="8",1,0)+IF(MID(M100,1,1)="8",1,0)+IF(MID(N100,1,1)="8",1,0)</f>
        <v>0</v>
      </c>
      <c r="CY100" s="94">
        <f>SUM(CQ100:CX100)</f>
        <v>0</v>
      </c>
      <c r="CZ100" s="2">
        <f>CP100+CY100</f>
        <v>0</v>
      </c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</row>
    <row r="101" spans="1:125" s="2" customFormat="1" ht="13.5" hidden="1" customHeight="1" x14ac:dyDescent="0.25">
      <c r="A101" s="393" t="str">
        <f t="shared" si="818"/>
        <v>1.5.05</v>
      </c>
      <c r="B101" s="137"/>
      <c r="C101" s="157"/>
      <c r="D101" s="145"/>
      <c r="E101" s="146"/>
      <c r="F101" s="146"/>
      <c r="G101" s="12"/>
      <c r="H101" s="145"/>
      <c r="I101" s="146"/>
      <c r="J101" s="146"/>
      <c r="K101" s="146"/>
      <c r="L101" s="146"/>
      <c r="M101" s="146"/>
      <c r="N101" s="12"/>
      <c r="O101" s="162"/>
      <c r="P101" s="162"/>
      <c r="Q101" s="362"/>
      <c r="R101" s="183"/>
      <c r="S101" s="183"/>
      <c r="T101" s="183"/>
      <c r="U101" s="183"/>
      <c r="V101" s="183"/>
      <c r="W101" s="363"/>
      <c r="X101" s="162">
        <v>0</v>
      </c>
      <c r="Y101" s="162">
        <f t="shared" si="814"/>
        <v>0</v>
      </c>
      <c r="Z101" s="9">
        <f t="shared" si="815"/>
        <v>0</v>
      </c>
      <c r="AA101" s="9">
        <f t="shared" si="815"/>
        <v>0</v>
      </c>
      <c r="AB101" s="9">
        <f t="shared" si="815"/>
        <v>0</v>
      </c>
      <c r="AC101" s="9">
        <f t="shared" si="816"/>
        <v>0</v>
      </c>
      <c r="AD101" s="162">
        <v>0</v>
      </c>
      <c r="AE101" s="162">
        <v>0</v>
      </c>
      <c r="AF101" s="162">
        <v>0</v>
      </c>
      <c r="AG101" s="76">
        <f>BL101</f>
        <v>0</v>
      </c>
      <c r="AH101" s="162">
        <v>0</v>
      </c>
      <c r="AI101" s="162">
        <v>0</v>
      </c>
      <c r="AJ101" s="162">
        <v>0</v>
      </c>
      <c r="AK101" s="76">
        <f>BM101</f>
        <v>0</v>
      </c>
      <c r="AL101" s="162">
        <v>0</v>
      </c>
      <c r="AM101" s="162">
        <v>0</v>
      </c>
      <c r="AN101" s="162">
        <v>0</v>
      </c>
      <c r="AO101" s="76">
        <f>BN101</f>
        <v>0</v>
      </c>
      <c r="AP101" s="162">
        <v>0</v>
      </c>
      <c r="AQ101" s="162">
        <v>0</v>
      </c>
      <c r="AR101" s="162">
        <v>0</v>
      </c>
      <c r="AS101" s="76">
        <f>BO101</f>
        <v>0</v>
      </c>
      <c r="AT101" s="162">
        <v>0</v>
      </c>
      <c r="AU101" s="162">
        <v>0</v>
      </c>
      <c r="AV101" s="162">
        <v>0</v>
      </c>
      <c r="AW101" s="76">
        <f>BP101</f>
        <v>0</v>
      </c>
      <c r="AX101" s="162">
        <v>0</v>
      </c>
      <c r="AY101" s="162">
        <v>0</v>
      </c>
      <c r="AZ101" s="162">
        <v>0</v>
      </c>
      <c r="BA101" s="76">
        <f>BQ101</f>
        <v>0</v>
      </c>
      <c r="BB101" s="162">
        <v>0</v>
      </c>
      <c r="BC101" s="162">
        <v>0</v>
      </c>
      <c r="BD101" s="162">
        <v>0</v>
      </c>
      <c r="BE101" s="76">
        <f>BR101</f>
        <v>0</v>
      </c>
      <c r="BF101" s="162">
        <v>0</v>
      </c>
      <c r="BG101" s="162">
        <v>0</v>
      </c>
      <c r="BH101" s="162">
        <v>0</v>
      </c>
      <c r="BI101" s="76">
        <f>BS101</f>
        <v>0</v>
      </c>
      <c r="BJ101" s="69">
        <f t="shared" si="817"/>
        <v>0</v>
      </c>
      <c r="BK101" s="20"/>
      <c r="BL101" s="15">
        <f>IF(OR(MID($D101,1,1)="1",MID($E101,1,1)="1",MID($F101,1,1)="1",MID($G101,1,1)="1",MID($H101,1,1)="1",MID($I101,1,1)="1",MID($J101,1,1)="1",MID($K101,1,1)="1",MID($L101,1,1)="1",MID($M101,1,1)="1",MID($N101,1,1)=1),$Y101/$CZ101,0)</f>
        <v>0</v>
      </c>
      <c r="BM101" s="15">
        <f>IF(OR(MID($D101,1,1)="2",MID($E101,1,1)="2",MID($F101,1,1)="2",MID($G101,1,1)="2",MID($H101,1,1)="2",MID($I101,1,1)="2",MID($J101,1,1)="2",MID($K101,1,1)="2",MID($L101,1,1)="2",MID($M101,1,1)="2",MID($N101,1,1)=1),$Y101/$CZ101,0)</f>
        <v>0</v>
      </c>
      <c r="BN101" s="15">
        <f>IF(OR(MID($D101,1,1)="3",MID($E101,1,1)="3",MID($F101,1,1)="3",MID($G101,1,1)="3",MID($H101,1,1)="3",MID($I101,1,1)="3",MID($J101,1,1)="3",MID($K101,1,1)="3",MID($L101,1,1)="3",MID($M101,1,1)="3",MID($N101,1,1)=1),$Y101/$CZ101,0)</f>
        <v>0</v>
      </c>
      <c r="BO101" s="15">
        <f>IF(OR(MID($D101,1,1)="4",MID($E101,1,1)="4",MID($F101,1,1)="4",MID($G101,1,1)="4",MID($H101,1,1)="4",MID($I101,1,1)="4",MID($J101,1,1)="4",MID($K101,1,1)="4",MID($L101,1,1)="4",MID($M101,1,1)="4",MID($N101,1,1)=1),$Y101/$CZ101,0)</f>
        <v>0</v>
      </c>
      <c r="BP101" s="15">
        <f>IF(OR(MID($D101,1,1)="5",MID($E101,1,1)="5",MID($F101,1,1)="5",MID($G101,1,1)="5",MID($H101,1,1)="5",MID($I101,1,1)="5",MID($J101,1,1)="5",MID($K101,1,1)="5",MID($L101,1,1)="5",MID($M101,1,1)="5",MID($N101,1,1)=1),$Y101/$CZ101,0)</f>
        <v>0</v>
      </c>
      <c r="BQ101" s="15">
        <f>IF(OR(MID($D101,1,1)="6",MID($E101,1,1)="6",MID($F101,1,1)="6",MID($G101,1,1)="6",MID($H101,1,1)="6",MID($I101,1,1)="6",MID($J101,1,1)="6",MID($K101,1,1)="6",MID($L101,1,1)="6",MID($M101,1,1)="6",MID($N101,1,1)=1),$Y101/$CZ101,0)</f>
        <v>0</v>
      </c>
      <c r="BR101" s="15">
        <f>IF(OR(MID($D101,1,1)="7",MID($E101,1,1)="7",MID($F101,1,1)="7",MID($G101,1,1)="7",MID($H101,1,1)="7",MID($I101,1,1)="7",MID($J101,1,1)="7",MID($K101,1,1)="7",MID($L101,1,1)="7",MID($M101,1,1)="7",MID($N101,1,1)=1),$Y101/$CZ101,0)</f>
        <v>0</v>
      </c>
      <c r="BS101" s="15">
        <f>IF(OR(MID($D101,1,1)="8",MID($E101,1,1)="8",MID($F101,1,1)="8",MID($G101,1,1)="8",MID($H101,1,1)="8",MID($I101,1,1)="8",MID($J101,1,1)="8",MID($K101,1,1)="8",MID($L101,1,1)="8",MID($M101,1,1)="8",MID($N101,1,1)=1),$Y101/$CZ101,0)</f>
        <v>0</v>
      </c>
      <c r="BT101" s="101">
        <f>SUM(BL101:BS101)</f>
        <v>0</v>
      </c>
      <c r="BW101"/>
      <c r="BX101" s="619" t="s">
        <v>320</v>
      </c>
      <c r="BY101"/>
      <c r="BZ101"/>
      <c r="CA101"/>
      <c r="CB101"/>
      <c r="CC101"/>
      <c r="CD101"/>
      <c r="CE101" s="238"/>
      <c r="CF101" s="251">
        <f>MAX(BW101:CD101)</f>
        <v>0</v>
      </c>
      <c r="CH101" s="81">
        <f>IF(MID($D101,1,1)="1",1,0)+IF(MID($E101,1,1)="1",1,0)+IF(MID($F101,1,1)="1",1,0)+IF(MID($G101,1,1)="1",1,0)</f>
        <v>0</v>
      </c>
      <c r="CI101" s="81">
        <f>IF(MID($D101,1,1)="2",1,0)+IF(MID($E101,1,1)="2",1,0)+IF(MID($F101,1,1)="2",1,0)+IF(MID($G101,1,1)="2",1,0)</f>
        <v>0</v>
      </c>
      <c r="CJ101" s="81">
        <f>IF(MID($D101,1,1)="3",1,0)+IF(MID($E101,1,1)="3",1,0)+IF(MID($F101,1,1)="3",1,0)+IF(MID($G101,1,1)="3",1,0)</f>
        <v>0</v>
      </c>
      <c r="CK101" s="81">
        <f>IF(MID($D101,1,1)="4",1,0)+IF(MID($E101,1,1)="4",1,0)+IF(MID($F101,1,1)="4",1,0)+IF(MID($G101,1,1)="4",1,0)</f>
        <v>0</v>
      </c>
      <c r="CL101" s="81">
        <f>IF(MID($D101,1,1)="5",1,0)+IF(MID($E101,1,1)="5",1,0)+IF(MID($F101,1,1)="5",1,0)+IF(MID($G101,1,1)="5",1,0)+IF(MID($H101,1,1)="5",1,0)+IF(MID($I101,1,1)="5",1,0)+IF(MID($J101,1,1)="5",1,0)</f>
        <v>0</v>
      </c>
      <c r="CM101" s="81">
        <f>IF(MID($D101,1,1)="6",1,0)+IF(MID($E101,1,1)="6",1,0)+IF(MID($F101,1,1)="6",1,0)+IF(MID($G101,1,1)="6",1,0)+IF(MID($H101,1,1)="6",1,0)+IF(MID($I101,1,1)="6",1,0)+IF(MID($J101,1,1)="6",1,0)</f>
        <v>0</v>
      </c>
      <c r="CN101" s="81">
        <f>IF(MID($D101,1,1)="7",1,0)+IF(MID($E101,1,1)="7",1,0)+IF(MID($F101,1,1)="7",1,0)+IF(MID($G101,1,1)="7",1,0)+IF(MID($H101,1,1)="7",1,0)+IF(MID($I101,1,1)="7",1,0)+IF(MID($J101,1,1)="7",1,0)</f>
        <v>0</v>
      </c>
      <c r="CO101" s="81">
        <f>IF(MID($D101,1,1)="8",1,0)+IF(MID($E101,1,1)="8",1,0)+IF(MID($F101,1,1)="8",1,0)+IF(MID($G101,1,1)="8",1,0)+IF(MID($H101,1,1)="8",1,0)+IF(MID($I101,1,1)="8",1,0)+IF(MID($J101,1,1)="8",1,0)</f>
        <v>0</v>
      </c>
      <c r="CP101" s="95">
        <f>SUM(CH101:CO101)</f>
        <v>0</v>
      </c>
      <c r="CQ101" s="81">
        <f>IF(MID(H101,1,1)="1",1,0)+IF(MID(I101,1,1)="1",1,0)+IF(MID(J101,1,1)="1",1,0)+IF(MID(K101,1,1)="1",1,0)+IF(MID(L101,1,1)="1",1,0)+IF(MID(M101,1,1)="1",1,0)+IF(MID(N101,1,1)="1",1,0)</f>
        <v>0</v>
      </c>
      <c r="CR101" s="81">
        <f>IF(MID(H101,1,1)="2",1,0)+IF(MID(I101,1,1)="2",1,0)+IF(MID(J101,1,1)="2",1,0)+IF(MID(K101,1,1)="2",1,0)+IF(MID(L101,1,1)="2",1,0)+IF(MID(M101,1,1)="2",1,0)+IF(MID(N101,1,1)="2",1,0)</f>
        <v>0</v>
      </c>
      <c r="CS101" s="82">
        <f>IF(MID(H101,1,1)="3",1,0)+IF(MID(I101,1,1)="3",1,0)+IF(MID(J101,1,1)="3",1,0)+IF(MID(K101,1,1)="3",1,0)+IF(MID(L101,1,1)="3",1,0)+IF(MID(M101,1,1)="3",1,0)+IF(MID(N101,1,1)="3",1,0)</f>
        <v>0</v>
      </c>
      <c r="CT101" s="81">
        <f>IF(MID(H101,1,1)="4",1,0)+IF(MID(I101,1,1)="4",1,0)+IF(MID(J101,1,1)="4",1,0)+IF(MID(K101,1,1)="4",1,0)+IF(MID(L101,1,1)="4",1,0)+IF(MID(M101,1,1)="4",1,0)+IF(MID(N101,1,1)="4",1,0)</f>
        <v>0</v>
      </c>
      <c r="CU101" s="81">
        <f>IF(MID(H101,1,1)="5",1,0)+IF(MID(I101,1,1)="5",1,0)+IF(MID(J101,1,1)="5",1,0)+IF(MID(K101,1,1)="5",1,0)+IF(MID(L101,1,1)="5",1,0)+IF(MID(M101,1,1)="5",1,0)+IF(MID(N101,1,1)="5",1,0)</f>
        <v>0</v>
      </c>
      <c r="CV101" s="81">
        <f>IF(MID(H101,1,1)="6",1,0)+IF(MID(I101,1,1)="6",1,0)+IF(MID(J101,1,1)="6",1,0)+IF(MID(K101,1,1)="6",1,0)+IF(MID(L101,1,1)="6",1,0)+IF(MID(M101,1,1)="6",1,0)+IF(MID(N101,1,1)="6",1,0)</f>
        <v>0</v>
      </c>
      <c r="CW101" s="81">
        <f>IF(MID(H101,1,1)="7",1,0)+IF(MID(I101,1,1)="7",1,0)+IF(MID(J101,1,1)="7",1,0)+IF(MID(K101,1,1)="7",1,0)+IF(MID(L101,1,1)="7",1,0)+IF(MID(M101,1,1)="7",1,0)+IF(MID(N101,1,1)="7",1,0)</f>
        <v>0</v>
      </c>
      <c r="CX101" s="81">
        <f>IF(MID(H101,1,1)="8",1,0)+IF(MID(I101,1,1)="8",1,0)+IF(MID(J101,1,1)="8",1,0)+IF(MID(K101,1,1)="8",1,0)+IF(MID(L101,1,1)="8",1,0)+IF(MID(M101,1,1)="8",1,0)+IF(MID(N101,1,1)="8",1,0)</f>
        <v>0</v>
      </c>
      <c r="CY101" s="94">
        <f>SUM(CQ101:CX101)</f>
        <v>0</v>
      </c>
      <c r="CZ101" s="2">
        <f>CP101+CY101</f>
        <v>0</v>
      </c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</row>
    <row r="102" spans="1:125" s="20" customFormat="1" ht="13.5" customHeight="1" x14ac:dyDescent="0.25">
      <c r="A102" s="18"/>
      <c r="B102" s="170"/>
      <c r="C102" s="161"/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377"/>
      <c r="AH102" s="167"/>
      <c r="AI102" s="167"/>
      <c r="AJ102" s="167"/>
      <c r="AK102" s="377"/>
      <c r="AL102" s="167"/>
      <c r="AM102" s="167"/>
      <c r="AN102" s="167"/>
      <c r="AO102" s="377"/>
      <c r="AP102" s="167"/>
      <c r="AQ102" s="167"/>
      <c r="AR102" s="167"/>
      <c r="AS102" s="377"/>
      <c r="AT102" s="167"/>
      <c r="AU102" s="167"/>
      <c r="AV102" s="167"/>
      <c r="AW102" s="377"/>
      <c r="AX102" s="167"/>
      <c r="AY102" s="167"/>
      <c r="AZ102" s="167"/>
      <c r="BA102" s="377"/>
      <c r="BB102" s="167"/>
      <c r="BC102" s="167"/>
      <c r="BD102" s="167"/>
      <c r="BE102" s="377"/>
      <c r="BF102" s="167"/>
      <c r="BG102" s="167"/>
      <c r="BH102" s="167"/>
      <c r="BI102" s="377"/>
      <c r="BJ102" s="166"/>
      <c r="BK102" s="25"/>
      <c r="BL102" s="54"/>
      <c r="BM102" s="54"/>
      <c r="BN102" s="54"/>
      <c r="BO102" s="54"/>
      <c r="BP102" s="54"/>
      <c r="BQ102" s="54"/>
      <c r="BR102" s="54"/>
      <c r="BS102" s="54"/>
      <c r="BT102" s="54"/>
      <c r="CE102" s="236"/>
      <c r="CF102" s="253"/>
      <c r="DD102" s="58"/>
      <c r="DE102" s="58"/>
      <c r="DF102" s="58"/>
      <c r="DG102" s="58"/>
      <c r="DH102" s="58"/>
      <c r="DI102" s="58"/>
      <c r="DJ102" s="58"/>
      <c r="DK102" s="58"/>
    </row>
    <row r="103" spans="1:125" s="20" customFormat="1" ht="13.5" customHeight="1" x14ac:dyDescent="0.2">
      <c r="A103" s="18"/>
      <c r="B103" s="385" t="s">
        <v>250</v>
      </c>
      <c r="C103" s="161"/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184">
        <f>X$91+X$88+X$80+X$69</f>
        <v>2010</v>
      </c>
      <c r="Y103" s="184">
        <f>Y$91+Y$88+Y$80+Y$69</f>
        <v>67</v>
      </c>
      <c r="Z103" s="278">
        <f>Z$91+Z$88+Z$80+Z$69</f>
        <v>252</v>
      </c>
      <c r="AA103" s="278">
        <f t="shared" ref="AA103:BI103" si="819">AA$91+AA$88+AA$80+AA$69</f>
        <v>0</v>
      </c>
      <c r="AB103" s="278">
        <f t="shared" si="819"/>
        <v>188</v>
      </c>
      <c r="AC103" s="278">
        <f t="shared" si="819"/>
        <v>1570</v>
      </c>
      <c r="AD103" s="278">
        <f t="shared" si="819"/>
        <v>112</v>
      </c>
      <c r="AE103" s="278">
        <f t="shared" si="819"/>
        <v>0</v>
      </c>
      <c r="AF103" s="278">
        <f t="shared" si="819"/>
        <v>70</v>
      </c>
      <c r="AG103" s="185">
        <f>AG$91+AG$88+AG$80+AG$69</f>
        <v>20</v>
      </c>
      <c r="AH103" s="278">
        <f t="shared" si="819"/>
        <v>126</v>
      </c>
      <c r="AI103" s="278">
        <f t="shared" si="819"/>
        <v>0</v>
      </c>
      <c r="AJ103" s="278">
        <f t="shared" si="819"/>
        <v>104</v>
      </c>
      <c r="AK103" s="185">
        <f t="shared" si="819"/>
        <v>25</v>
      </c>
      <c r="AL103" s="278">
        <f t="shared" si="819"/>
        <v>14</v>
      </c>
      <c r="AM103" s="278">
        <f t="shared" si="819"/>
        <v>0</v>
      </c>
      <c r="AN103" s="278">
        <f t="shared" si="819"/>
        <v>14</v>
      </c>
      <c r="AO103" s="185">
        <f t="shared" si="819"/>
        <v>22</v>
      </c>
      <c r="AP103" s="278">
        <f t="shared" si="819"/>
        <v>0</v>
      </c>
      <c r="AQ103" s="278">
        <f t="shared" si="819"/>
        <v>0</v>
      </c>
      <c r="AR103" s="278">
        <f t="shared" si="819"/>
        <v>0</v>
      </c>
      <c r="AS103" s="185">
        <f t="shared" si="819"/>
        <v>0</v>
      </c>
      <c r="AT103" s="278">
        <f t="shared" si="819"/>
        <v>0</v>
      </c>
      <c r="AU103" s="278">
        <f t="shared" si="819"/>
        <v>0</v>
      </c>
      <c r="AV103" s="278">
        <f t="shared" si="819"/>
        <v>0</v>
      </c>
      <c r="AW103" s="185">
        <f t="shared" si="819"/>
        <v>0</v>
      </c>
      <c r="AX103" s="278">
        <f t="shared" si="819"/>
        <v>0</v>
      </c>
      <c r="AY103" s="278">
        <f t="shared" si="819"/>
        <v>0</v>
      </c>
      <c r="AZ103" s="278">
        <f t="shared" si="819"/>
        <v>0</v>
      </c>
      <c r="BA103" s="185">
        <f t="shared" si="819"/>
        <v>0</v>
      </c>
      <c r="BB103" s="278">
        <f t="shared" si="819"/>
        <v>0</v>
      </c>
      <c r="BC103" s="278">
        <f t="shared" si="819"/>
        <v>0</v>
      </c>
      <c r="BD103" s="278">
        <f t="shared" si="819"/>
        <v>0</v>
      </c>
      <c r="BE103" s="185">
        <f t="shared" si="819"/>
        <v>0</v>
      </c>
      <c r="BF103" s="278">
        <f t="shared" si="819"/>
        <v>0</v>
      </c>
      <c r="BG103" s="278">
        <f t="shared" si="819"/>
        <v>0</v>
      </c>
      <c r="BH103" s="278">
        <f t="shared" si="819"/>
        <v>0</v>
      </c>
      <c r="BI103" s="185">
        <f t="shared" si="819"/>
        <v>0</v>
      </c>
      <c r="BJ103" s="166"/>
      <c r="BK103" s="25"/>
      <c r="BL103" s="36">
        <f t="shared" ref="BL103:BT103" si="820">BL$91+BL$88+BL$80+BL$69</f>
        <v>19</v>
      </c>
      <c r="BM103" s="36">
        <f t="shared" si="820"/>
        <v>24</v>
      </c>
      <c r="BN103" s="36" t="e">
        <f t="shared" si="820"/>
        <v>#DIV/0!</v>
      </c>
      <c r="BO103" s="36">
        <f t="shared" si="820"/>
        <v>0</v>
      </c>
      <c r="BP103" s="36">
        <f t="shared" si="820"/>
        <v>0</v>
      </c>
      <c r="BQ103" s="36">
        <f t="shared" si="820"/>
        <v>0</v>
      </c>
      <c r="BR103" s="36">
        <f t="shared" si="820"/>
        <v>0</v>
      </c>
      <c r="BS103" s="36">
        <f t="shared" si="820"/>
        <v>0</v>
      </c>
      <c r="BT103" s="307" t="e">
        <f t="shared" si="820"/>
        <v>#DIV/0!</v>
      </c>
      <c r="CE103" s="236"/>
      <c r="CF103" s="253"/>
      <c r="DD103" s="58"/>
      <c r="DE103" s="58"/>
      <c r="DF103" s="58"/>
      <c r="DG103" s="58"/>
      <c r="DH103" s="58"/>
      <c r="DI103" s="58"/>
      <c r="DJ103" s="58"/>
      <c r="DK103" s="58"/>
    </row>
    <row r="104" spans="1:125" s="20" customFormat="1" ht="13.5" customHeight="1" x14ac:dyDescent="0.25">
      <c r="A104" s="213"/>
      <c r="B104" s="213"/>
      <c r="C104" s="213"/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198"/>
      <c r="AH104" s="213"/>
      <c r="AI104" s="213"/>
      <c r="AJ104" s="213"/>
      <c r="AK104" s="198"/>
      <c r="AL104" s="213"/>
      <c r="AM104" s="213"/>
      <c r="AN104" s="213"/>
      <c r="AO104" s="198"/>
      <c r="AP104" s="213"/>
      <c r="AQ104" s="213"/>
      <c r="AR104" s="213"/>
      <c r="AS104" s="198"/>
      <c r="AT104" s="213"/>
      <c r="AU104" s="213"/>
      <c r="AV104" s="213"/>
      <c r="AW104" s="198"/>
      <c r="AX104" s="213"/>
      <c r="AY104" s="213"/>
      <c r="AZ104" s="213"/>
      <c r="BA104" s="198"/>
      <c r="BB104" s="213"/>
      <c r="BC104" s="213"/>
      <c r="BD104" s="213"/>
      <c r="BE104" s="198"/>
      <c r="BF104" s="213"/>
      <c r="BG104" s="213"/>
      <c r="BH104" s="213"/>
      <c r="BI104" s="198"/>
      <c r="BJ104" s="166"/>
      <c r="BK104" s="25"/>
      <c r="BL104" s="54"/>
      <c r="BM104" s="54"/>
      <c r="BN104" s="54"/>
      <c r="BO104" s="54"/>
      <c r="BP104" s="54"/>
      <c r="BQ104" s="54"/>
      <c r="BR104" s="54"/>
      <c r="BS104" s="54"/>
      <c r="BT104" s="54"/>
      <c r="CE104" s="236"/>
      <c r="CF104" s="253"/>
      <c r="DD104" s="58"/>
      <c r="DE104" s="58"/>
      <c r="DF104" s="58"/>
      <c r="DG104" s="58"/>
      <c r="DH104" s="58"/>
      <c r="DI104" s="58"/>
      <c r="DJ104" s="58"/>
      <c r="DK104" s="58"/>
    </row>
    <row r="105" spans="1:125" s="20" customFormat="1" ht="20.25" customHeight="1" x14ac:dyDescent="0.25">
      <c r="A105" s="159" t="s">
        <v>141</v>
      </c>
      <c r="B105" s="268" t="s">
        <v>166</v>
      </c>
      <c r="C105" s="215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200"/>
      <c r="P105" s="200"/>
      <c r="Q105" s="194"/>
      <c r="R105" s="194"/>
      <c r="S105" s="194"/>
      <c r="T105" s="194"/>
      <c r="U105" s="194"/>
      <c r="V105" s="194"/>
      <c r="W105" s="194"/>
      <c r="X105" s="183"/>
      <c r="Y105" s="279"/>
      <c r="Z105" s="279"/>
      <c r="AA105" s="279"/>
      <c r="AB105" s="279"/>
      <c r="AC105" s="279"/>
      <c r="AD105" s="261"/>
      <c r="AE105" s="261"/>
      <c r="AF105" s="261"/>
      <c r="AG105" s="261"/>
      <c r="AH105" s="261"/>
      <c r="AI105" s="261"/>
      <c r="AJ105" s="261"/>
      <c r="AK105" s="261"/>
      <c r="AL105" s="261"/>
      <c r="AM105" s="261"/>
      <c r="AN105" s="261"/>
      <c r="AO105" s="261"/>
      <c r="AP105" s="261"/>
      <c r="AQ105" s="261"/>
      <c r="AR105" s="261"/>
      <c r="AS105" s="261"/>
      <c r="AT105" s="261"/>
      <c r="AU105" s="261"/>
      <c r="AV105" s="261"/>
      <c r="AW105" s="261"/>
      <c r="AX105" s="261"/>
      <c r="AY105" s="261"/>
      <c r="AZ105" s="261"/>
      <c r="BA105" s="261"/>
      <c r="BB105" s="261"/>
      <c r="BC105" s="261"/>
      <c r="BD105" s="261"/>
      <c r="BE105" s="261"/>
      <c r="BF105" s="261"/>
      <c r="BG105" s="261"/>
      <c r="BH105" s="261"/>
      <c r="BI105" s="261"/>
      <c r="BJ105" s="77"/>
      <c r="BK105" s="22"/>
      <c r="BL105" s="54"/>
      <c r="BM105" s="54"/>
      <c r="BN105" s="54"/>
      <c r="BO105" s="54"/>
      <c r="BP105" s="54"/>
      <c r="BQ105" s="54"/>
      <c r="BR105" s="54"/>
      <c r="BS105" s="54"/>
      <c r="BT105" s="102"/>
      <c r="CE105" s="236"/>
      <c r="CF105" s="253"/>
      <c r="DD105" s="58"/>
      <c r="DE105" s="58"/>
      <c r="DF105" s="58"/>
      <c r="DG105" s="58"/>
      <c r="DH105" s="58"/>
      <c r="DI105" s="58"/>
      <c r="DJ105" s="58"/>
      <c r="DK105" s="58"/>
    </row>
    <row r="106" spans="1:125" s="2" customFormat="1" ht="12" customHeight="1" x14ac:dyDescent="0.25">
      <c r="A106" s="18" t="s">
        <v>156</v>
      </c>
      <c r="B106" s="173" t="s">
        <v>167</v>
      </c>
      <c r="C106" s="158"/>
      <c r="D106" s="515"/>
      <c r="E106" s="183"/>
      <c r="F106" s="183"/>
      <c r="G106" s="363"/>
      <c r="H106" s="629">
        <v>2</v>
      </c>
      <c r="I106" s="183"/>
      <c r="J106" s="183"/>
      <c r="K106" s="183"/>
      <c r="L106" s="183"/>
      <c r="M106" s="183"/>
      <c r="N106" s="363"/>
      <c r="O106" s="162"/>
      <c r="P106" s="162"/>
      <c r="Q106" s="362"/>
      <c r="R106" s="183"/>
      <c r="S106" s="183"/>
      <c r="T106" s="183"/>
      <c r="U106" s="183"/>
      <c r="V106" s="183"/>
      <c r="W106" s="363"/>
      <c r="X106" s="364">
        <v>150</v>
      </c>
      <c r="Y106" s="162">
        <f t="shared" ref="Y106:Y125" si="821">X106/$BR$7</f>
        <v>5</v>
      </c>
      <c r="Z106" s="9"/>
      <c r="AA106" s="9"/>
      <c r="AB106" s="9"/>
      <c r="AC106" s="9"/>
      <c r="AD106" s="354"/>
      <c r="AE106" s="354"/>
      <c r="AF106" s="354"/>
      <c r="AG106" s="605">
        <f>IF($H106&lt;&gt;AD$7,0,$Y106)</f>
        <v>0</v>
      </c>
      <c r="AH106" s="354"/>
      <c r="AI106" s="354"/>
      <c r="AJ106" s="354"/>
      <c r="AK106" s="605">
        <f t="shared" ref="AK106" si="822">IF($H106&lt;&gt;AH$7,0,$Y106)</f>
        <v>5</v>
      </c>
      <c r="AL106" s="354"/>
      <c r="AM106" s="354"/>
      <c r="AN106" s="354"/>
      <c r="AO106" s="605">
        <f t="shared" ref="AO106" si="823">IF($H106&lt;&gt;AL$7,0,$Y106)</f>
        <v>0</v>
      </c>
      <c r="AP106" s="354"/>
      <c r="AQ106" s="354"/>
      <c r="AR106" s="354"/>
      <c r="AS106" s="605">
        <f t="shared" ref="AS106" si="824">IF($H106&lt;&gt;AP$7,0,$Y106)</f>
        <v>0</v>
      </c>
      <c r="AT106" s="267"/>
      <c r="AU106" s="267"/>
      <c r="AV106" s="267"/>
      <c r="AW106" s="605">
        <f t="shared" ref="AW106" si="825">IF($H106&lt;&gt;AT$7,0,$Y106)</f>
        <v>0</v>
      </c>
      <c r="AX106" s="267"/>
      <c r="AY106" s="267"/>
      <c r="AZ106" s="267"/>
      <c r="BA106" s="605">
        <f t="shared" ref="BA106" si="826">IF($H106&lt;&gt;AX$7,0,$Y106)</f>
        <v>0</v>
      </c>
      <c r="BB106" s="267"/>
      <c r="BC106" s="267"/>
      <c r="BD106" s="267"/>
      <c r="BE106" s="605">
        <f t="shared" ref="BE106" si="827">IF($H106&lt;&gt;BB$7,0,$Y106)</f>
        <v>0</v>
      </c>
      <c r="BF106" s="267"/>
      <c r="BG106" s="267"/>
      <c r="BH106" s="267"/>
      <c r="BI106" s="605">
        <f t="shared" ref="BI106" si="828">IF($H106&lt;&gt;BF$7,0,$Y106)</f>
        <v>0</v>
      </c>
      <c r="BJ106" s="69">
        <f>IF(ISERROR(AC106/X106),0,AC106/X106)</f>
        <v>0</v>
      </c>
      <c r="BK106" s="142" t="str">
        <f>IF(ISERROR(SEARCH("в",A106)),"",1)</f>
        <v/>
      </c>
      <c r="BL106" s="96">
        <f>IF(AG106&lt;&gt;0,$Y106,0)</f>
        <v>0</v>
      </c>
      <c r="BM106" s="96">
        <f>IF(AK106&lt;&gt;0,$Y106,0)</f>
        <v>5</v>
      </c>
      <c r="BN106" s="96">
        <f>IF(AO106&lt;&gt;0,$Y106,0)</f>
        <v>0</v>
      </c>
      <c r="BO106" s="96">
        <f>IF(AS106&lt;&gt;0,$Y106,0)</f>
        <v>0</v>
      </c>
      <c r="BP106" s="96">
        <f>IF(AW106&lt;&gt;0,$Y106,0)</f>
        <v>0</v>
      </c>
      <c r="BQ106" s="96">
        <f>IF(BA106&lt;&gt;0,$Y106,0)</f>
        <v>0</v>
      </c>
      <c r="BR106" s="96">
        <f>IF(BE106&lt;&gt;0,$Y106,0)</f>
        <v>0</v>
      </c>
      <c r="BS106" s="96">
        <f>IF(BI106&lt;&gt;0,$Y106,0)</f>
        <v>0</v>
      </c>
      <c r="BT106" s="101">
        <f>SUM(BL106:BS106)</f>
        <v>5</v>
      </c>
      <c r="BW106" s="15">
        <f>IF($DC106=0,0,ROUND(4*$Y106*SUM(AD106:AF106)/$DC106,0)/4)</f>
        <v>0</v>
      </c>
      <c r="BX106" s="15">
        <f>IF($DC106=0,0,ROUND(4*$Y106*SUM(AH106:AJ106)/$DC106,0)/4)</f>
        <v>0</v>
      </c>
      <c r="BY106" s="15">
        <f>IF($DC106=0,0,ROUND(4*$Y106*SUM(AL106:AN106)/$DC106,0)/4)</f>
        <v>0</v>
      </c>
      <c r="BZ106" s="15">
        <f>IF($DC106=0,0,ROUND(4*$Y106*SUM(AP106:AR106)/$DC106,0)/4)</f>
        <v>0</v>
      </c>
      <c r="CA106" s="15">
        <f>IF($DC106=0,0,ROUND(4*$Y106*SUM(AT106:AV106)/$DC106,0)/4)</f>
        <v>0</v>
      </c>
      <c r="CB106" s="15">
        <f>IF($DC106=0,0,ROUND(4*$Y106*(SUM(AX106:AZ106))/$DC106,0)/4)</f>
        <v>0</v>
      </c>
      <c r="CC106" s="15">
        <f>IF($DC106=0,0,ROUND(4*$Y106*(SUM(BB106:BD106))/$DC106,0)/4)</f>
        <v>0</v>
      </c>
      <c r="CD106" s="15">
        <f>IF($DC106=0,0,ROUND(4*$Y106*(SUM(BF106:BH106))/$DC106,0)/4)</f>
        <v>0</v>
      </c>
      <c r="CE106" s="234">
        <f>SUM(BW106:CD106)</f>
        <v>0</v>
      </c>
      <c r="CF106" s="251">
        <f>MAX(BW106:CD106)</f>
        <v>0</v>
      </c>
      <c r="CH106" s="81">
        <f>IF(VALUE($D106)=1,1,0)+IF(VALUE($E106)=1,1,0)+IF(VALUE($F106)=1,1,0)+IF(VALUE($G106)=1,1,0)</f>
        <v>0</v>
      </c>
      <c r="CI106" s="81">
        <f>IF(VALUE($D106)=2,1,0)+IF(VALUE($E106)=2,1,0)+IF(VALUE($F106)=2,1,0)+IF(VALUE($G106)=2,1,0)</f>
        <v>0</v>
      </c>
      <c r="CJ106" s="81">
        <f>IF(VALUE($D106)=3,1,0)+IF(VALUE($E106)=3,1,0)+IF(VALUE($F106)=3,1,0)+IF(VALUE($G106)=3,1,0)</f>
        <v>0</v>
      </c>
      <c r="CK106" s="81">
        <f>IF(VALUE($D106)=4,1,0)+IF(VALUE($E106)=4,1,0)+IF(VALUE($F106)=4,1,0)+IF(VALUE($G106)=4,1,0)</f>
        <v>0</v>
      </c>
      <c r="CL106" s="81">
        <f>IF(VALUE($D106)=5,1,0)+IF(VALUE($E106)=5,1,0)+IF(VALUE($F106)=5,1,0)+IF(VALUE($G106)=5,1,0)</f>
        <v>0</v>
      </c>
      <c r="CM106" s="81">
        <f>IF(VALUE($D106)=6,1,0)+IF(VALUE($E106)=6,1,0)+IF(VALUE($F106)=6,1,0)+IF(VALUE($G106)=6,1,0)</f>
        <v>0</v>
      </c>
      <c r="CN106" s="81">
        <f>IF(VALUE($D106)=7,1,0)+IF(VALUE($E106)=7,1,0)+IF(VALUE($F106)=7,1,0)+IF(VALUE($G106)=7,1,0)</f>
        <v>0</v>
      </c>
      <c r="CO106" s="81">
        <f>IF(VALUE($D106)=8,1,0)+IF(VALUE($E106)=8,1,0)+IF(VALUE($F106)=8,1,0)+IF(VALUE($G106)=8,1,0)</f>
        <v>0</v>
      </c>
      <c r="CP106" s="95">
        <f>SUM(CH106:CO106)</f>
        <v>0</v>
      </c>
      <c r="CQ106" s="81">
        <f>IF(MID(H106,1,1)="1",1,0)+IF(MID(I106,1,1)="1",1,0)+IF(MID(J106,1,1)="1",1,0)+IF(MID(K106,1,1)="1",1,0)+IF(MID(L106,1,1)="1",1,0)+IF(MID(M106,1,1)="1",1,0)+IF(MID(N106,1,1)="1",1,0)</f>
        <v>0</v>
      </c>
      <c r="CR106" s="81">
        <f>IF(MID(H106,1,1)="2",1,0)+IF(MID(I106,1,1)="2",1,0)+IF(MID(J106,1,1)="2",1,0)+IF(MID(K106,1,1)="2",1,0)+IF(MID(L106,1,1)="2",1,0)+IF(MID(M106,1,1)="2",1,0)+IF(MID(N106,1,1)="2",1,0)</f>
        <v>1</v>
      </c>
      <c r="CS106" s="82">
        <f>IF(MID(H106,1,1)="3",1,0)+IF(MID(I106,1,1)="3",1,0)+IF(MID(J106,1,1)="3",1,0)+IF(MID(K106,1,1)="3",1,0)+IF(MID(L106,1,1)="3",1,0)+IF(MID(M106,1,1)="3",1,0)+IF(MID(N106,1,1)="3",1,0)</f>
        <v>0</v>
      </c>
      <c r="CT106" s="81">
        <f>IF(MID(H106,1,1)="4",1,0)+IF(MID(I106,1,1)="4",1,0)+IF(MID(J106,1,1)="4",1,0)+IF(MID(K106,1,1)="4",1,0)+IF(MID(L106,1,1)="4",1,0)+IF(MID(M106,1,1)="4",1,0)+IF(MID(N106,1,1)="4",1,0)</f>
        <v>0</v>
      </c>
      <c r="CU106" s="81">
        <f>IF(MID(H106,1,1)="5",1,0)+IF(MID(I106,1,1)="5",1,0)+IF(MID(J106,1,1)="5",1,0)+IF(MID(K106,1,1)="5",1,0)+IF(MID(L106,1,1)="5",1,0)+IF(MID(M106,1,1)="5",1,0)+IF(MID(N106,1,1)="5",1,0)</f>
        <v>0</v>
      </c>
      <c r="CV106" s="81">
        <f>IF(MID(H106,1,1)="6",1,0)+IF(MID(I106,1,1)="6",1,0)+IF(MID(J106,1,1)="6",1,0)+IF(MID(K106,1,1)="6",1,0)+IF(MID(L106,1,1)="6",1,0)+IF(MID(M106,1,1)="6",1,0)+IF(MID(N106,1,1)="6",1,0)</f>
        <v>0</v>
      </c>
      <c r="CW106" s="81">
        <f>IF(MID(H106,1,1)="7",1,0)+IF(MID(I106,1,1)="7",1,0)+IF(MID(J106,1,1)="7",1,0)+IF(MID(K106,1,1)="7",1,0)+IF(MID(L106,1,1)="7",1,0)+IF(MID(M106,1,1)="7",1,0)+IF(MID(N106,1,1)="7",1,0)</f>
        <v>0</v>
      </c>
      <c r="CX106" s="81">
        <f>IF(MID(H106,1,1)="8",1,0)+IF(MID(I106,1,1)="8",1,0)+IF(MID(J106,1,1)="8",1,0)+IF(MID(K106,1,1)="8",1,0)+IF(MID(L106,1,1)="8",1,0)+IF(MID(M106,1,1)="8",1,0)+IF(MID(N106,1,1)="8",1,0)</f>
        <v>0</v>
      </c>
      <c r="CY106" s="94">
        <f>SUM(CQ106:CX106)</f>
        <v>1</v>
      </c>
      <c r="DC106" s="72">
        <f>SUM($AD106:$AF106)+SUM($AH106:$AJ106)+SUM($AL106:AN106)+SUM($AP106:AR106)+SUM($AT106:AV106)+SUM($AX106:AZ106)+SUM($BB106:BD106)+SUM($BF106:BH106)</f>
        <v>0</v>
      </c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</row>
    <row r="107" spans="1:125" s="2" customFormat="1" x14ac:dyDescent="0.25">
      <c r="A107" s="18" t="s">
        <v>157</v>
      </c>
      <c r="B107" s="173" t="s">
        <v>168</v>
      </c>
      <c r="C107" s="158"/>
      <c r="D107" s="515"/>
      <c r="E107" s="183"/>
      <c r="F107" s="183"/>
      <c r="G107" s="363"/>
      <c r="H107" s="516">
        <f>IF($H$106=1,1,2)</f>
        <v>2</v>
      </c>
      <c r="I107" s="183"/>
      <c r="J107" s="183"/>
      <c r="K107" s="183"/>
      <c r="L107" s="183"/>
      <c r="M107" s="183"/>
      <c r="N107" s="363"/>
      <c r="O107" s="162"/>
      <c r="P107" s="162"/>
      <c r="Q107" s="362"/>
      <c r="R107" s="183"/>
      <c r="S107" s="183"/>
      <c r="T107" s="183"/>
      <c r="U107" s="183"/>
      <c r="V107" s="183"/>
      <c r="W107" s="363"/>
      <c r="X107" s="364">
        <v>150</v>
      </c>
      <c r="Y107" s="162">
        <f t="shared" si="821"/>
        <v>5</v>
      </c>
      <c r="Z107" s="9"/>
      <c r="AA107" s="9"/>
      <c r="AB107" s="9"/>
      <c r="AC107" s="9"/>
      <c r="AD107" s="354"/>
      <c r="AE107" s="354"/>
      <c r="AF107" s="354"/>
      <c r="AG107" s="605">
        <f t="shared" ref="AG107:AG125" si="829">IF($H107&lt;&gt;AD$7,0,$Y107)</f>
        <v>0</v>
      </c>
      <c r="AH107" s="354"/>
      <c r="AI107" s="354"/>
      <c r="AJ107" s="354"/>
      <c r="AK107" s="605">
        <f t="shared" ref="AK107:AK125" si="830">IF($H107&lt;&gt;AH$7,0,$Y107)</f>
        <v>5</v>
      </c>
      <c r="AL107" s="354"/>
      <c r="AM107" s="354"/>
      <c r="AN107" s="354"/>
      <c r="AO107" s="605">
        <f t="shared" ref="AO107:AO125" si="831">IF($H107&lt;&gt;AL$7,0,$Y107)</f>
        <v>0</v>
      </c>
      <c r="AP107" s="354"/>
      <c r="AQ107" s="354"/>
      <c r="AR107" s="354"/>
      <c r="AS107" s="605">
        <f t="shared" ref="AS107:AS125" si="832">IF($H107&lt;&gt;AP$7,0,$Y107)</f>
        <v>0</v>
      </c>
      <c r="AT107" s="267"/>
      <c r="AU107" s="267"/>
      <c r="AV107" s="267"/>
      <c r="AW107" s="605">
        <f t="shared" ref="AW107:AW125" si="833">IF($H107&lt;&gt;AT$7,0,$Y107)</f>
        <v>0</v>
      </c>
      <c r="AX107" s="267"/>
      <c r="AY107" s="267"/>
      <c r="AZ107" s="267"/>
      <c r="BA107" s="605">
        <f t="shared" ref="BA107:BA125" si="834">IF($H107&lt;&gt;AX$7,0,$Y107)</f>
        <v>0</v>
      </c>
      <c r="BB107" s="267"/>
      <c r="BC107" s="267"/>
      <c r="BD107" s="267"/>
      <c r="BE107" s="605">
        <f t="shared" ref="BE107:BE125" si="835">IF($H107&lt;&gt;BB$7,0,$Y107)</f>
        <v>0</v>
      </c>
      <c r="BF107" s="267"/>
      <c r="BG107" s="267"/>
      <c r="BH107" s="267"/>
      <c r="BI107" s="605">
        <f t="shared" ref="BI107:BI125" si="836">IF($H107&lt;&gt;BF$7,0,$Y107)</f>
        <v>0</v>
      </c>
      <c r="BJ107" s="69">
        <f t="shared" ref="BJ107:BJ125" si="837">IF(ISERROR(AC107/X107),0,AC107/X107)</f>
        <v>0</v>
      </c>
      <c r="BK107" s="142" t="str">
        <f t="shared" ref="BK107:BK125" si="838">IF(ISERROR(SEARCH("в",A107)),"",1)</f>
        <v/>
      </c>
      <c r="BL107" s="96">
        <f t="shared" ref="BL107:BL117" si="839">IF(AG107&lt;&gt;0,$Y107,0)</f>
        <v>0</v>
      </c>
      <c r="BM107" s="96">
        <f t="shared" ref="BM107:BM125" si="840">IF(AK107&lt;&gt;0,$Y107,0)</f>
        <v>5</v>
      </c>
      <c r="BN107" s="96">
        <f t="shared" ref="BN107:BN117" si="841">IF(AO107&lt;&gt;0,$Y107,0)</f>
        <v>0</v>
      </c>
      <c r="BO107" s="96">
        <f t="shared" ref="BO107:BO117" si="842">IF(AS107&lt;&gt;0,$Y107,0)</f>
        <v>0</v>
      </c>
      <c r="BP107" s="96">
        <f t="shared" ref="BP107:BP117" si="843">IF(AW107&lt;&gt;0,$Y107,0)</f>
        <v>0</v>
      </c>
      <c r="BQ107" s="96">
        <f t="shared" ref="BQ107:BQ117" si="844">IF(BA107&lt;&gt;0,$Y107,0)</f>
        <v>0</v>
      </c>
      <c r="BR107" s="96">
        <f t="shared" ref="BR107:BR117" si="845">IF(BE107&lt;&gt;0,$Y107,0)</f>
        <v>0</v>
      </c>
      <c r="BS107" s="96">
        <f t="shared" ref="BS107:BS117" si="846">IF(BI107&lt;&gt;0,$Y107,0)</f>
        <v>0</v>
      </c>
      <c r="BT107" s="101">
        <f t="shared" ref="BT107:BT125" si="847">SUM(BL107:BS107)</f>
        <v>5</v>
      </c>
      <c r="BW107" s="15">
        <f t="shared" ref="BW107:BW125" si="848">IF($DC107=0,0,ROUND(4*$Y107*SUM(AD107:AF107)/$DC107,0)/4)</f>
        <v>0</v>
      </c>
      <c r="BX107" s="15">
        <f t="shared" ref="BX107:BX117" si="849">IF($DC107=0,0,ROUND(4*$Y107*SUM(AH107:AJ107)/$DC107,0)/4)</f>
        <v>0</v>
      </c>
      <c r="BY107" s="15">
        <f t="shared" ref="BY107:BY117" si="850">IF($DC107=0,0,ROUND(4*$Y107*SUM(AL107:AN107)/$DC107,0)/4)</f>
        <v>0</v>
      </c>
      <c r="BZ107" s="15">
        <f t="shared" ref="BZ107:BZ117" si="851">IF($DC107=0,0,ROUND(4*$Y107*SUM(AP107:AR107)/$DC107,0)/4)</f>
        <v>0</v>
      </c>
      <c r="CA107" s="15">
        <f t="shared" ref="CA107:CA117" si="852">IF($DC107=0,0,ROUND(4*$Y107*SUM(AT107:AV107)/$DC107,0)/4)</f>
        <v>0</v>
      </c>
      <c r="CB107" s="15">
        <f t="shared" ref="CB107:CB117" si="853">IF($DC107=0,0,ROUND(4*$Y107*(SUM(AX107:AZ107))/$DC107,0)/4)</f>
        <v>0</v>
      </c>
      <c r="CC107" s="15">
        <f t="shared" ref="CC107:CC117" si="854">IF($DC107=0,0,ROUND(4*$Y107*(SUM(BB107:BD107))/$DC107,0)/4)</f>
        <v>0</v>
      </c>
      <c r="CD107" s="15">
        <f t="shared" ref="CD107:CD117" si="855">IF($DC107=0,0,ROUND(4*$Y107*(SUM(BF107:BH107))/$DC107,0)/4)</f>
        <v>0</v>
      </c>
      <c r="CE107" s="234">
        <f t="shared" ref="CE107:CE125" si="856">SUM(BW107:CD107)</f>
        <v>0</v>
      </c>
      <c r="CF107" s="251">
        <f t="shared" ref="CF107:CF125" si="857">MAX(BW107:CD107)</f>
        <v>0</v>
      </c>
      <c r="CH107" s="81">
        <f t="shared" ref="CH107:CH125" si="858">IF(VALUE($D107)=1,1,0)+IF(VALUE($E107)=1,1,0)+IF(VALUE($F107)=1,1,0)+IF(VALUE($G107)=1,1,0)</f>
        <v>0</v>
      </c>
      <c r="CI107" s="81">
        <f t="shared" ref="CI107:CI125" si="859">IF(VALUE($D107)=2,1,0)+IF(VALUE($E107)=2,1,0)+IF(VALUE($F107)=2,1,0)+IF(VALUE($G107)=2,1,0)</f>
        <v>0</v>
      </c>
      <c r="CJ107" s="81">
        <f t="shared" ref="CJ107:CJ125" si="860">IF(VALUE($D107)=3,1,0)+IF(VALUE($E107)=3,1,0)+IF(VALUE($F107)=3,1,0)+IF(VALUE($G107)=3,1,0)</f>
        <v>0</v>
      </c>
      <c r="CK107" s="81">
        <f t="shared" ref="CK107:CK125" si="861">IF(VALUE($D107)=4,1,0)+IF(VALUE($E107)=4,1,0)+IF(VALUE($F107)=4,1,0)+IF(VALUE($G107)=4,1,0)</f>
        <v>0</v>
      </c>
      <c r="CL107" s="81">
        <f t="shared" ref="CL107:CL125" si="862">IF(VALUE($D107)=5,1,0)+IF(VALUE($E107)=5,1,0)+IF(VALUE($F107)=5,1,0)+IF(VALUE($G107)=5,1,0)</f>
        <v>0</v>
      </c>
      <c r="CM107" s="81">
        <f t="shared" ref="CM107:CM125" si="863">IF(VALUE($D107)=6,1,0)+IF(VALUE($E107)=6,1,0)+IF(VALUE($F107)=6,1,0)+IF(VALUE($G107)=6,1,0)</f>
        <v>0</v>
      </c>
      <c r="CN107" s="81">
        <f t="shared" ref="CN107:CN125" si="864">IF(VALUE($D107)=7,1,0)+IF(VALUE($E107)=7,1,0)+IF(VALUE($F107)=7,1,0)+IF(VALUE($G107)=7,1,0)</f>
        <v>0</v>
      </c>
      <c r="CO107" s="81">
        <f t="shared" ref="CO107:CO125" si="865">IF(VALUE($D107)=8,1,0)+IF(VALUE($E107)=8,1,0)+IF(VALUE($F107)=8,1,0)+IF(VALUE($G107)=8,1,0)</f>
        <v>0</v>
      </c>
      <c r="CP107" s="95">
        <f t="shared" ref="CP107:CP125" si="866">SUM(CH107:CO107)</f>
        <v>0</v>
      </c>
      <c r="CQ107" s="81">
        <f t="shared" ref="CQ107:CQ125" si="867">IF(MID(H107,1,1)="1",1,0)+IF(MID(I107,1,1)="1",1,0)+IF(MID(J107,1,1)="1",1,0)+IF(MID(K107,1,1)="1",1,0)+IF(MID(L107,1,1)="1",1,0)+IF(MID(M107,1,1)="1",1,0)+IF(MID(N107,1,1)="1",1,0)</f>
        <v>0</v>
      </c>
      <c r="CR107" s="81">
        <f t="shared" ref="CR107:CR125" si="868">IF(MID(H107,1,1)="2",1,0)+IF(MID(I107,1,1)="2",1,0)+IF(MID(J107,1,1)="2",1,0)+IF(MID(K107,1,1)="2",1,0)+IF(MID(L107,1,1)="2",1,0)+IF(MID(M107,1,1)="2",1,0)+IF(MID(N107,1,1)="2",1,0)</f>
        <v>1</v>
      </c>
      <c r="CS107" s="82">
        <f t="shared" ref="CS107:CS125" si="869">IF(MID(H107,1,1)="3",1,0)+IF(MID(I107,1,1)="3",1,0)+IF(MID(J107,1,1)="3",1,0)+IF(MID(K107,1,1)="3",1,0)+IF(MID(L107,1,1)="3",1,0)+IF(MID(M107,1,1)="3",1,0)+IF(MID(N107,1,1)="3",1,0)</f>
        <v>0</v>
      </c>
      <c r="CT107" s="81">
        <f t="shared" ref="CT107:CT125" si="870">IF(MID(H107,1,1)="4",1,0)+IF(MID(I107,1,1)="4",1,0)+IF(MID(J107,1,1)="4",1,0)+IF(MID(K107,1,1)="4",1,0)+IF(MID(L107,1,1)="4",1,0)+IF(MID(M107,1,1)="4",1,0)+IF(MID(N107,1,1)="4",1,0)</f>
        <v>0</v>
      </c>
      <c r="CU107" s="81">
        <f t="shared" ref="CU107:CU125" si="871">IF(MID(H107,1,1)="5",1,0)+IF(MID(I107,1,1)="5",1,0)+IF(MID(J107,1,1)="5",1,0)+IF(MID(K107,1,1)="5",1,0)+IF(MID(L107,1,1)="5",1,0)+IF(MID(M107,1,1)="5",1,0)+IF(MID(N107,1,1)="5",1,0)</f>
        <v>0</v>
      </c>
      <c r="CV107" s="81">
        <f t="shared" ref="CV107:CV125" si="872">IF(MID(H107,1,1)="6",1,0)+IF(MID(I107,1,1)="6",1,0)+IF(MID(J107,1,1)="6",1,0)+IF(MID(K107,1,1)="6",1,0)+IF(MID(L107,1,1)="6",1,0)+IF(MID(M107,1,1)="6",1,0)+IF(MID(N107,1,1)="6",1,0)</f>
        <v>0</v>
      </c>
      <c r="CW107" s="81">
        <f t="shared" ref="CW107:CW125" si="873">IF(MID(H107,1,1)="7",1,0)+IF(MID(I107,1,1)="7",1,0)+IF(MID(J107,1,1)="7",1,0)+IF(MID(K107,1,1)="7",1,0)+IF(MID(L107,1,1)="7",1,0)+IF(MID(M107,1,1)="7",1,0)+IF(MID(N107,1,1)="7",1,0)</f>
        <v>0</v>
      </c>
      <c r="CX107" s="81">
        <f t="shared" ref="CX107:CX125" si="874">IF(MID(H107,1,1)="8",1,0)+IF(MID(I107,1,1)="8",1,0)+IF(MID(J107,1,1)="8",1,0)+IF(MID(K107,1,1)="8",1,0)+IF(MID(L107,1,1)="8",1,0)+IF(MID(M107,1,1)="8",1,0)+IF(MID(N107,1,1)="8",1,0)</f>
        <v>0</v>
      </c>
      <c r="CY107" s="94">
        <f t="shared" ref="CY107:CY125" si="875">SUM(CQ107:CX107)</f>
        <v>1</v>
      </c>
      <c r="DC107" s="72">
        <f>SUM($AD107:$AF107)+SUM($AH107:$AJ107)+SUM($AL107:AN107)+SUM($AP107:AR107)+SUM($AT107:AV107)+SUM($AX107:AZ107)+SUM($BB107:BD107)+SUM($BF107:BH107)</f>
        <v>0</v>
      </c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</row>
    <row r="108" spans="1:125" s="2" customFormat="1" x14ac:dyDescent="0.25">
      <c r="A108" s="18" t="s">
        <v>158</v>
      </c>
      <c r="B108" s="173" t="s">
        <v>169</v>
      </c>
      <c r="C108" s="157"/>
      <c r="D108" s="362"/>
      <c r="E108" s="183"/>
      <c r="F108" s="183"/>
      <c r="G108" s="363"/>
      <c r="H108" s="516">
        <f>IF($H$106=1,2,2)</f>
        <v>2</v>
      </c>
      <c r="I108" s="183"/>
      <c r="J108" s="183"/>
      <c r="K108" s="183"/>
      <c r="L108" s="183"/>
      <c r="M108" s="183"/>
      <c r="N108" s="363"/>
      <c r="O108" s="162"/>
      <c r="P108" s="162"/>
      <c r="Q108" s="362"/>
      <c r="R108" s="183"/>
      <c r="S108" s="183"/>
      <c r="T108" s="183"/>
      <c r="U108" s="183"/>
      <c r="V108" s="183"/>
      <c r="W108" s="363"/>
      <c r="X108" s="364">
        <v>150</v>
      </c>
      <c r="Y108" s="162">
        <f t="shared" si="821"/>
        <v>5</v>
      </c>
      <c r="Z108" s="9"/>
      <c r="AA108" s="9"/>
      <c r="AB108" s="9"/>
      <c r="AC108" s="9"/>
      <c r="AD108" s="354"/>
      <c r="AE108" s="354"/>
      <c r="AF108" s="354"/>
      <c r="AG108" s="605">
        <f t="shared" si="829"/>
        <v>0</v>
      </c>
      <c r="AH108" s="354"/>
      <c r="AI108" s="354"/>
      <c r="AJ108" s="354"/>
      <c r="AK108" s="605">
        <f t="shared" si="830"/>
        <v>5</v>
      </c>
      <c r="AL108" s="354"/>
      <c r="AM108" s="354"/>
      <c r="AN108" s="354"/>
      <c r="AO108" s="605">
        <f t="shared" si="831"/>
        <v>0</v>
      </c>
      <c r="AP108" s="354"/>
      <c r="AQ108" s="354"/>
      <c r="AR108" s="354"/>
      <c r="AS108" s="605">
        <f t="shared" si="832"/>
        <v>0</v>
      </c>
      <c r="AT108" s="267"/>
      <c r="AU108" s="267"/>
      <c r="AV108" s="267"/>
      <c r="AW108" s="605">
        <f t="shared" si="833"/>
        <v>0</v>
      </c>
      <c r="AX108" s="267"/>
      <c r="AY108" s="267"/>
      <c r="AZ108" s="267"/>
      <c r="BA108" s="605">
        <f t="shared" si="834"/>
        <v>0</v>
      </c>
      <c r="BB108" s="267"/>
      <c r="BC108" s="267"/>
      <c r="BD108" s="267"/>
      <c r="BE108" s="605">
        <f t="shared" si="835"/>
        <v>0</v>
      </c>
      <c r="BF108" s="267"/>
      <c r="BG108" s="267"/>
      <c r="BH108" s="267"/>
      <c r="BI108" s="605">
        <f t="shared" si="836"/>
        <v>0</v>
      </c>
      <c r="BJ108" s="69">
        <f t="shared" si="837"/>
        <v>0</v>
      </c>
      <c r="BK108" s="142" t="str">
        <f t="shared" si="838"/>
        <v/>
      </c>
      <c r="BL108" s="96">
        <f t="shared" si="839"/>
        <v>0</v>
      </c>
      <c r="BM108" s="96">
        <f t="shared" si="840"/>
        <v>5</v>
      </c>
      <c r="BN108" s="96">
        <f t="shared" si="841"/>
        <v>0</v>
      </c>
      <c r="BO108" s="96">
        <f t="shared" si="842"/>
        <v>0</v>
      </c>
      <c r="BP108" s="96">
        <f t="shared" si="843"/>
        <v>0</v>
      </c>
      <c r="BQ108" s="96">
        <f t="shared" si="844"/>
        <v>0</v>
      </c>
      <c r="BR108" s="96">
        <f t="shared" si="845"/>
        <v>0</v>
      </c>
      <c r="BS108" s="96">
        <f t="shared" si="846"/>
        <v>0</v>
      </c>
      <c r="BT108" s="101">
        <f t="shared" si="847"/>
        <v>5</v>
      </c>
      <c r="BW108" s="15">
        <f t="shared" si="848"/>
        <v>0</v>
      </c>
      <c r="BX108" s="15">
        <f t="shared" si="849"/>
        <v>0</v>
      </c>
      <c r="BY108" s="15">
        <f t="shared" si="850"/>
        <v>0</v>
      </c>
      <c r="BZ108" s="15">
        <f t="shared" si="851"/>
        <v>0</v>
      </c>
      <c r="CA108" s="15">
        <f t="shared" si="852"/>
        <v>0</v>
      </c>
      <c r="CB108" s="15">
        <f t="shared" si="853"/>
        <v>0</v>
      </c>
      <c r="CC108" s="15">
        <f t="shared" si="854"/>
        <v>0</v>
      </c>
      <c r="CD108" s="15">
        <f t="shared" si="855"/>
        <v>0</v>
      </c>
      <c r="CE108" s="234">
        <f t="shared" si="856"/>
        <v>0</v>
      </c>
      <c r="CF108" s="251">
        <f t="shared" si="857"/>
        <v>0</v>
      </c>
      <c r="CH108" s="81">
        <f t="shared" si="858"/>
        <v>0</v>
      </c>
      <c r="CI108" s="81">
        <f t="shared" si="859"/>
        <v>0</v>
      </c>
      <c r="CJ108" s="81">
        <f t="shared" si="860"/>
        <v>0</v>
      </c>
      <c r="CK108" s="81">
        <f t="shared" si="861"/>
        <v>0</v>
      </c>
      <c r="CL108" s="81">
        <f t="shared" si="862"/>
        <v>0</v>
      </c>
      <c r="CM108" s="81">
        <f t="shared" si="863"/>
        <v>0</v>
      </c>
      <c r="CN108" s="81">
        <f t="shared" si="864"/>
        <v>0</v>
      </c>
      <c r="CO108" s="81">
        <f t="shared" si="865"/>
        <v>0</v>
      </c>
      <c r="CP108" s="95">
        <f t="shared" si="866"/>
        <v>0</v>
      </c>
      <c r="CQ108" s="81">
        <f t="shared" si="867"/>
        <v>0</v>
      </c>
      <c r="CR108" s="81">
        <f t="shared" si="868"/>
        <v>1</v>
      </c>
      <c r="CS108" s="82">
        <f t="shared" si="869"/>
        <v>0</v>
      </c>
      <c r="CT108" s="81">
        <f t="shared" si="870"/>
        <v>0</v>
      </c>
      <c r="CU108" s="81">
        <f t="shared" si="871"/>
        <v>0</v>
      </c>
      <c r="CV108" s="81">
        <f t="shared" si="872"/>
        <v>0</v>
      </c>
      <c r="CW108" s="81">
        <f t="shared" si="873"/>
        <v>0</v>
      </c>
      <c r="CX108" s="81">
        <f t="shared" si="874"/>
        <v>0</v>
      </c>
      <c r="CY108" s="94">
        <f t="shared" si="875"/>
        <v>1</v>
      </c>
      <c r="DC108" s="72">
        <f>SUM($AD108:$AF108)+SUM($AH108:$AJ108)+SUM($AL108:AN108)+SUM($AP108:AR108)+SUM($AT108:AV108)+SUM($AX108:AZ108)+SUM($BB108:BD108)+SUM($BF108:BH108)</f>
        <v>0</v>
      </c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</row>
    <row r="109" spans="1:125" s="2" customFormat="1" x14ac:dyDescent="0.25">
      <c r="A109" s="18" t="s">
        <v>159</v>
      </c>
      <c r="B109" s="173" t="s">
        <v>170</v>
      </c>
      <c r="C109" s="157"/>
      <c r="D109" s="362"/>
      <c r="E109" s="183"/>
      <c r="F109" s="183"/>
      <c r="G109" s="363"/>
      <c r="H109" s="516">
        <f>IF($H$106=1,2,3)</f>
        <v>3</v>
      </c>
      <c r="I109" s="183"/>
      <c r="J109" s="183"/>
      <c r="K109" s="183"/>
      <c r="L109" s="183"/>
      <c r="M109" s="183"/>
      <c r="N109" s="363"/>
      <c r="O109" s="162"/>
      <c r="P109" s="162"/>
      <c r="Q109" s="362"/>
      <c r="R109" s="183"/>
      <c r="S109" s="183"/>
      <c r="T109" s="183"/>
      <c r="U109" s="183"/>
      <c r="V109" s="183"/>
      <c r="W109" s="363"/>
      <c r="X109" s="364">
        <v>150</v>
      </c>
      <c r="Y109" s="162">
        <f t="shared" si="821"/>
        <v>5</v>
      </c>
      <c r="Z109" s="9"/>
      <c r="AA109" s="9"/>
      <c r="AB109" s="9"/>
      <c r="AC109" s="9"/>
      <c r="AD109" s="354"/>
      <c r="AE109" s="354"/>
      <c r="AF109" s="354"/>
      <c r="AG109" s="605">
        <f t="shared" si="829"/>
        <v>0</v>
      </c>
      <c r="AH109" s="354"/>
      <c r="AI109" s="354"/>
      <c r="AJ109" s="354"/>
      <c r="AK109" s="605">
        <f t="shared" si="830"/>
        <v>0</v>
      </c>
      <c r="AL109" s="354"/>
      <c r="AM109" s="354"/>
      <c r="AN109" s="354"/>
      <c r="AO109" s="605">
        <f t="shared" si="831"/>
        <v>5</v>
      </c>
      <c r="AP109" s="354"/>
      <c r="AQ109" s="354"/>
      <c r="AR109" s="354"/>
      <c r="AS109" s="605">
        <f t="shared" si="832"/>
        <v>0</v>
      </c>
      <c r="AT109" s="267"/>
      <c r="AU109" s="267"/>
      <c r="AV109" s="267"/>
      <c r="AW109" s="605">
        <f t="shared" si="833"/>
        <v>0</v>
      </c>
      <c r="AX109" s="267"/>
      <c r="AY109" s="267"/>
      <c r="AZ109" s="267"/>
      <c r="BA109" s="605">
        <f t="shared" si="834"/>
        <v>0</v>
      </c>
      <c r="BB109" s="267"/>
      <c r="BC109" s="267"/>
      <c r="BD109" s="267"/>
      <c r="BE109" s="605">
        <f t="shared" si="835"/>
        <v>0</v>
      </c>
      <c r="BF109" s="267"/>
      <c r="BG109" s="267"/>
      <c r="BH109" s="267"/>
      <c r="BI109" s="605">
        <f t="shared" si="836"/>
        <v>0</v>
      </c>
      <c r="BJ109" s="69">
        <f t="shared" si="837"/>
        <v>0</v>
      </c>
      <c r="BK109" s="142" t="str">
        <f t="shared" si="838"/>
        <v/>
      </c>
      <c r="BL109" s="96">
        <f t="shared" si="839"/>
        <v>0</v>
      </c>
      <c r="BM109" s="96">
        <f t="shared" si="840"/>
        <v>0</v>
      </c>
      <c r="BN109" s="96">
        <f t="shared" si="841"/>
        <v>5</v>
      </c>
      <c r="BO109" s="96">
        <f t="shared" si="842"/>
        <v>0</v>
      </c>
      <c r="BP109" s="96">
        <f t="shared" si="843"/>
        <v>0</v>
      </c>
      <c r="BQ109" s="96">
        <f t="shared" si="844"/>
        <v>0</v>
      </c>
      <c r="BR109" s="96">
        <f t="shared" si="845"/>
        <v>0</v>
      </c>
      <c r="BS109" s="96">
        <f t="shared" si="846"/>
        <v>0</v>
      </c>
      <c r="BT109" s="101">
        <f t="shared" si="847"/>
        <v>5</v>
      </c>
      <c r="BW109" s="15">
        <f t="shared" si="848"/>
        <v>0</v>
      </c>
      <c r="BX109" s="15">
        <f t="shared" si="849"/>
        <v>0</v>
      </c>
      <c r="BY109" s="15">
        <f t="shared" si="850"/>
        <v>0</v>
      </c>
      <c r="BZ109" s="15">
        <f t="shared" si="851"/>
        <v>0</v>
      </c>
      <c r="CA109" s="15">
        <f t="shared" si="852"/>
        <v>0</v>
      </c>
      <c r="CB109" s="15">
        <f t="shared" si="853"/>
        <v>0</v>
      </c>
      <c r="CC109" s="15">
        <f t="shared" si="854"/>
        <v>0</v>
      </c>
      <c r="CD109" s="15">
        <f t="shared" si="855"/>
        <v>0</v>
      </c>
      <c r="CE109" s="234">
        <f t="shared" si="856"/>
        <v>0</v>
      </c>
      <c r="CF109" s="251">
        <f t="shared" si="857"/>
        <v>0</v>
      </c>
      <c r="CH109" s="81">
        <f t="shared" si="858"/>
        <v>0</v>
      </c>
      <c r="CI109" s="81">
        <f t="shared" si="859"/>
        <v>0</v>
      </c>
      <c r="CJ109" s="81">
        <f t="shared" si="860"/>
        <v>0</v>
      </c>
      <c r="CK109" s="81">
        <f t="shared" si="861"/>
        <v>0</v>
      </c>
      <c r="CL109" s="81">
        <f t="shared" si="862"/>
        <v>0</v>
      </c>
      <c r="CM109" s="81">
        <f t="shared" si="863"/>
        <v>0</v>
      </c>
      <c r="CN109" s="81">
        <f t="shared" si="864"/>
        <v>0</v>
      </c>
      <c r="CO109" s="81">
        <f t="shared" si="865"/>
        <v>0</v>
      </c>
      <c r="CP109" s="95">
        <f t="shared" si="866"/>
        <v>0</v>
      </c>
      <c r="CQ109" s="81">
        <f t="shared" si="867"/>
        <v>0</v>
      </c>
      <c r="CR109" s="81">
        <f t="shared" si="868"/>
        <v>0</v>
      </c>
      <c r="CS109" s="82">
        <f t="shared" si="869"/>
        <v>1</v>
      </c>
      <c r="CT109" s="81">
        <f t="shared" si="870"/>
        <v>0</v>
      </c>
      <c r="CU109" s="81">
        <f t="shared" si="871"/>
        <v>0</v>
      </c>
      <c r="CV109" s="81">
        <f t="shared" si="872"/>
        <v>0</v>
      </c>
      <c r="CW109" s="81">
        <f t="shared" si="873"/>
        <v>0</v>
      </c>
      <c r="CX109" s="81">
        <f t="shared" si="874"/>
        <v>0</v>
      </c>
      <c r="CY109" s="94">
        <f t="shared" si="875"/>
        <v>1</v>
      </c>
      <c r="DC109" s="72">
        <f>SUM($AD109:$AF109)+SUM($AH109:$AJ109)+SUM($AL109:AN109)+SUM($AP109:AR109)+SUM($AT109:AV109)+SUM($AX109:AZ109)+SUM($BB109:BD109)+SUM($BF109:BH109)</f>
        <v>0</v>
      </c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</row>
    <row r="110" spans="1:125" s="1" customFormat="1" x14ac:dyDescent="0.25">
      <c r="A110" s="18" t="s">
        <v>160</v>
      </c>
      <c r="B110" s="173" t="s">
        <v>171</v>
      </c>
      <c r="C110" s="157"/>
      <c r="D110" s="362"/>
      <c r="E110" s="183"/>
      <c r="F110" s="183"/>
      <c r="G110" s="363"/>
      <c r="H110" s="516">
        <f>IF($H$106=1,3,3)</f>
        <v>3</v>
      </c>
      <c r="I110" s="183"/>
      <c r="J110" s="183"/>
      <c r="K110" s="183"/>
      <c r="L110" s="183"/>
      <c r="M110" s="183"/>
      <c r="N110" s="363"/>
      <c r="O110" s="162"/>
      <c r="P110" s="162"/>
      <c r="Q110" s="362"/>
      <c r="R110" s="183"/>
      <c r="S110" s="183"/>
      <c r="T110" s="183"/>
      <c r="U110" s="183"/>
      <c r="V110" s="183"/>
      <c r="W110" s="363"/>
      <c r="X110" s="364">
        <v>90</v>
      </c>
      <c r="Y110" s="162">
        <f t="shared" si="821"/>
        <v>3</v>
      </c>
      <c r="Z110" s="9"/>
      <c r="AA110" s="9"/>
      <c r="AB110" s="9"/>
      <c r="AC110" s="9"/>
      <c r="AD110" s="354"/>
      <c r="AE110" s="354"/>
      <c r="AF110" s="354"/>
      <c r="AG110" s="605">
        <f t="shared" si="829"/>
        <v>0</v>
      </c>
      <c r="AH110" s="354"/>
      <c r="AI110" s="354"/>
      <c r="AJ110" s="354"/>
      <c r="AK110" s="605">
        <f t="shared" si="830"/>
        <v>0</v>
      </c>
      <c r="AL110" s="354"/>
      <c r="AM110" s="354"/>
      <c r="AN110" s="354"/>
      <c r="AO110" s="605">
        <f t="shared" si="831"/>
        <v>3</v>
      </c>
      <c r="AP110" s="354"/>
      <c r="AQ110" s="354"/>
      <c r="AR110" s="354"/>
      <c r="AS110" s="605">
        <f t="shared" si="832"/>
        <v>0</v>
      </c>
      <c r="AT110" s="267"/>
      <c r="AU110" s="267"/>
      <c r="AV110" s="267"/>
      <c r="AW110" s="605">
        <f t="shared" si="833"/>
        <v>0</v>
      </c>
      <c r="AX110" s="267"/>
      <c r="AY110" s="267"/>
      <c r="AZ110" s="267"/>
      <c r="BA110" s="605">
        <f t="shared" si="834"/>
        <v>0</v>
      </c>
      <c r="BB110" s="267"/>
      <c r="BC110" s="267"/>
      <c r="BD110" s="267"/>
      <c r="BE110" s="605">
        <f t="shared" si="835"/>
        <v>0</v>
      </c>
      <c r="BF110" s="267"/>
      <c r="BG110" s="267"/>
      <c r="BH110" s="267"/>
      <c r="BI110" s="605">
        <f t="shared" si="836"/>
        <v>0</v>
      </c>
      <c r="BJ110" s="69">
        <f t="shared" si="837"/>
        <v>0</v>
      </c>
      <c r="BK110" s="142" t="str">
        <f t="shared" si="838"/>
        <v/>
      </c>
      <c r="BL110" s="96">
        <f t="shared" si="839"/>
        <v>0</v>
      </c>
      <c r="BM110" s="96">
        <f t="shared" si="840"/>
        <v>0</v>
      </c>
      <c r="BN110" s="96">
        <f t="shared" si="841"/>
        <v>3</v>
      </c>
      <c r="BO110" s="96">
        <f t="shared" si="842"/>
        <v>0</v>
      </c>
      <c r="BP110" s="96">
        <f t="shared" si="843"/>
        <v>0</v>
      </c>
      <c r="BQ110" s="96">
        <f t="shared" si="844"/>
        <v>0</v>
      </c>
      <c r="BR110" s="96">
        <f t="shared" si="845"/>
        <v>0</v>
      </c>
      <c r="BS110" s="96">
        <f t="shared" si="846"/>
        <v>0</v>
      </c>
      <c r="BT110" s="101">
        <f t="shared" si="847"/>
        <v>3</v>
      </c>
      <c r="BU110" s="2"/>
      <c r="BV110" s="2"/>
      <c r="BW110" s="15">
        <f t="shared" si="848"/>
        <v>0</v>
      </c>
      <c r="BX110" s="15">
        <f t="shared" si="849"/>
        <v>0</v>
      </c>
      <c r="BY110" s="15">
        <f t="shared" si="850"/>
        <v>0</v>
      </c>
      <c r="BZ110" s="15">
        <f t="shared" si="851"/>
        <v>0</v>
      </c>
      <c r="CA110" s="15">
        <f t="shared" si="852"/>
        <v>0</v>
      </c>
      <c r="CB110" s="15">
        <f t="shared" si="853"/>
        <v>0</v>
      </c>
      <c r="CC110" s="15">
        <f t="shared" si="854"/>
        <v>0</v>
      </c>
      <c r="CD110" s="15">
        <f t="shared" si="855"/>
        <v>0</v>
      </c>
      <c r="CE110" s="234">
        <f t="shared" si="856"/>
        <v>0</v>
      </c>
      <c r="CF110" s="251">
        <f t="shared" si="857"/>
        <v>0</v>
      </c>
      <c r="CH110" s="81">
        <f t="shared" si="858"/>
        <v>0</v>
      </c>
      <c r="CI110" s="81">
        <f t="shared" si="859"/>
        <v>0</v>
      </c>
      <c r="CJ110" s="81">
        <f t="shared" si="860"/>
        <v>0</v>
      </c>
      <c r="CK110" s="81">
        <f t="shared" si="861"/>
        <v>0</v>
      </c>
      <c r="CL110" s="81">
        <f t="shared" si="862"/>
        <v>0</v>
      </c>
      <c r="CM110" s="81">
        <f t="shared" si="863"/>
        <v>0</v>
      </c>
      <c r="CN110" s="81">
        <f t="shared" si="864"/>
        <v>0</v>
      </c>
      <c r="CO110" s="81">
        <f t="shared" si="865"/>
        <v>0</v>
      </c>
      <c r="CP110" s="95">
        <f t="shared" si="866"/>
        <v>0</v>
      </c>
      <c r="CQ110" s="81">
        <f t="shared" si="867"/>
        <v>0</v>
      </c>
      <c r="CR110" s="81">
        <f t="shared" si="868"/>
        <v>0</v>
      </c>
      <c r="CS110" s="82">
        <f t="shared" si="869"/>
        <v>1</v>
      </c>
      <c r="CT110" s="81">
        <f t="shared" si="870"/>
        <v>0</v>
      </c>
      <c r="CU110" s="81">
        <f t="shared" si="871"/>
        <v>0</v>
      </c>
      <c r="CV110" s="81">
        <f t="shared" si="872"/>
        <v>0</v>
      </c>
      <c r="CW110" s="81">
        <f t="shared" si="873"/>
        <v>0</v>
      </c>
      <c r="CX110" s="81">
        <f t="shared" si="874"/>
        <v>0</v>
      </c>
      <c r="CY110" s="94">
        <f t="shared" si="875"/>
        <v>1</v>
      </c>
      <c r="DC110" s="72">
        <f>SUM($AD110:$AF110)+SUM($AH110:$AJ110)+SUM($AL110:AN110)+SUM($AP110:AR110)+SUM($AT110:AV110)+SUM($AX110:AZ110)+SUM($BB110:BD110)+SUM($BF110:BH110)</f>
        <v>0</v>
      </c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</row>
    <row r="111" spans="1:125" s="2" customFormat="1" ht="11.25" hidden="1" customHeight="1" x14ac:dyDescent="0.25">
      <c r="A111" s="18" t="s">
        <v>161</v>
      </c>
      <c r="B111" s="173" t="s">
        <v>172</v>
      </c>
      <c r="C111" s="157"/>
      <c r="D111" s="362"/>
      <c r="E111" s="183"/>
      <c r="F111" s="183"/>
      <c r="G111" s="363"/>
      <c r="H111" s="617"/>
      <c r="I111" s="183"/>
      <c r="J111" s="183"/>
      <c r="K111" s="183"/>
      <c r="L111" s="183"/>
      <c r="M111" s="183"/>
      <c r="N111" s="363"/>
      <c r="O111" s="162"/>
      <c r="P111" s="162"/>
      <c r="Q111" s="362"/>
      <c r="R111" s="183"/>
      <c r="S111" s="183"/>
      <c r="T111" s="183"/>
      <c r="U111" s="183"/>
      <c r="V111" s="183"/>
      <c r="W111" s="363"/>
      <c r="X111" s="364"/>
      <c r="Y111" s="162">
        <f t="shared" si="821"/>
        <v>0</v>
      </c>
      <c r="Z111" s="9"/>
      <c r="AA111" s="9"/>
      <c r="AB111" s="9"/>
      <c r="AC111" s="9"/>
      <c r="AD111" s="354"/>
      <c r="AE111" s="354"/>
      <c r="AF111" s="354"/>
      <c r="AG111" s="605">
        <f t="shared" si="829"/>
        <v>0</v>
      </c>
      <c r="AH111" s="354"/>
      <c r="AI111" s="354"/>
      <c r="AJ111" s="354"/>
      <c r="AK111" s="605">
        <f t="shared" si="830"/>
        <v>0</v>
      </c>
      <c r="AL111" s="354"/>
      <c r="AM111" s="354"/>
      <c r="AN111" s="354"/>
      <c r="AO111" s="605">
        <f t="shared" si="831"/>
        <v>0</v>
      </c>
      <c r="AP111" s="354"/>
      <c r="AQ111" s="354"/>
      <c r="AR111" s="354"/>
      <c r="AS111" s="605">
        <f t="shared" si="832"/>
        <v>0</v>
      </c>
      <c r="AT111" s="267"/>
      <c r="AU111" s="267"/>
      <c r="AV111" s="267"/>
      <c r="AW111" s="605">
        <f t="shared" si="833"/>
        <v>0</v>
      </c>
      <c r="AX111" s="267"/>
      <c r="AY111" s="267"/>
      <c r="AZ111" s="267"/>
      <c r="BA111" s="605">
        <f t="shared" si="834"/>
        <v>0</v>
      </c>
      <c r="BB111" s="267"/>
      <c r="BC111" s="267"/>
      <c r="BD111" s="267"/>
      <c r="BE111" s="605">
        <f t="shared" si="835"/>
        <v>0</v>
      </c>
      <c r="BF111" s="267"/>
      <c r="BG111" s="267"/>
      <c r="BH111" s="267"/>
      <c r="BI111" s="605">
        <f t="shared" si="836"/>
        <v>0</v>
      </c>
      <c r="BJ111" s="69">
        <f t="shared" si="837"/>
        <v>0</v>
      </c>
      <c r="BK111" s="142" t="str">
        <f t="shared" si="838"/>
        <v/>
      </c>
      <c r="BL111" s="96">
        <f t="shared" si="839"/>
        <v>0</v>
      </c>
      <c r="BM111" s="96">
        <f t="shared" si="840"/>
        <v>0</v>
      </c>
      <c r="BN111" s="96">
        <f t="shared" si="841"/>
        <v>0</v>
      </c>
      <c r="BO111" s="96">
        <f t="shared" si="842"/>
        <v>0</v>
      </c>
      <c r="BP111" s="96">
        <f t="shared" si="843"/>
        <v>0</v>
      </c>
      <c r="BQ111" s="96">
        <f t="shared" si="844"/>
        <v>0</v>
      </c>
      <c r="BR111" s="96">
        <f t="shared" si="845"/>
        <v>0</v>
      </c>
      <c r="BS111" s="96">
        <f t="shared" si="846"/>
        <v>0</v>
      </c>
      <c r="BT111" s="101">
        <f t="shared" si="847"/>
        <v>0</v>
      </c>
      <c r="BW111" s="15">
        <f t="shared" si="848"/>
        <v>0</v>
      </c>
      <c r="BX111" s="15">
        <f t="shared" si="849"/>
        <v>0</v>
      </c>
      <c r="BY111" s="15">
        <f t="shared" si="850"/>
        <v>0</v>
      </c>
      <c r="BZ111" s="15">
        <f t="shared" si="851"/>
        <v>0</v>
      </c>
      <c r="CA111" s="15">
        <f t="shared" si="852"/>
        <v>0</v>
      </c>
      <c r="CB111" s="15">
        <f t="shared" si="853"/>
        <v>0</v>
      </c>
      <c r="CC111" s="15">
        <f t="shared" si="854"/>
        <v>0</v>
      </c>
      <c r="CD111" s="15">
        <f t="shared" si="855"/>
        <v>0</v>
      </c>
      <c r="CE111" s="234">
        <f t="shared" si="856"/>
        <v>0</v>
      </c>
      <c r="CF111" s="251">
        <f t="shared" si="857"/>
        <v>0</v>
      </c>
      <c r="CH111" s="81">
        <f t="shared" si="858"/>
        <v>0</v>
      </c>
      <c r="CI111" s="81">
        <f t="shared" si="859"/>
        <v>0</v>
      </c>
      <c r="CJ111" s="81">
        <f t="shared" si="860"/>
        <v>0</v>
      </c>
      <c r="CK111" s="81">
        <f t="shared" si="861"/>
        <v>0</v>
      </c>
      <c r="CL111" s="81">
        <f t="shared" si="862"/>
        <v>0</v>
      </c>
      <c r="CM111" s="81">
        <f t="shared" si="863"/>
        <v>0</v>
      </c>
      <c r="CN111" s="81">
        <f t="shared" si="864"/>
        <v>0</v>
      </c>
      <c r="CO111" s="81">
        <f t="shared" si="865"/>
        <v>0</v>
      </c>
      <c r="CP111" s="95">
        <f t="shared" si="866"/>
        <v>0</v>
      </c>
      <c r="CQ111" s="81">
        <f t="shared" si="867"/>
        <v>0</v>
      </c>
      <c r="CR111" s="81">
        <f t="shared" si="868"/>
        <v>0</v>
      </c>
      <c r="CS111" s="82">
        <f t="shared" si="869"/>
        <v>0</v>
      </c>
      <c r="CT111" s="81">
        <f t="shared" si="870"/>
        <v>0</v>
      </c>
      <c r="CU111" s="81">
        <f t="shared" si="871"/>
        <v>0</v>
      </c>
      <c r="CV111" s="81">
        <f t="shared" si="872"/>
        <v>0</v>
      </c>
      <c r="CW111" s="81">
        <f t="shared" si="873"/>
        <v>0</v>
      </c>
      <c r="CX111" s="81">
        <f t="shared" si="874"/>
        <v>0</v>
      </c>
      <c r="CY111" s="94">
        <f t="shared" si="875"/>
        <v>0</v>
      </c>
      <c r="DC111" s="72">
        <f>SUM($AD111:$AF111)+SUM($AH111:$AJ111)+SUM($AL111:AN111)+SUM($AP111:AR111)+SUM($AT111:AV111)+SUM($AX111:AZ111)+SUM($BB111:BD111)+SUM($BF111:BH111)</f>
        <v>0</v>
      </c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</row>
    <row r="112" spans="1:125" s="2" customFormat="1" hidden="1" x14ac:dyDescent="0.25">
      <c r="A112" s="18" t="s">
        <v>162</v>
      </c>
      <c r="B112" s="173" t="s">
        <v>173</v>
      </c>
      <c r="C112" s="157"/>
      <c r="D112" s="362"/>
      <c r="E112" s="183"/>
      <c r="F112" s="183"/>
      <c r="G112" s="363"/>
      <c r="H112" s="617"/>
      <c r="I112" s="183"/>
      <c r="J112" s="183"/>
      <c r="K112" s="183"/>
      <c r="L112" s="183"/>
      <c r="M112" s="183"/>
      <c r="N112" s="363"/>
      <c r="O112" s="162"/>
      <c r="P112" s="162"/>
      <c r="Q112" s="362"/>
      <c r="R112" s="183"/>
      <c r="S112" s="183"/>
      <c r="T112" s="183"/>
      <c r="U112" s="183"/>
      <c r="V112" s="183"/>
      <c r="W112" s="363"/>
      <c r="X112" s="364"/>
      <c r="Y112" s="162">
        <f t="shared" si="821"/>
        <v>0</v>
      </c>
      <c r="Z112" s="9"/>
      <c r="AA112" s="9"/>
      <c r="AB112" s="9"/>
      <c r="AC112" s="9"/>
      <c r="AD112" s="354"/>
      <c r="AE112" s="354"/>
      <c r="AF112" s="354"/>
      <c r="AG112" s="605">
        <f t="shared" si="829"/>
        <v>0</v>
      </c>
      <c r="AH112" s="354"/>
      <c r="AI112" s="354"/>
      <c r="AJ112" s="354"/>
      <c r="AK112" s="605">
        <f t="shared" si="830"/>
        <v>0</v>
      </c>
      <c r="AL112" s="354"/>
      <c r="AM112" s="354"/>
      <c r="AN112" s="354"/>
      <c r="AO112" s="605">
        <f t="shared" si="831"/>
        <v>0</v>
      </c>
      <c r="AP112" s="354"/>
      <c r="AQ112" s="354"/>
      <c r="AR112" s="354"/>
      <c r="AS112" s="605">
        <f t="shared" si="832"/>
        <v>0</v>
      </c>
      <c r="AT112" s="267"/>
      <c r="AU112" s="267"/>
      <c r="AV112" s="267"/>
      <c r="AW112" s="605">
        <f t="shared" si="833"/>
        <v>0</v>
      </c>
      <c r="AX112" s="267"/>
      <c r="AY112" s="267"/>
      <c r="AZ112" s="267"/>
      <c r="BA112" s="605">
        <f t="shared" si="834"/>
        <v>0</v>
      </c>
      <c r="BB112" s="267"/>
      <c r="BC112" s="267"/>
      <c r="BD112" s="267"/>
      <c r="BE112" s="605">
        <f t="shared" si="835"/>
        <v>0</v>
      </c>
      <c r="BF112" s="267"/>
      <c r="BG112" s="267"/>
      <c r="BH112" s="267"/>
      <c r="BI112" s="605">
        <f t="shared" si="836"/>
        <v>0</v>
      </c>
      <c r="BJ112" s="69">
        <f t="shared" si="837"/>
        <v>0</v>
      </c>
      <c r="BK112" s="142" t="str">
        <f t="shared" si="838"/>
        <v/>
      </c>
      <c r="BL112" s="96">
        <f t="shared" si="839"/>
        <v>0</v>
      </c>
      <c r="BM112" s="96">
        <f t="shared" si="840"/>
        <v>0</v>
      </c>
      <c r="BN112" s="96">
        <f t="shared" si="841"/>
        <v>0</v>
      </c>
      <c r="BO112" s="96">
        <f t="shared" si="842"/>
        <v>0</v>
      </c>
      <c r="BP112" s="96">
        <f t="shared" si="843"/>
        <v>0</v>
      </c>
      <c r="BQ112" s="96">
        <f t="shared" si="844"/>
        <v>0</v>
      </c>
      <c r="BR112" s="96">
        <f t="shared" si="845"/>
        <v>0</v>
      </c>
      <c r="BS112" s="96">
        <f t="shared" si="846"/>
        <v>0</v>
      </c>
      <c r="BT112" s="101">
        <f t="shared" si="847"/>
        <v>0</v>
      </c>
      <c r="BW112" s="15">
        <f t="shared" si="848"/>
        <v>0</v>
      </c>
      <c r="BX112" s="15">
        <f t="shared" si="849"/>
        <v>0</v>
      </c>
      <c r="BY112" s="15">
        <f t="shared" si="850"/>
        <v>0</v>
      </c>
      <c r="BZ112" s="15">
        <f t="shared" si="851"/>
        <v>0</v>
      </c>
      <c r="CA112" s="15">
        <f t="shared" si="852"/>
        <v>0</v>
      </c>
      <c r="CB112" s="15">
        <f t="shared" si="853"/>
        <v>0</v>
      </c>
      <c r="CC112" s="15">
        <f t="shared" si="854"/>
        <v>0</v>
      </c>
      <c r="CD112" s="15">
        <f t="shared" si="855"/>
        <v>0</v>
      </c>
      <c r="CE112" s="234">
        <f t="shared" si="856"/>
        <v>0</v>
      </c>
      <c r="CF112" s="251">
        <f t="shared" si="857"/>
        <v>0</v>
      </c>
      <c r="CH112" s="81">
        <f t="shared" si="858"/>
        <v>0</v>
      </c>
      <c r="CI112" s="81">
        <f t="shared" si="859"/>
        <v>0</v>
      </c>
      <c r="CJ112" s="81">
        <f t="shared" si="860"/>
        <v>0</v>
      </c>
      <c r="CK112" s="81">
        <f t="shared" si="861"/>
        <v>0</v>
      </c>
      <c r="CL112" s="81">
        <f t="shared" si="862"/>
        <v>0</v>
      </c>
      <c r="CM112" s="81">
        <f t="shared" si="863"/>
        <v>0</v>
      </c>
      <c r="CN112" s="81">
        <f t="shared" si="864"/>
        <v>0</v>
      </c>
      <c r="CO112" s="81">
        <f t="shared" si="865"/>
        <v>0</v>
      </c>
      <c r="CP112" s="95">
        <f t="shared" si="866"/>
        <v>0</v>
      </c>
      <c r="CQ112" s="81">
        <f t="shared" si="867"/>
        <v>0</v>
      </c>
      <c r="CR112" s="81">
        <f t="shared" si="868"/>
        <v>0</v>
      </c>
      <c r="CS112" s="82">
        <f t="shared" si="869"/>
        <v>0</v>
      </c>
      <c r="CT112" s="81">
        <f t="shared" si="870"/>
        <v>0</v>
      </c>
      <c r="CU112" s="81">
        <f t="shared" si="871"/>
        <v>0</v>
      </c>
      <c r="CV112" s="81">
        <f t="shared" si="872"/>
        <v>0</v>
      </c>
      <c r="CW112" s="81">
        <f t="shared" si="873"/>
        <v>0</v>
      </c>
      <c r="CX112" s="81">
        <f t="shared" si="874"/>
        <v>0</v>
      </c>
      <c r="CY112" s="94">
        <f t="shared" si="875"/>
        <v>0</v>
      </c>
      <c r="DC112" s="72">
        <f>SUM($AD112:$AF112)+SUM($AH112:$AJ112)+SUM($AL112:AN112)+SUM($AP112:AR112)+SUM($AT112:AV112)+SUM($AX112:AZ112)+SUM($BB112:BD112)+SUM($BF112:BH112)</f>
        <v>0</v>
      </c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</row>
    <row r="113" spans="1:125" s="2" customFormat="1" hidden="1" x14ac:dyDescent="0.25">
      <c r="A113" s="18" t="s">
        <v>163</v>
      </c>
      <c r="B113" s="173" t="s">
        <v>174</v>
      </c>
      <c r="C113" s="157"/>
      <c r="D113" s="362"/>
      <c r="E113" s="183"/>
      <c r="F113" s="183"/>
      <c r="G113" s="363"/>
      <c r="H113" s="617"/>
      <c r="I113" s="183"/>
      <c r="J113" s="183"/>
      <c r="K113" s="183"/>
      <c r="L113" s="183"/>
      <c r="M113" s="183"/>
      <c r="N113" s="363"/>
      <c r="O113" s="162"/>
      <c r="P113" s="162"/>
      <c r="Q113" s="362"/>
      <c r="R113" s="183"/>
      <c r="S113" s="183"/>
      <c r="T113" s="183"/>
      <c r="U113" s="183"/>
      <c r="V113" s="183"/>
      <c r="W113" s="363"/>
      <c r="X113" s="364"/>
      <c r="Y113" s="162">
        <f t="shared" si="821"/>
        <v>0</v>
      </c>
      <c r="Z113" s="9"/>
      <c r="AA113" s="9"/>
      <c r="AB113" s="9"/>
      <c r="AC113" s="9"/>
      <c r="AD113" s="354"/>
      <c r="AE113" s="354"/>
      <c r="AF113" s="354"/>
      <c r="AG113" s="605">
        <f t="shared" si="829"/>
        <v>0</v>
      </c>
      <c r="AH113" s="354"/>
      <c r="AI113" s="354"/>
      <c r="AJ113" s="354"/>
      <c r="AK113" s="605">
        <f t="shared" si="830"/>
        <v>0</v>
      </c>
      <c r="AL113" s="354"/>
      <c r="AM113" s="354"/>
      <c r="AN113" s="354"/>
      <c r="AO113" s="605">
        <f t="shared" si="831"/>
        <v>0</v>
      </c>
      <c r="AP113" s="354"/>
      <c r="AQ113" s="354"/>
      <c r="AR113" s="354"/>
      <c r="AS113" s="605">
        <f t="shared" si="832"/>
        <v>0</v>
      </c>
      <c r="AT113" s="267"/>
      <c r="AU113" s="267"/>
      <c r="AV113" s="267"/>
      <c r="AW113" s="605">
        <f t="shared" si="833"/>
        <v>0</v>
      </c>
      <c r="AX113" s="267"/>
      <c r="AY113" s="267"/>
      <c r="AZ113" s="267"/>
      <c r="BA113" s="605">
        <f t="shared" si="834"/>
        <v>0</v>
      </c>
      <c r="BB113" s="267"/>
      <c r="BC113" s="267"/>
      <c r="BD113" s="267"/>
      <c r="BE113" s="605">
        <f t="shared" si="835"/>
        <v>0</v>
      </c>
      <c r="BF113" s="267"/>
      <c r="BG113" s="267"/>
      <c r="BH113" s="267"/>
      <c r="BI113" s="605">
        <f t="shared" si="836"/>
        <v>0</v>
      </c>
      <c r="BJ113" s="69">
        <f t="shared" si="837"/>
        <v>0</v>
      </c>
      <c r="BK113" s="142" t="str">
        <f t="shared" si="838"/>
        <v/>
      </c>
      <c r="BL113" s="96">
        <f t="shared" si="839"/>
        <v>0</v>
      </c>
      <c r="BM113" s="96">
        <f t="shared" si="840"/>
        <v>0</v>
      </c>
      <c r="BN113" s="96">
        <f t="shared" si="841"/>
        <v>0</v>
      </c>
      <c r="BO113" s="96">
        <f t="shared" si="842"/>
        <v>0</v>
      </c>
      <c r="BP113" s="96">
        <f t="shared" si="843"/>
        <v>0</v>
      </c>
      <c r="BQ113" s="96">
        <f t="shared" si="844"/>
        <v>0</v>
      </c>
      <c r="BR113" s="96">
        <f t="shared" si="845"/>
        <v>0</v>
      </c>
      <c r="BS113" s="96">
        <f t="shared" si="846"/>
        <v>0</v>
      </c>
      <c r="BT113" s="101">
        <f t="shared" si="847"/>
        <v>0</v>
      </c>
      <c r="BW113" s="15">
        <f t="shared" si="848"/>
        <v>0</v>
      </c>
      <c r="BX113" s="15">
        <f t="shared" si="849"/>
        <v>0</v>
      </c>
      <c r="BY113" s="15">
        <f t="shared" si="850"/>
        <v>0</v>
      </c>
      <c r="BZ113" s="15">
        <f t="shared" si="851"/>
        <v>0</v>
      </c>
      <c r="CA113" s="15">
        <f t="shared" si="852"/>
        <v>0</v>
      </c>
      <c r="CB113" s="15">
        <f t="shared" si="853"/>
        <v>0</v>
      </c>
      <c r="CC113" s="15">
        <f t="shared" si="854"/>
        <v>0</v>
      </c>
      <c r="CD113" s="15">
        <f t="shared" si="855"/>
        <v>0</v>
      </c>
      <c r="CE113" s="234">
        <f t="shared" si="856"/>
        <v>0</v>
      </c>
      <c r="CF113" s="251">
        <f t="shared" si="857"/>
        <v>0</v>
      </c>
      <c r="CH113" s="81">
        <f t="shared" si="858"/>
        <v>0</v>
      </c>
      <c r="CI113" s="81">
        <f t="shared" si="859"/>
        <v>0</v>
      </c>
      <c r="CJ113" s="81">
        <f t="shared" si="860"/>
        <v>0</v>
      </c>
      <c r="CK113" s="81">
        <f t="shared" si="861"/>
        <v>0</v>
      </c>
      <c r="CL113" s="81">
        <f t="shared" si="862"/>
        <v>0</v>
      </c>
      <c r="CM113" s="81">
        <f t="shared" si="863"/>
        <v>0</v>
      </c>
      <c r="CN113" s="81">
        <f t="shared" si="864"/>
        <v>0</v>
      </c>
      <c r="CO113" s="81">
        <f t="shared" si="865"/>
        <v>0</v>
      </c>
      <c r="CP113" s="95">
        <f t="shared" si="866"/>
        <v>0</v>
      </c>
      <c r="CQ113" s="81">
        <f t="shared" si="867"/>
        <v>0</v>
      </c>
      <c r="CR113" s="81">
        <f t="shared" si="868"/>
        <v>0</v>
      </c>
      <c r="CS113" s="82">
        <f t="shared" si="869"/>
        <v>0</v>
      </c>
      <c r="CT113" s="81">
        <f t="shared" si="870"/>
        <v>0</v>
      </c>
      <c r="CU113" s="81">
        <f t="shared" si="871"/>
        <v>0</v>
      </c>
      <c r="CV113" s="81">
        <f t="shared" si="872"/>
        <v>0</v>
      </c>
      <c r="CW113" s="81">
        <f t="shared" si="873"/>
        <v>0</v>
      </c>
      <c r="CX113" s="81">
        <f t="shared" si="874"/>
        <v>0</v>
      </c>
      <c r="CY113" s="94">
        <f t="shared" si="875"/>
        <v>0</v>
      </c>
      <c r="DC113" s="72">
        <f>SUM($AD113:$AF113)+SUM($AH113:$AJ113)+SUM($AL113:AN113)+SUM($AP113:AR113)+SUM($AT113:AV113)+SUM($AX113:AZ113)+SUM($BB113:BD113)+SUM($BF113:BH113)</f>
        <v>0</v>
      </c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</row>
    <row r="114" spans="1:125" s="2" customFormat="1" hidden="1" x14ac:dyDescent="0.25">
      <c r="A114" s="18" t="s">
        <v>164</v>
      </c>
      <c r="B114" s="173" t="s">
        <v>175</v>
      </c>
      <c r="C114" s="157"/>
      <c r="D114" s="362"/>
      <c r="E114" s="183"/>
      <c r="F114" s="183"/>
      <c r="G114" s="363"/>
      <c r="H114" s="617"/>
      <c r="I114" s="183"/>
      <c r="J114" s="183"/>
      <c r="K114" s="183"/>
      <c r="L114" s="183"/>
      <c r="M114" s="183"/>
      <c r="N114" s="363"/>
      <c r="O114" s="162"/>
      <c r="P114" s="162"/>
      <c r="Q114" s="362"/>
      <c r="R114" s="183"/>
      <c r="S114" s="183"/>
      <c r="T114" s="183"/>
      <c r="U114" s="183"/>
      <c r="V114" s="183"/>
      <c r="W114" s="363"/>
      <c r="X114" s="364"/>
      <c r="Y114" s="162">
        <f t="shared" si="821"/>
        <v>0</v>
      </c>
      <c r="Z114" s="9"/>
      <c r="AA114" s="9"/>
      <c r="AB114" s="9"/>
      <c r="AC114" s="9"/>
      <c r="AD114" s="354"/>
      <c r="AE114" s="354"/>
      <c r="AF114" s="354"/>
      <c r="AG114" s="605">
        <f t="shared" si="829"/>
        <v>0</v>
      </c>
      <c r="AH114" s="354"/>
      <c r="AI114" s="354"/>
      <c r="AJ114" s="354"/>
      <c r="AK114" s="605">
        <f t="shared" si="830"/>
        <v>0</v>
      </c>
      <c r="AL114" s="354"/>
      <c r="AM114" s="354"/>
      <c r="AN114" s="354"/>
      <c r="AO114" s="605">
        <f t="shared" si="831"/>
        <v>0</v>
      </c>
      <c r="AP114" s="354"/>
      <c r="AQ114" s="354"/>
      <c r="AR114" s="354"/>
      <c r="AS114" s="605">
        <f t="shared" si="832"/>
        <v>0</v>
      </c>
      <c r="AT114" s="267"/>
      <c r="AU114" s="267"/>
      <c r="AV114" s="267"/>
      <c r="AW114" s="605">
        <f t="shared" si="833"/>
        <v>0</v>
      </c>
      <c r="AX114" s="267"/>
      <c r="AY114" s="267"/>
      <c r="AZ114" s="267"/>
      <c r="BA114" s="605">
        <f t="shared" si="834"/>
        <v>0</v>
      </c>
      <c r="BB114" s="267"/>
      <c r="BC114" s="267"/>
      <c r="BD114" s="267"/>
      <c r="BE114" s="605">
        <f t="shared" si="835"/>
        <v>0</v>
      </c>
      <c r="BF114" s="267"/>
      <c r="BG114" s="267"/>
      <c r="BH114" s="267"/>
      <c r="BI114" s="605">
        <f t="shared" si="836"/>
        <v>0</v>
      </c>
      <c r="BJ114" s="69">
        <f t="shared" si="837"/>
        <v>0</v>
      </c>
      <c r="BK114" s="142" t="str">
        <f t="shared" si="838"/>
        <v/>
      </c>
      <c r="BL114" s="96">
        <f t="shared" si="839"/>
        <v>0</v>
      </c>
      <c r="BM114" s="96">
        <f t="shared" si="840"/>
        <v>0</v>
      </c>
      <c r="BN114" s="96">
        <f t="shared" si="841"/>
        <v>0</v>
      </c>
      <c r="BO114" s="96">
        <f t="shared" si="842"/>
        <v>0</v>
      </c>
      <c r="BP114" s="96">
        <f t="shared" si="843"/>
        <v>0</v>
      </c>
      <c r="BQ114" s="96">
        <f t="shared" si="844"/>
        <v>0</v>
      </c>
      <c r="BR114" s="96">
        <f t="shared" si="845"/>
        <v>0</v>
      </c>
      <c r="BS114" s="96">
        <f t="shared" si="846"/>
        <v>0</v>
      </c>
      <c r="BT114" s="101">
        <f t="shared" si="847"/>
        <v>0</v>
      </c>
      <c r="BW114" s="15">
        <f t="shared" si="848"/>
        <v>0</v>
      </c>
      <c r="BX114" s="15">
        <f t="shared" si="849"/>
        <v>0</v>
      </c>
      <c r="BY114" s="15">
        <f t="shared" si="850"/>
        <v>0</v>
      </c>
      <c r="BZ114" s="15">
        <f t="shared" si="851"/>
        <v>0</v>
      </c>
      <c r="CA114" s="15">
        <f t="shared" si="852"/>
        <v>0</v>
      </c>
      <c r="CB114" s="15">
        <f t="shared" si="853"/>
        <v>0</v>
      </c>
      <c r="CC114" s="15">
        <f t="shared" si="854"/>
        <v>0</v>
      </c>
      <c r="CD114" s="15">
        <f t="shared" si="855"/>
        <v>0</v>
      </c>
      <c r="CE114" s="234">
        <f t="shared" si="856"/>
        <v>0</v>
      </c>
      <c r="CF114" s="251">
        <f t="shared" si="857"/>
        <v>0</v>
      </c>
      <c r="CH114" s="81">
        <f t="shared" si="858"/>
        <v>0</v>
      </c>
      <c r="CI114" s="81">
        <f t="shared" si="859"/>
        <v>0</v>
      </c>
      <c r="CJ114" s="81">
        <f t="shared" si="860"/>
        <v>0</v>
      </c>
      <c r="CK114" s="81">
        <f t="shared" si="861"/>
        <v>0</v>
      </c>
      <c r="CL114" s="81">
        <f t="shared" si="862"/>
        <v>0</v>
      </c>
      <c r="CM114" s="81">
        <f t="shared" si="863"/>
        <v>0</v>
      </c>
      <c r="CN114" s="81">
        <f t="shared" si="864"/>
        <v>0</v>
      </c>
      <c r="CO114" s="81">
        <f t="shared" si="865"/>
        <v>0</v>
      </c>
      <c r="CP114" s="95">
        <f t="shared" si="866"/>
        <v>0</v>
      </c>
      <c r="CQ114" s="81">
        <f t="shared" si="867"/>
        <v>0</v>
      </c>
      <c r="CR114" s="81">
        <f t="shared" si="868"/>
        <v>0</v>
      </c>
      <c r="CS114" s="82">
        <f t="shared" si="869"/>
        <v>0</v>
      </c>
      <c r="CT114" s="81">
        <f t="shared" si="870"/>
        <v>0</v>
      </c>
      <c r="CU114" s="81">
        <f t="shared" si="871"/>
        <v>0</v>
      </c>
      <c r="CV114" s="81">
        <f t="shared" si="872"/>
        <v>0</v>
      </c>
      <c r="CW114" s="81">
        <f t="shared" si="873"/>
        <v>0</v>
      </c>
      <c r="CX114" s="81">
        <f t="shared" si="874"/>
        <v>0</v>
      </c>
      <c r="CY114" s="94">
        <f t="shared" si="875"/>
        <v>0</v>
      </c>
      <c r="DC114" s="72">
        <f>SUM($AD114:$AF114)+SUM($AH114:$AJ114)+SUM($AL114:AN114)+SUM($AP114:AR114)+SUM($AT114:AV114)+SUM($AX114:AZ114)+SUM($BB114:BD114)+SUM($BF114:BH114)</f>
        <v>0</v>
      </c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</row>
    <row r="115" spans="1:125" s="2" customFormat="1" hidden="1" x14ac:dyDescent="0.25">
      <c r="A115" s="18" t="s">
        <v>139</v>
      </c>
      <c r="B115" s="173" t="s">
        <v>176</v>
      </c>
      <c r="C115" s="157"/>
      <c r="D115" s="362"/>
      <c r="E115" s="183"/>
      <c r="F115" s="183"/>
      <c r="G115" s="363"/>
      <c r="H115" s="617"/>
      <c r="I115" s="183"/>
      <c r="J115" s="183"/>
      <c r="K115" s="183"/>
      <c r="L115" s="183"/>
      <c r="M115" s="183"/>
      <c r="N115" s="363"/>
      <c r="O115" s="162"/>
      <c r="P115" s="162"/>
      <c r="Q115" s="362"/>
      <c r="R115" s="183"/>
      <c r="S115" s="183"/>
      <c r="T115" s="183"/>
      <c r="U115" s="183"/>
      <c r="V115" s="183"/>
      <c r="W115" s="363"/>
      <c r="X115" s="364"/>
      <c r="Y115" s="162">
        <f t="shared" si="821"/>
        <v>0</v>
      </c>
      <c r="Z115" s="9"/>
      <c r="AA115" s="9"/>
      <c r="AB115" s="9"/>
      <c r="AC115" s="9"/>
      <c r="AD115" s="354"/>
      <c r="AE115" s="354"/>
      <c r="AF115" s="354"/>
      <c r="AG115" s="605">
        <f t="shared" si="829"/>
        <v>0</v>
      </c>
      <c r="AH115" s="354"/>
      <c r="AI115" s="354"/>
      <c r="AJ115" s="354"/>
      <c r="AK115" s="605">
        <f t="shared" si="830"/>
        <v>0</v>
      </c>
      <c r="AL115" s="354"/>
      <c r="AM115" s="354"/>
      <c r="AN115" s="354"/>
      <c r="AO115" s="605">
        <f t="shared" si="831"/>
        <v>0</v>
      </c>
      <c r="AP115" s="354"/>
      <c r="AQ115" s="354"/>
      <c r="AR115" s="354"/>
      <c r="AS115" s="605">
        <f t="shared" si="832"/>
        <v>0</v>
      </c>
      <c r="AT115" s="267"/>
      <c r="AU115" s="267"/>
      <c r="AV115" s="267"/>
      <c r="AW115" s="605">
        <f t="shared" si="833"/>
        <v>0</v>
      </c>
      <c r="AX115" s="267"/>
      <c r="AY115" s="267"/>
      <c r="AZ115" s="267"/>
      <c r="BA115" s="605">
        <f t="shared" si="834"/>
        <v>0</v>
      </c>
      <c r="BB115" s="267"/>
      <c r="BC115" s="267"/>
      <c r="BD115" s="267"/>
      <c r="BE115" s="605">
        <f t="shared" si="835"/>
        <v>0</v>
      </c>
      <c r="BF115" s="267"/>
      <c r="BG115" s="267"/>
      <c r="BH115" s="267"/>
      <c r="BI115" s="605">
        <f t="shared" si="836"/>
        <v>0</v>
      </c>
      <c r="BJ115" s="69">
        <f t="shared" si="837"/>
        <v>0</v>
      </c>
      <c r="BK115" s="142" t="str">
        <f t="shared" si="838"/>
        <v/>
      </c>
      <c r="BL115" s="96">
        <f t="shared" si="839"/>
        <v>0</v>
      </c>
      <c r="BM115" s="96">
        <f t="shared" si="840"/>
        <v>0</v>
      </c>
      <c r="BN115" s="96">
        <f t="shared" si="841"/>
        <v>0</v>
      </c>
      <c r="BO115" s="96">
        <f t="shared" si="842"/>
        <v>0</v>
      </c>
      <c r="BP115" s="96">
        <f t="shared" si="843"/>
        <v>0</v>
      </c>
      <c r="BQ115" s="96">
        <f t="shared" si="844"/>
        <v>0</v>
      </c>
      <c r="BR115" s="96">
        <f t="shared" si="845"/>
        <v>0</v>
      </c>
      <c r="BS115" s="96">
        <f t="shared" si="846"/>
        <v>0</v>
      </c>
      <c r="BT115" s="101">
        <f t="shared" si="847"/>
        <v>0</v>
      </c>
      <c r="BW115" s="15">
        <f t="shared" si="848"/>
        <v>0</v>
      </c>
      <c r="BX115" s="15">
        <f t="shared" si="849"/>
        <v>0</v>
      </c>
      <c r="BY115" s="15">
        <f t="shared" si="850"/>
        <v>0</v>
      </c>
      <c r="BZ115" s="15">
        <f t="shared" si="851"/>
        <v>0</v>
      </c>
      <c r="CA115" s="15">
        <f t="shared" si="852"/>
        <v>0</v>
      </c>
      <c r="CB115" s="15">
        <f t="shared" si="853"/>
        <v>0</v>
      </c>
      <c r="CC115" s="15">
        <f t="shared" si="854"/>
        <v>0</v>
      </c>
      <c r="CD115" s="15">
        <f t="shared" si="855"/>
        <v>0</v>
      </c>
      <c r="CE115" s="234">
        <f t="shared" si="856"/>
        <v>0</v>
      </c>
      <c r="CF115" s="251">
        <f t="shared" si="857"/>
        <v>0</v>
      </c>
      <c r="CH115" s="81">
        <f t="shared" si="858"/>
        <v>0</v>
      </c>
      <c r="CI115" s="81">
        <f t="shared" si="859"/>
        <v>0</v>
      </c>
      <c r="CJ115" s="81">
        <f t="shared" si="860"/>
        <v>0</v>
      </c>
      <c r="CK115" s="81">
        <f t="shared" si="861"/>
        <v>0</v>
      </c>
      <c r="CL115" s="81">
        <f t="shared" si="862"/>
        <v>0</v>
      </c>
      <c r="CM115" s="81">
        <f t="shared" si="863"/>
        <v>0</v>
      </c>
      <c r="CN115" s="81">
        <f t="shared" si="864"/>
        <v>0</v>
      </c>
      <c r="CO115" s="81">
        <f t="shared" si="865"/>
        <v>0</v>
      </c>
      <c r="CP115" s="95">
        <f t="shared" si="866"/>
        <v>0</v>
      </c>
      <c r="CQ115" s="81">
        <f t="shared" si="867"/>
        <v>0</v>
      </c>
      <c r="CR115" s="81">
        <f t="shared" si="868"/>
        <v>0</v>
      </c>
      <c r="CS115" s="82">
        <f t="shared" si="869"/>
        <v>0</v>
      </c>
      <c r="CT115" s="81">
        <f t="shared" si="870"/>
        <v>0</v>
      </c>
      <c r="CU115" s="81">
        <f t="shared" si="871"/>
        <v>0</v>
      </c>
      <c r="CV115" s="81">
        <f t="shared" si="872"/>
        <v>0</v>
      </c>
      <c r="CW115" s="81">
        <f t="shared" si="873"/>
        <v>0</v>
      </c>
      <c r="CX115" s="81">
        <f t="shared" si="874"/>
        <v>0</v>
      </c>
      <c r="CY115" s="94">
        <f t="shared" si="875"/>
        <v>0</v>
      </c>
      <c r="DC115" s="72">
        <f>SUM($AD115:$AF115)+SUM($AH115:$AJ115)+SUM($AL115:AN115)+SUM($AP115:AR115)+SUM($AT115:AV115)+SUM($AX115:AZ115)+SUM($BB115:BD115)+SUM($BF115:BH115)</f>
        <v>0</v>
      </c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</row>
    <row r="116" spans="1:125" s="2" customFormat="1" hidden="1" x14ac:dyDescent="0.25">
      <c r="A116" s="18" t="s">
        <v>142</v>
      </c>
      <c r="B116" s="173" t="s">
        <v>177</v>
      </c>
      <c r="C116" s="157"/>
      <c r="D116" s="362"/>
      <c r="E116" s="183"/>
      <c r="F116" s="183"/>
      <c r="G116" s="363"/>
      <c r="H116" s="617"/>
      <c r="I116" s="183"/>
      <c r="J116" s="183"/>
      <c r="K116" s="183"/>
      <c r="L116" s="183"/>
      <c r="M116" s="183"/>
      <c r="N116" s="363"/>
      <c r="O116" s="162"/>
      <c r="P116" s="162"/>
      <c r="Q116" s="362"/>
      <c r="R116" s="183"/>
      <c r="S116" s="183"/>
      <c r="T116" s="183"/>
      <c r="U116" s="183"/>
      <c r="V116" s="183"/>
      <c r="W116" s="363"/>
      <c r="X116" s="364"/>
      <c r="Y116" s="162">
        <f t="shared" si="821"/>
        <v>0</v>
      </c>
      <c r="Z116" s="9"/>
      <c r="AA116" s="9"/>
      <c r="AB116" s="9"/>
      <c r="AC116" s="9"/>
      <c r="AD116" s="354"/>
      <c r="AE116" s="354"/>
      <c r="AF116" s="354"/>
      <c r="AG116" s="605">
        <f t="shared" si="829"/>
        <v>0</v>
      </c>
      <c r="AH116" s="354"/>
      <c r="AI116" s="354"/>
      <c r="AJ116" s="354"/>
      <c r="AK116" s="605">
        <f t="shared" si="830"/>
        <v>0</v>
      </c>
      <c r="AL116" s="354"/>
      <c r="AM116" s="354"/>
      <c r="AN116" s="354"/>
      <c r="AO116" s="605">
        <f t="shared" si="831"/>
        <v>0</v>
      </c>
      <c r="AP116" s="354"/>
      <c r="AQ116" s="354"/>
      <c r="AR116" s="354"/>
      <c r="AS116" s="605">
        <f t="shared" si="832"/>
        <v>0</v>
      </c>
      <c r="AT116" s="267"/>
      <c r="AU116" s="267"/>
      <c r="AV116" s="267"/>
      <c r="AW116" s="605">
        <f t="shared" si="833"/>
        <v>0</v>
      </c>
      <c r="AX116" s="267"/>
      <c r="AY116" s="267"/>
      <c r="AZ116" s="267"/>
      <c r="BA116" s="605">
        <f t="shared" si="834"/>
        <v>0</v>
      </c>
      <c r="BB116" s="267"/>
      <c r="BC116" s="267"/>
      <c r="BD116" s="267"/>
      <c r="BE116" s="605">
        <f t="shared" si="835"/>
        <v>0</v>
      </c>
      <c r="BF116" s="267"/>
      <c r="BG116" s="267"/>
      <c r="BH116" s="267"/>
      <c r="BI116" s="605">
        <f t="shared" si="836"/>
        <v>0</v>
      </c>
      <c r="BJ116" s="69">
        <f t="shared" si="837"/>
        <v>0</v>
      </c>
      <c r="BK116" s="142" t="str">
        <f t="shared" si="838"/>
        <v/>
      </c>
      <c r="BL116" s="96">
        <f t="shared" si="839"/>
        <v>0</v>
      </c>
      <c r="BM116" s="96">
        <f t="shared" si="840"/>
        <v>0</v>
      </c>
      <c r="BN116" s="96">
        <f t="shared" si="841"/>
        <v>0</v>
      </c>
      <c r="BO116" s="96">
        <f t="shared" si="842"/>
        <v>0</v>
      </c>
      <c r="BP116" s="96">
        <f t="shared" si="843"/>
        <v>0</v>
      </c>
      <c r="BQ116" s="96">
        <f t="shared" si="844"/>
        <v>0</v>
      </c>
      <c r="BR116" s="96">
        <f t="shared" si="845"/>
        <v>0</v>
      </c>
      <c r="BS116" s="96">
        <f t="shared" si="846"/>
        <v>0</v>
      </c>
      <c r="BT116" s="101">
        <f t="shared" si="847"/>
        <v>0</v>
      </c>
      <c r="BW116" s="15">
        <f t="shared" si="848"/>
        <v>0</v>
      </c>
      <c r="BX116" s="15">
        <f t="shared" si="849"/>
        <v>0</v>
      </c>
      <c r="BY116" s="15">
        <f t="shared" si="850"/>
        <v>0</v>
      </c>
      <c r="BZ116" s="15">
        <f t="shared" si="851"/>
        <v>0</v>
      </c>
      <c r="CA116" s="15">
        <f t="shared" si="852"/>
        <v>0</v>
      </c>
      <c r="CB116" s="15">
        <f t="shared" si="853"/>
        <v>0</v>
      </c>
      <c r="CC116" s="15">
        <f t="shared" si="854"/>
        <v>0</v>
      </c>
      <c r="CD116" s="15">
        <f t="shared" si="855"/>
        <v>0</v>
      </c>
      <c r="CE116" s="234">
        <f t="shared" si="856"/>
        <v>0</v>
      </c>
      <c r="CF116" s="251">
        <f t="shared" si="857"/>
        <v>0</v>
      </c>
      <c r="CH116" s="81">
        <f t="shared" si="858"/>
        <v>0</v>
      </c>
      <c r="CI116" s="81">
        <f t="shared" si="859"/>
        <v>0</v>
      </c>
      <c r="CJ116" s="81">
        <f t="shared" si="860"/>
        <v>0</v>
      </c>
      <c r="CK116" s="81">
        <f t="shared" si="861"/>
        <v>0</v>
      </c>
      <c r="CL116" s="81">
        <f t="shared" si="862"/>
        <v>0</v>
      </c>
      <c r="CM116" s="81">
        <f t="shared" si="863"/>
        <v>0</v>
      </c>
      <c r="CN116" s="81">
        <f t="shared" si="864"/>
        <v>0</v>
      </c>
      <c r="CO116" s="81">
        <f t="shared" si="865"/>
        <v>0</v>
      </c>
      <c r="CP116" s="95">
        <f t="shared" si="866"/>
        <v>0</v>
      </c>
      <c r="CQ116" s="81">
        <f t="shared" si="867"/>
        <v>0</v>
      </c>
      <c r="CR116" s="81">
        <f t="shared" si="868"/>
        <v>0</v>
      </c>
      <c r="CS116" s="82">
        <f t="shared" si="869"/>
        <v>0</v>
      </c>
      <c r="CT116" s="81">
        <f t="shared" si="870"/>
        <v>0</v>
      </c>
      <c r="CU116" s="81">
        <f t="shared" si="871"/>
        <v>0</v>
      </c>
      <c r="CV116" s="81">
        <f t="shared" si="872"/>
        <v>0</v>
      </c>
      <c r="CW116" s="81">
        <f t="shared" si="873"/>
        <v>0</v>
      </c>
      <c r="CX116" s="81">
        <f t="shared" si="874"/>
        <v>0</v>
      </c>
      <c r="CY116" s="94">
        <f t="shared" si="875"/>
        <v>0</v>
      </c>
      <c r="DC116" s="72">
        <f>SUM($AD116:$AF116)+SUM($AH116:$AJ116)+SUM($AL116:AN116)+SUM($AP116:AR116)+SUM($AT116:AV116)+SUM($AX116:AZ116)+SUM($BB116:BD116)+SUM($BF116:BH116)</f>
        <v>0</v>
      </c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</row>
    <row r="117" spans="1:125" s="2" customFormat="1" hidden="1" x14ac:dyDescent="0.25">
      <c r="A117" s="18" t="s">
        <v>143</v>
      </c>
      <c r="B117" s="173" t="s">
        <v>178</v>
      </c>
      <c r="C117" s="157"/>
      <c r="D117" s="362"/>
      <c r="E117" s="183"/>
      <c r="F117" s="183"/>
      <c r="G117" s="363"/>
      <c r="H117" s="617"/>
      <c r="I117" s="183"/>
      <c r="J117" s="183"/>
      <c r="K117" s="183"/>
      <c r="L117" s="183"/>
      <c r="M117" s="183"/>
      <c r="N117" s="363"/>
      <c r="O117" s="162"/>
      <c r="P117" s="162"/>
      <c r="Q117" s="362"/>
      <c r="R117" s="183"/>
      <c r="S117" s="183"/>
      <c r="T117" s="183"/>
      <c r="U117" s="183"/>
      <c r="V117" s="183"/>
      <c r="W117" s="363"/>
      <c r="X117" s="364"/>
      <c r="Y117" s="162">
        <f t="shared" si="821"/>
        <v>0</v>
      </c>
      <c r="Z117" s="9"/>
      <c r="AA117" s="9"/>
      <c r="AB117" s="9"/>
      <c r="AC117" s="9"/>
      <c r="AD117" s="354"/>
      <c r="AE117" s="354"/>
      <c r="AF117" s="354"/>
      <c r="AG117" s="605">
        <f t="shared" si="829"/>
        <v>0</v>
      </c>
      <c r="AH117" s="354"/>
      <c r="AI117" s="354"/>
      <c r="AJ117" s="354"/>
      <c r="AK117" s="605">
        <f t="shared" si="830"/>
        <v>0</v>
      </c>
      <c r="AL117" s="354"/>
      <c r="AM117" s="354"/>
      <c r="AN117" s="354"/>
      <c r="AO117" s="605">
        <f t="shared" si="831"/>
        <v>0</v>
      </c>
      <c r="AP117" s="354"/>
      <c r="AQ117" s="354"/>
      <c r="AR117" s="354"/>
      <c r="AS117" s="605">
        <f t="shared" si="832"/>
        <v>0</v>
      </c>
      <c r="AT117" s="267"/>
      <c r="AU117" s="267"/>
      <c r="AV117" s="267"/>
      <c r="AW117" s="605">
        <f t="shared" si="833"/>
        <v>0</v>
      </c>
      <c r="AX117" s="267"/>
      <c r="AY117" s="267"/>
      <c r="AZ117" s="267"/>
      <c r="BA117" s="605">
        <f t="shared" si="834"/>
        <v>0</v>
      </c>
      <c r="BB117" s="267"/>
      <c r="BC117" s="267"/>
      <c r="BD117" s="267"/>
      <c r="BE117" s="605">
        <f t="shared" si="835"/>
        <v>0</v>
      </c>
      <c r="BF117" s="267"/>
      <c r="BG117" s="267"/>
      <c r="BH117" s="267"/>
      <c r="BI117" s="605">
        <f t="shared" si="836"/>
        <v>0</v>
      </c>
      <c r="BJ117" s="69">
        <f t="shared" si="837"/>
        <v>0</v>
      </c>
      <c r="BK117" s="142" t="str">
        <f t="shared" si="838"/>
        <v/>
      </c>
      <c r="BL117" s="96">
        <f t="shared" si="839"/>
        <v>0</v>
      </c>
      <c r="BM117" s="96">
        <f t="shared" si="840"/>
        <v>0</v>
      </c>
      <c r="BN117" s="96">
        <f t="shared" si="841"/>
        <v>0</v>
      </c>
      <c r="BO117" s="96">
        <f t="shared" si="842"/>
        <v>0</v>
      </c>
      <c r="BP117" s="96">
        <f t="shared" si="843"/>
        <v>0</v>
      </c>
      <c r="BQ117" s="96">
        <f t="shared" si="844"/>
        <v>0</v>
      </c>
      <c r="BR117" s="96">
        <f t="shared" si="845"/>
        <v>0</v>
      </c>
      <c r="BS117" s="96">
        <f t="shared" si="846"/>
        <v>0</v>
      </c>
      <c r="BT117" s="101">
        <f t="shared" si="847"/>
        <v>0</v>
      </c>
      <c r="BW117" s="15">
        <f t="shared" si="848"/>
        <v>0</v>
      </c>
      <c r="BX117" s="15">
        <f t="shared" si="849"/>
        <v>0</v>
      </c>
      <c r="BY117" s="15">
        <f t="shared" si="850"/>
        <v>0</v>
      </c>
      <c r="BZ117" s="15">
        <f t="shared" si="851"/>
        <v>0</v>
      </c>
      <c r="CA117" s="15">
        <f t="shared" si="852"/>
        <v>0</v>
      </c>
      <c r="CB117" s="15">
        <f t="shared" si="853"/>
        <v>0</v>
      </c>
      <c r="CC117" s="15">
        <f t="shared" si="854"/>
        <v>0</v>
      </c>
      <c r="CD117" s="15">
        <f t="shared" si="855"/>
        <v>0</v>
      </c>
      <c r="CE117" s="234">
        <f t="shared" si="856"/>
        <v>0</v>
      </c>
      <c r="CF117" s="251">
        <f t="shared" si="857"/>
        <v>0</v>
      </c>
      <c r="CH117" s="81">
        <f t="shared" si="858"/>
        <v>0</v>
      </c>
      <c r="CI117" s="81">
        <f t="shared" si="859"/>
        <v>0</v>
      </c>
      <c r="CJ117" s="81">
        <f t="shared" si="860"/>
        <v>0</v>
      </c>
      <c r="CK117" s="81">
        <f t="shared" si="861"/>
        <v>0</v>
      </c>
      <c r="CL117" s="81">
        <f t="shared" si="862"/>
        <v>0</v>
      </c>
      <c r="CM117" s="81">
        <f t="shared" si="863"/>
        <v>0</v>
      </c>
      <c r="CN117" s="81">
        <f t="shared" si="864"/>
        <v>0</v>
      </c>
      <c r="CO117" s="81">
        <f t="shared" si="865"/>
        <v>0</v>
      </c>
      <c r="CP117" s="95">
        <f t="shared" si="866"/>
        <v>0</v>
      </c>
      <c r="CQ117" s="81">
        <f t="shared" si="867"/>
        <v>0</v>
      </c>
      <c r="CR117" s="81">
        <f t="shared" si="868"/>
        <v>0</v>
      </c>
      <c r="CS117" s="82">
        <f t="shared" si="869"/>
        <v>0</v>
      </c>
      <c r="CT117" s="81">
        <f t="shared" si="870"/>
        <v>0</v>
      </c>
      <c r="CU117" s="81">
        <f t="shared" si="871"/>
        <v>0</v>
      </c>
      <c r="CV117" s="81">
        <f t="shared" si="872"/>
        <v>0</v>
      </c>
      <c r="CW117" s="81">
        <f t="shared" si="873"/>
        <v>0</v>
      </c>
      <c r="CX117" s="81">
        <f t="shared" si="874"/>
        <v>0</v>
      </c>
      <c r="CY117" s="94">
        <f t="shared" si="875"/>
        <v>0</v>
      </c>
      <c r="DC117" s="72">
        <f>SUM($AD117:$AF117)+SUM($AH117:$AJ117)+SUM($AL117:AN117)+SUM($AP117:AR117)+SUM($AT117:AV117)+SUM($AX117:AZ117)+SUM($BB117:BD117)+SUM($BF117:BH117)</f>
        <v>0</v>
      </c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</row>
    <row r="118" spans="1:125" s="2" customFormat="1" ht="12.75" hidden="1" customHeight="1" x14ac:dyDescent="0.25">
      <c r="A118" s="18" t="s">
        <v>144</v>
      </c>
      <c r="B118" s="173" t="s">
        <v>251</v>
      </c>
      <c r="C118" s="157"/>
      <c r="D118" s="145"/>
      <c r="E118" s="146"/>
      <c r="F118" s="146"/>
      <c r="G118" s="12"/>
      <c r="H118" s="145"/>
      <c r="I118" s="146"/>
      <c r="J118" s="146"/>
      <c r="K118" s="146"/>
      <c r="L118" s="146"/>
      <c r="M118" s="146"/>
      <c r="N118" s="12"/>
      <c r="O118" s="162"/>
      <c r="P118" s="162"/>
      <c r="Q118" s="145"/>
      <c r="R118" s="146"/>
      <c r="S118" s="146"/>
      <c r="T118" s="146"/>
      <c r="U118" s="146"/>
      <c r="V118" s="146"/>
      <c r="W118" s="12"/>
      <c r="X118" s="11"/>
      <c r="Y118" s="162">
        <f t="shared" si="821"/>
        <v>0</v>
      </c>
      <c r="Z118" s="9"/>
      <c r="AA118" s="9"/>
      <c r="AB118" s="9"/>
      <c r="AC118" s="9"/>
      <c r="AD118" s="354"/>
      <c r="AE118" s="354"/>
      <c r="AF118" s="354"/>
      <c r="AG118" s="605">
        <f t="shared" si="829"/>
        <v>0</v>
      </c>
      <c r="AH118" s="354"/>
      <c r="AI118" s="354"/>
      <c r="AJ118" s="354"/>
      <c r="AK118" s="605">
        <f t="shared" si="830"/>
        <v>0</v>
      </c>
      <c r="AL118" s="354"/>
      <c r="AM118" s="354"/>
      <c r="AN118" s="354"/>
      <c r="AO118" s="605">
        <f t="shared" si="831"/>
        <v>0</v>
      </c>
      <c r="AP118" s="354"/>
      <c r="AQ118" s="354"/>
      <c r="AR118" s="354"/>
      <c r="AS118" s="605">
        <f t="shared" si="832"/>
        <v>0</v>
      </c>
      <c r="AT118" s="267"/>
      <c r="AU118" s="267"/>
      <c r="AV118" s="267"/>
      <c r="AW118" s="605">
        <f t="shared" si="833"/>
        <v>0</v>
      </c>
      <c r="AX118" s="267"/>
      <c r="AY118" s="267"/>
      <c r="AZ118" s="267"/>
      <c r="BA118" s="605">
        <f t="shared" si="834"/>
        <v>0</v>
      </c>
      <c r="BB118" s="267"/>
      <c r="BC118" s="267"/>
      <c r="BD118" s="267"/>
      <c r="BE118" s="605">
        <f t="shared" si="835"/>
        <v>0</v>
      </c>
      <c r="BF118" s="267"/>
      <c r="BG118" s="267"/>
      <c r="BH118" s="267"/>
      <c r="BI118" s="605">
        <f t="shared" si="836"/>
        <v>0</v>
      </c>
      <c r="BJ118" s="69">
        <f t="shared" si="837"/>
        <v>0</v>
      </c>
      <c r="BK118" s="142" t="str">
        <f t="shared" si="838"/>
        <v/>
      </c>
      <c r="BL118" s="15">
        <f t="shared" ref="BL118:BL124" si="876">IF(AND($DC118=0,$DL118=0),0,IF(AND($CP118=0,$CY118=0,DD118&lt;&gt;0),DD118, IF(AND(BK118&lt;CF118,$CE118&lt;&gt;$Y118,BW118=$CF118),BW118+$Y118-$CE118,BW118)))</f>
        <v>0</v>
      </c>
      <c r="BM118" s="96">
        <f t="shared" si="840"/>
        <v>0</v>
      </c>
      <c r="BN118" s="15">
        <f t="shared" ref="BN118:BN124" si="877">IF(AND($DC118=0,$DL118=0),0,IF(AND($CP118=0,$CY118=0,DF118&lt;&gt;0),DF118, IF(AND(BM118&lt;CF118,$CE118&lt;&gt;$Y118,BY118=$CF118),BY118+$Y118-$CE118,BY118)))</f>
        <v>0</v>
      </c>
      <c r="BO118" s="15">
        <f t="shared" ref="BO118:BO124" si="878">IF(AND($DC118=0,$DL118=0),0,IF(AND($CP118=0,$CY118=0,DG118&lt;&gt;0),DG118, IF(AND(BN118&lt;CF118,$CE118&lt;&gt;$Y118,BZ118=$CF118),BZ118+$Y118-$CE118,BZ118)))</f>
        <v>0</v>
      </c>
      <c r="BP118" s="15">
        <f t="shared" ref="BP118:BP124" si="879">IF(AND($DC118=0,$DL118=0),0,IF(AND($CP118=0,$CY118=0,DH118&lt;&gt;0),DH118, IF(AND(BO118&lt;CF118,$CE118&lt;&gt;$Y118,CA118=$CF118),CA118+$Y118-$CE118,CA118)))</f>
        <v>0</v>
      </c>
      <c r="BQ118" s="15">
        <f t="shared" ref="BQ118:BQ124" si="880">IF(AND($DC118=0,$DL118=0),0,IF(AND($CP118=0,$CY118=0,DI118&lt;&gt;0),DI118, IF(AND(BP118&lt;CF118,$CE118&lt;&gt;$Y118,CB118=$CF118),CB118+$Y118-$CE118,CB118)))</f>
        <v>0</v>
      </c>
      <c r="BR118" s="15">
        <f t="shared" ref="BR118:BR124" si="881">IF(AND($DC118=0,$DL118=0),0,IF(AND($CP118=0,$CY118=0,DJ118&lt;&gt;0),DJ118, IF(AND(BQ118&lt;CF118,$CE118&lt;&gt;$Y118,CC118=$CF118),CC118+$Y118-$CE118,CC118)))</f>
        <v>0</v>
      </c>
      <c r="BS118" s="15">
        <f t="shared" ref="BS118:BS125" si="882">IF(AND($DC118=0,$DL118=0),0,IF(AND($CP118=0,$CY118=0,DK118&lt;&gt;0),DK118, IF(AND(BR118&lt;CF118,$CE118&lt;&gt;$Y118,CD118=$CF118),CD118+$Y118-$CE118,CD118)))</f>
        <v>0</v>
      </c>
      <c r="BT118" s="101">
        <f t="shared" si="847"/>
        <v>0</v>
      </c>
      <c r="BW118" s="15">
        <f t="shared" si="848"/>
        <v>0</v>
      </c>
      <c r="BX118" s="15">
        <f t="shared" ref="BX118:BX124" si="883">IF($DC118=0,0,ROUND(4*($Y118-$DL118)*SUM(AH118:AH118)/$DC118,0)/4)+DE118+DN118</f>
        <v>0</v>
      </c>
      <c r="BY118" s="15">
        <f t="shared" ref="BY118:BY124" si="884">IF($DC118=0,0,ROUND(4*($Y118-$DL118)*SUM(AL118:AL118)/$DC118,0)/4)+DF118+DO118</f>
        <v>0</v>
      </c>
      <c r="BZ118" s="15">
        <f t="shared" ref="BZ118:BZ124" si="885">IF($DC118=0,0,ROUND(4*($Y118-$DL118)*SUM(AP118:AP118)/$DC118,0)/4)+DG118++DP118</f>
        <v>0</v>
      </c>
      <c r="CA118" s="15">
        <f t="shared" ref="CA118:CA124" si="886">IF($DC118=0,0,ROUND(4*($Y118-$DL118)*SUM(AT118:AT118)/$DC118,0)/4)+DH118+DQ118</f>
        <v>0</v>
      </c>
      <c r="CB118" s="15">
        <f t="shared" ref="CB118:CB124" si="887">IF($DC118=0,0,ROUND(4*($Y118-$DL118)*(SUM(AX118:AX118))/$DC118,0)/4)+DI118+DR118</f>
        <v>0</v>
      </c>
      <c r="CC118" s="15">
        <f t="shared" ref="CC118:CC124" si="888">IF($DC118=0,0,ROUND(4*($Y118-$DL118)*(SUM(BB118:BB118))/$DC118,0)/4)+DJ118+DS118</f>
        <v>0</v>
      </c>
      <c r="CD118" s="15">
        <f t="shared" ref="CD118:CD125" si="889">IF($DC118=0,0,ROUND(4*($Y118-$DL118)*(SUM(BF118:BF118))/$DC118,0)/4)+DK118+DT118</f>
        <v>0</v>
      </c>
      <c r="CE118" s="234">
        <f t="shared" si="856"/>
        <v>0</v>
      </c>
      <c r="CF118" s="251">
        <f t="shared" si="857"/>
        <v>0</v>
      </c>
      <c r="CH118" s="81">
        <f t="shared" si="858"/>
        <v>0</v>
      </c>
      <c r="CI118" s="81">
        <f t="shared" si="859"/>
        <v>0</v>
      </c>
      <c r="CJ118" s="81">
        <f t="shared" si="860"/>
        <v>0</v>
      </c>
      <c r="CK118" s="81">
        <f t="shared" si="861"/>
        <v>0</v>
      </c>
      <c r="CL118" s="81">
        <f t="shared" si="862"/>
        <v>0</v>
      </c>
      <c r="CM118" s="81">
        <f t="shared" si="863"/>
        <v>0</v>
      </c>
      <c r="CN118" s="81">
        <f t="shared" si="864"/>
        <v>0</v>
      </c>
      <c r="CO118" s="81">
        <f t="shared" si="865"/>
        <v>0</v>
      </c>
      <c r="CP118" s="95">
        <f t="shared" si="866"/>
        <v>0</v>
      </c>
      <c r="CQ118" s="81">
        <f t="shared" si="867"/>
        <v>0</v>
      </c>
      <c r="CR118" s="81">
        <f t="shared" si="868"/>
        <v>0</v>
      </c>
      <c r="CS118" s="82">
        <f t="shared" si="869"/>
        <v>0</v>
      </c>
      <c r="CT118" s="81">
        <f t="shared" si="870"/>
        <v>0</v>
      </c>
      <c r="CU118" s="81">
        <f t="shared" si="871"/>
        <v>0</v>
      </c>
      <c r="CV118" s="81">
        <f t="shared" si="872"/>
        <v>0</v>
      </c>
      <c r="CW118" s="81">
        <f t="shared" si="873"/>
        <v>0</v>
      </c>
      <c r="CX118" s="81">
        <f t="shared" si="874"/>
        <v>0</v>
      </c>
      <c r="CY118" s="94">
        <f t="shared" si="875"/>
        <v>0</v>
      </c>
      <c r="DC118" s="72">
        <f t="shared" ref="DC118:DC125" si="890">SUM($AD118:$AD118)+SUM($AH118:$AH118)+SUM($AL118:$AL118)+SUM($AP118:$AP118)+SUM($AT118:$AT118)+SUM($AX118:$AX118)+SUM($BB118:$BB118)+SUM($BF118:$BF118)</f>
        <v>0</v>
      </c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</row>
    <row r="119" spans="1:125" s="2" customFormat="1" ht="12.75" hidden="1" customHeight="1" x14ac:dyDescent="0.25">
      <c r="A119" s="18" t="s">
        <v>145</v>
      </c>
      <c r="B119" s="173" t="s">
        <v>252</v>
      </c>
      <c r="C119" s="157"/>
      <c r="D119" s="145"/>
      <c r="E119" s="146"/>
      <c r="F119" s="146"/>
      <c r="G119" s="12"/>
      <c r="H119" s="145"/>
      <c r="I119" s="146"/>
      <c r="J119" s="146"/>
      <c r="K119" s="146"/>
      <c r="L119" s="146"/>
      <c r="M119" s="146"/>
      <c r="N119" s="12"/>
      <c r="O119" s="162"/>
      <c r="P119" s="162"/>
      <c r="Q119" s="145"/>
      <c r="R119" s="146"/>
      <c r="S119" s="146"/>
      <c r="T119" s="146"/>
      <c r="U119" s="146"/>
      <c r="V119" s="146"/>
      <c r="W119" s="12"/>
      <c r="X119" s="11"/>
      <c r="Y119" s="162">
        <f t="shared" si="821"/>
        <v>0</v>
      </c>
      <c r="Z119" s="9"/>
      <c r="AA119" s="9"/>
      <c r="AB119" s="9"/>
      <c r="AC119" s="9"/>
      <c r="AD119" s="354"/>
      <c r="AE119" s="354"/>
      <c r="AF119" s="354"/>
      <c r="AG119" s="605">
        <f t="shared" si="829"/>
        <v>0</v>
      </c>
      <c r="AH119" s="354"/>
      <c r="AI119" s="354"/>
      <c r="AJ119" s="354"/>
      <c r="AK119" s="605">
        <f t="shared" si="830"/>
        <v>0</v>
      </c>
      <c r="AL119" s="354"/>
      <c r="AM119" s="354"/>
      <c r="AN119" s="354"/>
      <c r="AO119" s="605">
        <f t="shared" si="831"/>
        <v>0</v>
      </c>
      <c r="AP119" s="354"/>
      <c r="AQ119" s="354"/>
      <c r="AR119" s="354"/>
      <c r="AS119" s="605">
        <f t="shared" si="832"/>
        <v>0</v>
      </c>
      <c r="AT119" s="267"/>
      <c r="AU119" s="267"/>
      <c r="AV119" s="267"/>
      <c r="AW119" s="605">
        <f t="shared" si="833"/>
        <v>0</v>
      </c>
      <c r="AX119" s="267"/>
      <c r="AY119" s="267"/>
      <c r="AZ119" s="267"/>
      <c r="BA119" s="605">
        <f t="shared" si="834"/>
        <v>0</v>
      </c>
      <c r="BB119" s="267"/>
      <c r="BC119" s="267"/>
      <c r="BD119" s="267"/>
      <c r="BE119" s="605">
        <f t="shared" si="835"/>
        <v>0</v>
      </c>
      <c r="BF119" s="267"/>
      <c r="BG119" s="267"/>
      <c r="BH119" s="267"/>
      <c r="BI119" s="605">
        <f t="shared" si="836"/>
        <v>0</v>
      </c>
      <c r="BJ119" s="69">
        <f t="shared" si="837"/>
        <v>0</v>
      </c>
      <c r="BK119" s="142" t="str">
        <f t="shared" si="838"/>
        <v/>
      </c>
      <c r="BL119" s="15">
        <f t="shared" si="876"/>
        <v>0</v>
      </c>
      <c r="BM119" s="96">
        <f t="shared" si="840"/>
        <v>0</v>
      </c>
      <c r="BN119" s="15">
        <f t="shared" si="877"/>
        <v>0</v>
      </c>
      <c r="BO119" s="15">
        <f t="shared" si="878"/>
        <v>0</v>
      </c>
      <c r="BP119" s="15">
        <f t="shared" si="879"/>
        <v>0</v>
      </c>
      <c r="BQ119" s="15">
        <f t="shared" si="880"/>
        <v>0</v>
      </c>
      <c r="BR119" s="15">
        <f t="shared" si="881"/>
        <v>0</v>
      </c>
      <c r="BS119" s="15">
        <f t="shared" si="882"/>
        <v>0</v>
      </c>
      <c r="BT119" s="101">
        <f t="shared" si="847"/>
        <v>0</v>
      </c>
      <c r="BW119" s="15">
        <f t="shared" si="848"/>
        <v>0</v>
      </c>
      <c r="BX119" s="15">
        <f t="shared" si="883"/>
        <v>0</v>
      </c>
      <c r="BY119" s="15">
        <f t="shared" si="884"/>
        <v>0</v>
      </c>
      <c r="BZ119" s="15">
        <f t="shared" si="885"/>
        <v>0</v>
      </c>
      <c r="CA119" s="15">
        <f t="shared" si="886"/>
        <v>0</v>
      </c>
      <c r="CB119" s="15">
        <f t="shared" si="887"/>
        <v>0</v>
      </c>
      <c r="CC119" s="15">
        <f t="shared" si="888"/>
        <v>0</v>
      </c>
      <c r="CD119" s="15">
        <f t="shared" si="889"/>
        <v>0</v>
      </c>
      <c r="CE119" s="234">
        <f t="shared" si="856"/>
        <v>0</v>
      </c>
      <c r="CF119" s="251">
        <f t="shared" si="857"/>
        <v>0</v>
      </c>
      <c r="CH119" s="81">
        <f t="shared" si="858"/>
        <v>0</v>
      </c>
      <c r="CI119" s="81">
        <f t="shared" si="859"/>
        <v>0</v>
      </c>
      <c r="CJ119" s="81">
        <f t="shared" si="860"/>
        <v>0</v>
      </c>
      <c r="CK119" s="81">
        <f t="shared" si="861"/>
        <v>0</v>
      </c>
      <c r="CL119" s="81">
        <f t="shared" si="862"/>
        <v>0</v>
      </c>
      <c r="CM119" s="81">
        <f t="shared" si="863"/>
        <v>0</v>
      </c>
      <c r="CN119" s="81">
        <f t="shared" si="864"/>
        <v>0</v>
      </c>
      <c r="CO119" s="81">
        <f t="shared" si="865"/>
        <v>0</v>
      </c>
      <c r="CP119" s="95">
        <f t="shared" si="866"/>
        <v>0</v>
      </c>
      <c r="CQ119" s="81">
        <f t="shared" si="867"/>
        <v>0</v>
      </c>
      <c r="CR119" s="81">
        <f t="shared" si="868"/>
        <v>0</v>
      </c>
      <c r="CS119" s="82">
        <f t="shared" si="869"/>
        <v>0</v>
      </c>
      <c r="CT119" s="81">
        <f t="shared" si="870"/>
        <v>0</v>
      </c>
      <c r="CU119" s="81">
        <f t="shared" si="871"/>
        <v>0</v>
      </c>
      <c r="CV119" s="81">
        <f t="shared" si="872"/>
        <v>0</v>
      </c>
      <c r="CW119" s="81">
        <f t="shared" si="873"/>
        <v>0</v>
      </c>
      <c r="CX119" s="81">
        <f t="shared" si="874"/>
        <v>0</v>
      </c>
      <c r="CY119" s="94">
        <f t="shared" si="875"/>
        <v>0</v>
      </c>
      <c r="DC119" s="72">
        <f t="shared" si="890"/>
        <v>0</v>
      </c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</row>
    <row r="120" spans="1:125" s="2" customFormat="1" ht="12.75" hidden="1" customHeight="1" x14ac:dyDescent="0.25">
      <c r="A120" s="18" t="s">
        <v>146</v>
      </c>
      <c r="B120" s="173" t="s">
        <v>253</v>
      </c>
      <c r="C120" s="157"/>
      <c r="D120" s="145"/>
      <c r="E120" s="146"/>
      <c r="F120" s="146"/>
      <c r="G120" s="12"/>
      <c r="H120" s="145"/>
      <c r="I120" s="146"/>
      <c r="J120" s="146"/>
      <c r="K120" s="146"/>
      <c r="L120" s="146"/>
      <c r="M120" s="146"/>
      <c r="N120" s="12"/>
      <c r="O120" s="162"/>
      <c r="P120" s="162"/>
      <c r="Q120" s="145"/>
      <c r="R120" s="146"/>
      <c r="S120" s="146"/>
      <c r="T120" s="146"/>
      <c r="U120" s="146"/>
      <c r="V120" s="146"/>
      <c r="W120" s="12"/>
      <c r="X120" s="11"/>
      <c r="Y120" s="162">
        <f t="shared" si="821"/>
        <v>0</v>
      </c>
      <c r="Z120" s="9"/>
      <c r="AA120" s="9"/>
      <c r="AB120" s="9"/>
      <c r="AC120" s="9"/>
      <c r="AD120" s="354"/>
      <c r="AE120" s="354"/>
      <c r="AF120" s="354"/>
      <c r="AG120" s="605">
        <f t="shared" si="829"/>
        <v>0</v>
      </c>
      <c r="AH120" s="354"/>
      <c r="AI120" s="354"/>
      <c r="AJ120" s="354"/>
      <c r="AK120" s="605">
        <f t="shared" si="830"/>
        <v>0</v>
      </c>
      <c r="AL120" s="354"/>
      <c r="AM120" s="354"/>
      <c r="AN120" s="354"/>
      <c r="AO120" s="605">
        <f t="shared" si="831"/>
        <v>0</v>
      </c>
      <c r="AP120" s="354"/>
      <c r="AQ120" s="354"/>
      <c r="AR120" s="354"/>
      <c r="AS120" s="605">
        <f t="shared" si="832"/>
        <v>0</v>
      </c>
      <c r="AT120" s="267"/>
      <c r="AU120" s="267"/>
      <c r="AV120" s="267"/>
      <c r="AW120" s="605">
        <f t="shared" si="833"/>
        <v>0</v>
      </c>
      <c r="AX120" s="267"/>
      <c r="AY120" s="267"/>
      <c r="AZ120" s="267"/>
      <c r="BA120" s="605">
        <f t="shared" si="834"/>
        <v>0</v>
      </c>
      <c r="BB120" s="267"/>
      <c r="BC120" s="267"/>
      <c r="BD120" s="267"/>
      <c r="BE120" s="605">
        <f t="shared" si="835"/>
        <v>0</v>
      </c>
      <c r="BF120" s="267"/>
      <c r="BG120" s="267"/>
      <c r="BH120" s="267"/>
      <c r="BI120" s="605">
        <f t="shared" si="836"/>
        <v>0</v>
      </c>
      <c r="BJ120" s="69">
        <f t="shared" si="837"/>
        <v>0</v>
      </c>
      <c r="BK120" s="142" t="str">
        <f t="shared" si="838"/>
        <v/>
      </c>
      <c r="BL120" s="15">
        <f t="shared" si="876"/>
        <v>0</v>
      </c>
      <c r="BM120" s="96">
        <f t="shared" si="840"/>
        <v>0</v>
      </c>
      <c r="BN120" s="15">
        <f t="shared" si="877"/>
        <v>0</v>
      </c>
      <c r="BO120" s="15">
        <f t="shared" si="878"/>
        <v>0</v>
      </c>
      <c r="BP120" s="15">
        <f t="shared" si="879"/>
        <v>0</v>
      </c>
      <c r="BQ120" s="15">
        <f t="shared" si="880"/>
        <v>0</v>
      </c>
      <c r="BR120" s="15">
        <f t="shared" si="881"/>
        <v>0</v>
      </c>
      <c r="BS120" s="15">
        <f t="shared" si="882"/>
        <v>0</v>
      </c>
      <c r="BT120" s="101">
        <f t="shared" si="847"/>
        <v>0</v>
      </c>
      <c r="BW120" s="15">
        <f t="shared" si="848"/>
        <v>0</v>
      </c>
      <c r="BX120" s="15">
        <f t="shared" si="883"/>
        <v>0</v>
      </c>
      <c r="BY120" s="15">
        <f t="shared" si="884"/>
        <v>0</v>
      </c>
      <c r="BZ120" s="15">
        <f t="shared" si="885"/>
        <v>0</v>
      </c>
      <c r="CA120" s="15">
        <f t="shared" si="886"/>
        <v>0</v>
      </c>
      <c r="CB120" s="15">
        <f t="shared" si="887"/>
        <v>0</v>
      </c>
      <c r="CC120" s="15">
        <f t="shared" si="888"/>
        <v>0</v>
      </c>
      <c r="CD120" s="15">
        <f t="shared" si="889"/>
        <v>0</v>
      </c>
      <c r="CE120" s="234">
        <f t="shared" si="856"/>
        <v>0</v>
      </c>
      <c r="CF120" s="251">
        <f t="shared" si="857"/>
        <v>0</v>
      </c>
      <c r="CH120" s="81">
        <f t="shared" si="858"/>
        <v>0</v>
      </c>
      <c r="CI120" s="81">
        <f t="shared" si="859"/>
        <v>0</v>
      </c>
      <c r="CJ120" s="81">
        <f t="shared" si="860"/>
        <v>0</v>
      </c>
      <c r="CK120" s="81">
        <f t="shared" si="861"/>
        <v>0</v>
      </c>
      <c r="CL120" s="81">
        <f t="shared" si="862"/>
        <v>0</v>
      </c>
      <c r="CM120" s="81">
        <f t="shared" si="863"/>
        <v>0</v>
      </c>
      <c r="CN120" s="81">
        <f t="shared" si="864"/>
        <v>0</v>
      </c>
      <c r="CO120" s="81">
        <f t="shared" si="865"/>
        <v>0</v>
      </c>
      <c r="CP120" s="95">
        <f t="shared" si="866"/>
        <v>0</v>
      </c>
      <c r="CQ120" s="81">
        <f t="shared" si="867"/>
        <v>0</v>
      </c>
      <c r="CR120" s="81">
        <f t="shared" si="868"/>
        <v>0</v>
      </c>
      <c r="CS120" s="82">
        <f t="shared" si="869"/>
        <v>0</v>
      </c>
      <c r="CT120" s="81">
        <f t="shared" si="870"/>
        <v>0</v>
      </c>
      <c r="CU120" s="81">
        <f t="shared" si="871"/>
        <v>0</v>
      </c>
      <c r="CV120" s="81">
        <f t="shared" si="872"/>
        <v>0</v>
      </c>
      <c r="CW120" s="81">
        <f t="shared" si="873"/>
        <v>0</v>
      </c>
      <c r="CX120" s="81">
        <f t="shared" si="874"/>
        <v>0</v>
      </c>
      <c r="CY120" s="94">
        <f t="shared" si="875"/>
        <v>0</v>
      </c>
      <c r="DC120" s="72">
        <f t="shared" si="890"/>
        <v>0</v>
      </c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</row>
    <row r="121" spans="1:125" s="2" customFormat="1" hidden="1" x14ac:dyDescent="0.25">
      <c r="A121" s="18" t="s">
        <v>147</v>
      </c>
      <c r="B121" s="173" t="s">
        <v>254</v>
      </c>
      <c r="C121" s="157"/>
      <c r="D121" s="145"/>
      <c r="E121" s="146"/>
      <c r="F121" s="146"/>
      <c r="G121" s="12"/>
      <c r="H121" s="145"/>
      <c r="I121" s="146"/>
      <c r="J121" s="146"/>
      <c r="K121" s="146"/>
      <c r="L121" s="146"/>
      <c r="M121" s="146"/>
      <c r="N121" s="12"/>
      <c r="O121" s="162"/>
      <c r="P121" s="162"/>
      <c r="Q121" s="145"/>
      <c r="R121" s="146"/>
      <c r="S121" s="146"/>
      <c r="T121" s="146"/>
      <c r="U121" s="146"/>
      <c r="V121" s="146"/>
      <c r="W121" s="12"/>
      <c r="X121" s="11"/>
      <c r="Y121" s="162">
        <f t="shared" si="821"/>
        <v>0</v>
      </c>
      <c r="Z121" s="9"/>
      <c r="AA121" s="9"/>
      <c r="AB121" s="9"/>
      <c r="AC121" s="9"/>
      <c r="AD121" s="354"/>
      <c r="AE121" s="354"/>
      <c r="AF121" s="354"/>
      <c r="AG121" s="605">
        <f t="shared" si="829"/>
        <v>0</v>
      </c>
      <c r="AH121" s="354"/>
      <c r="AI121" s="354"/>
      <c r="AJ121" s="354"/>
      <c r="AK121" s="605">
        <f t="shared" si="830"/>
        <v>0</v>
      </c>
      <c r="AL121" s="354"/>
      <c r="AM121" s="354"/>
      <c r="AN121" s="354"/>
      <c r="AO121" s="605">
        <f t="shared" si="831"/>
        <v>0</v>
      </c>
      <c r="AP121" s="354"/>
      <c r="AQ121" s="354"/>
      <c r="AR121" s="354"/>
      <c r="AS121" s="605">
        <f t="shared" si="832"/>
        <v>0</v>
      </c>
      <c r="AT121" s="267"/>
      <c r="AU121" s="267"/>
      <c r="AV121" s="267"/>
      <c r="AW121" s="605">
        <f t="shared" si="833"/>
        <v>0</v>
      </c>
      <c r="AX121" s="267"/>
      <c r="AY121" s="267"/>
      <c r="AZ121" s="267"/>
      <c r="BA121" s="605">
        <f t="shared" si="834"/>
        <v>0</v>
      </c>
      <c r="BB121" s="267"/>
      <c r="BC121" s="267"/>
      <c r="BD121" s="267"/>
      <c r="BE121" s="605">
        <f t="shared" si="835"/>
        <v>0</v>
      </c>
      <c r="BF121" s="267"/>
      <c r="BG121" s="267"/>
      <c r="BH121" s="267"/>
      <c r="BI121" s="605">
        <f t="shared" si="836"/>
        <v>0</v>
      </c>
      <c r="BJ121" s="69">
        <f t="shared" si="837"/>
        <v>0</v>
      </c>
      <c r="BK121" s="142" t="str">
        <f t="shared" si="838"/>
        <v/>
      </c>
      <c r="BL121" s="15">
        <f t="shared" si="876"/>
        <v>0</v>
      </c>
      <c r="BM121" s="96">
        <f t="shared" si="840"/>
        <v>0</v>
      </c>
      <c r="BN121" s="15">
        <f t="shared" si="877"/>
        <v>0</v>
      </c>
      <c r="BO121" s="15">
        <f t="shared" si="878"/>
        <v>0</v>
      </c>
      <c r="BP121" s="15">
        <f t="shared" si="879"/>
        <v>0</v>
      </c>
      <c r="BQ121" s="15">
        <f t="shared" si="880"/>
        <v>0</v>
      </c>
      <c r="BR121" s="15">
        <f t="shared" si="881"/>
        <v>0</v>
      </c>
      <c r="BS121" s="15">
        <f t="shared" si="882"/>
        <v>0</v>
      </c>
      <c r="BT121" s="101">
        <f t="shared" si="847"/>
        <v>0</v>
      </c>
      <c r="BW121" s="15">
        <f t="shared" si="848"/>
        <v>0</v>
      </c>
      <c r="BX121" s="15">
        <f t="shared" si="883"/>
        <v>0</v>
      </c>
      <c r="BY121" s="15">
        <f t="shared" si="884"/>
        <v>0</v>
      </c>
      <c r="BZ121" s="15">
        <f t="shared" si="885"/>
        <v>0</v>
      </c>
      <c r="CA121" s="15">
        <f t="shared" si="886"/>
        <v>0</v>
      </c>
      <c r="CB121" s="15">
        <f t="shared" si="887"/>
        <v>0</v>
      </c>
      <c r="CC121" s="15">
        <f t="shared" si="888"/>
        <v>0</v>
      </c>
      <c r="CD121" s="15">
        <f t="shared" si="889"/>
        <v>0</v>
      </c>
      <c r="CE121" s="234">
        <f t="shared" si="856"/>
        <v>0</v>
      </c>
      <c r="CF121" s="251">
        <f t="shared" si="857"/>
        <v>0</v>
      </c>
      <c r="CH121" s="81">
        <f t="shared" si="858"/>
        <v>0</v>
      </c>
      <c r="CI121" s="81">
        <f t="shared" si="859"/>
        <v>0</v>
      </c>
      <c r="CJ121" s="81">
        <f t="shared" si="860"/>
        <v>0</v>
      </c>
      <c r="CK121" s="81">
        <f t="shared" si="861"/>
        <v>0</v>
      </c>
      <c r="CL121" s="81">
        <f t="shared" si="862"/>
        <v>0</v>
      </c>
      <c r="CM121" s="81">
        <f t="shared" si="863"/>
        <v>0</v>
      </c>
      <c r="CN121" s="81">
        <f t="shared" si="864"/>
        <v>0</v>
      </c>
      <c r="CO121" s="81">
        <f t="shared" si="865"/>
        <v>0</v>
      </c>
      <c r="CP121" s="95">
        <f t="shared" si="866"/>
        <v>0</v>
      </c>
      <c r="CQ121" s="81">
        <f t="shared" si="867"/>
        <v>0</v>
      </c>
      <c r="CR121" s="81">
        <f t="shared" si="868"/>
        <v>0</v>
      </c>
      <c r="CS121" s="82">
        <f t="shared" si="869"/>
        <v>0</v>
      </c>
      <c r="CT121" s="81">
        <f t="shared" si="870"/>
        <v>0</v>
      </c>
      <c r="CU121" s="81">
        <f t="shared" si="871"/>
        <v>0</v>
      </c>
      <c r="CV121" s="81">
        <f t="shared" si="872"/>
        <v>0</v>
      </c>
      <c r="CW121" s="81">
        <f t="shared" si="873"/>
        <v>0</v>
      </c>
      <c r="CX121" s="81">
        <f t="shared" si="874"/>
        <v>0</v>
      </c>
      <c r="CY121" s="94">
        <f t="shared" si="875"/>
        <v>0</v>
      </c>
      <c r="DC121" s="72">
        <f t="shared" si="890"/>
        <v>0</v>
      </c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</row>
    <row r="122" spans="1:125" s="2" customFormat="1" hidden="1" x14ac:dyDescent="0.25">
      <c r="A122" s="18" t="s">
        <v>148</v>
      </c>
      <c r="B122" s="173" t="s">
        <v>255</v>
      </c>
      <c r="C122" s="157"/>
      <c r="D122" s="145"/>
      <c r="E122" s="146"/>
      <c r="F122" s="146"/>
      <c r="G122" s="12"/>
      <c r="H122" s="145"/>
      <c r="I122" s="146"/>
      <c r="J122" s="146"/>
      <c r="K122" s="146"/>
      <c r="L122" s="146"/>
      <c r="M122" s="146"/>
      <c r="N122" s="12"/>
      <c r="O122" s="162"/>
      <c r="P122" s="162"/>
      <c r="Q122" s="145"/>
      <c r="R122" s="146"/>
      <c r="S122" s="146"/>
      <c r="T122" s="146"/>
      <c r="U122" s="146"/>
      <c r="V122" s="146"/>
      <c r="W122" s="12"/>
      <c r="X122" s="11"/>
      <c r="Y122" s="162">
        <f t="shared" si="821"/>
        <v>0</v>
      </c>
      <c r="Z122" s="9"/>
      <c r="AA122" s="9"/>
      <c r="AB122" s="9"/>
      <c r="AC122" s="9"/>
      <c r="AD122" s="354"/>
      <c r="AE122" s="354"/>
      <c r="AF122" s="354"/>
      <c r="AG122" s="605">
        <f t="shared" si="829"/>
        <v>0</v>
      </c>
      <c r="AH122" s="354"/>
      <c r="AI122" s="354"/>
      <c r="AJ122" s="354"/>
      <c r="AK122" s="605">
        <f t="shared" si="830"/>
        <v>0</v>
      </c>
      <c r="AL122" s="354"/>
      <c r="AM122" s="354"/>
      <c r="AN122" s="354"/>
      <c r="AO122" s="605">
        <f t="shared" si="831"/>
        <v>0</v>
      </c>
      <c r="AP122" s="354"/>
      <c r="AQ122" s="354"/>
      <c r="AR122" s="354"/>
      <c r="AS122" s="605">
        <f t="shared" si="832"/>
        <v>0</v>
      </c>
      <c r="AT122" s="267"/>
      <c r="AU122" s="267"/>
      <c r="AV122" s="267"/>
      <c r="AW122" s="605">
        <f t="shared" si="833"/>
        <v>0</v>
      </c>
      <c r="AX122" s="267"/>
      <c r="AY122" s="267"/>
      <c r="AZ122" s="267"/>
      <c r="BA122" s="605">
        <f t="shared" si="834"/>
        <v>0</v>
      </c>
      <c r="BB122" s="267"/>
      <c r="BC122" s="267"/>
      <c r="BD122" s="267"/>
      <c r="BE122" s="605">
        <f t="shared" si="835"/>
        <v>0</v>
      </c>
      <c r="BF122" s="267"/>
      <c r="BG122" s="267"/>
      <c r="BH122" s="267"/>
      <c r="BI122" s="605">
        <f t="shared" si="836"/>
        <v>0</v>
      </c>
      <c r="BJ122" s="69">
        <f t="shared" si="837"/>
        <v>0</v>
      </c>
      <c r="BK122" s="142" t="str">
        <f t="shared" si="838"/>
        <v/>
      </c>
      <c r="BL122" s="15">
        <f t="shared" si="876"/>
        <v>0</v>
      </c>
      <c r="BM122" s="96">
        <f t="shared" si="840"/>
        <v>0</v>
      </c>
      <c r="BN122" s="15">
        <f t="shared" si="877"/>
        <v>0</v>
      </c>
      <c r="BO122" s="15">
        <f t="shared" si="878"/>
        <v>0</v>
      </c>
      <c r="BP122" s="15">
        <f t="shared" si="879"/>
        <v>0</v>
      </c>
      <c r="BQ122" s="15">
        <f t="shared" si="880"/>
        <v>0</v>
      </c>
      <c r="BR122" s="15">
        <f t="shared" si="881"/>
        <v>0</v>
      </c>
      <c r="BS122" s="15">
        <f t="shared" si="882"/>
        <v>0</v>
      </c>
      <c r="BT122" s="101">
        <f t="shared" si="847"/>
        <v>0</v>
      </c>
      <c r="BW122" s="15">
        <f t="shared" si="848"/>
        <v>0</v>
      </c>
      <c r="BX122" s="15">
        <f t="shared" si="883"/>
        <v>0</v>
      </c>
      <c r="BY122" s="15">
        <f t="shared" si="884"/>
        <v>0</v>
      </c>
      <c r="BZ122" s="15">
        <f t="shared" si="885"/>
        <v>0</v>
      </c>
      <c r="CA122" s="15">
        <f t="shared" si="886"/>
        <v>0</v>
      </c>
      <c r="CB122" s="15">
        <f t="shared" si="887"/>
        <v>0</v>
      </c>
      <c r="CC122" s="15">
        <f t="shared" si="888"/>
        <v>0</v>
      </c>
      <c r="CD122" s="15">
        <f t="shared" si="889"/>
        <v>0</v>
      </c>
      <c r="CE122" s="234">
        <f t="shared" si="856"/>
        <v>0</v>
      </c>
      <c r="CF122" s="251">
        <f t="shared" si="857"/>
        <v>0</v>
      </c>
      <c r="CH122" s="81">
        <f t="shared" si="858"/>
        <v>0</v>
      </c>
      <c r="CI122" s="81">
        <f t="shared" si="859"/>
        <v>0</v>
      </c>
      <c r="CJ122" s="81">
        <f t="shared" si="860"/>
        <v>0</v>
      </c>
      <c r="CK122" s="81">
        <f t="shared" si="861"/>
        <v>0</v>
      </c>
      <c r="CL122" s="81">
        <f t="shared" si="862"/>
        <v>0</v>
      </c>
      <c r="CM122" s="81">
        <f t="shared" si="863"/>
        <v>0</v>
      </c>
      <c r="CN122" s="81">
        <f t="shared" si="864"/>
        <v>0</v>
      </c>
      <c r="CO122" s="81">
        <f t="shared" si="865"/>
        <v>0</v>
      </c>
      <c r="CP122" s="95">
        <f t="shared" si="866"/>
        <v>0</v>
      </c>
      <c r="CQ122" s="81">
        <f t="shared" si="867"/>
        <v>0</v>
      </c>
      <c r="CR122" s="81">
        <f t="shared" si="868"/>
        <v>0</v>
      </c>
      <c r="CS122" s="82">
        <f t="shared" si="869"/>
        <v>0</v>
      </c>
      <c r="CT122" s="81">
        <f t="shared" si="870"/>
        <v>0</v>
      </c>
      <c r="CU122" s="81">
        <f t="shared" si="871"/>
        <v>0</v>
      </c>
      <c r="CV122" s="81">
        <f t="shared" si="872"/>
        <v>0</v>
      </c>
      <c r="CW122" s="81">
        <f t="shared" si="873"/>
        <v>0</v>
      </c>
      <c r="CX122" s="81">
        <f t="shared" si="874"/>
        <v>0</v>
      </c>
      <c r="CY122" s="94">
        <f t="shared" si="875"/>
        <v>0</v>
      </c>
      <c r="DC122" s="72">
        <f t="shared" si="890"/>
        <v>0</v>
      </c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</row>
    <row r="123" spans="1:125" s="2" customFormat="1" hidden="1" x14ac:dyDescent="0.25">
      <c r="A123" s="18" t="s">
        <v>149</v>
      </c>
      <c r="B123" s="173" t="s">
        <v>256</v>
      </c>
      <c r="C123" s="157"/>
      <c r="D123" s="145"/>
      <c r="E123" s="146"/>
      <c r="F123" s="146"/>
      <c r="G123" s="12"/>
      <c r="H123" s="145"/>
      <c r="I123" s="146"/>
      <c r="J123" s="146"/>
      <c r="K123" s="146"/>
      <c r="L123" s="146"/>
      <c r="M123" s="146"/>
      <c r="N123" s="12"/>
      <c r="O123" s="162"/>
      <c r="P123" s="162"/>
      <c r="Q123" s="145"/>
      <c r="R123" s="146"/>
      <c r="S123" s="146"/>
      <c r="T123" s="146"/>
      <c r="U123" s="146"/>
      <c r="V123" s="146"/>
      <c r="W123" s="12"/>
      <c r="X123" s="11"/>
      <c r="Y123" s="162">
        <f t="shared" si="821"/>
        <v>0</v>
      </c>
      <c r="Z123" s="9"/>
      <c r="AA123" s="9"/>
      <c r="AB123" s="9"/>
      <c r="AC123" s="9"/>
      <c r="AD123" s="354"/>
      <c r="AE123" s="354"/>
      <c r="AF123" s="354"/>
      <c r="AG123" s="605">
        <f t="shared" si="829"/>
        <v>0</v>
      </c>
      <c r="AH123" s="354"/>
      <c r="AI123" s="354"/>
      <c r="AJ123" s="354"/>
      <c r="AK123" s="605">
        <f t="shared" si="830"/>
        <v>0</v>
      </c>
      <c r="AL123" s="354"/>
      <c r="AM123" s="354"/>
      <c r="AN123" s="354"/>
      <c r="AO123" s="605">
        <f t="shared" si="831"/>
        <v>0</v>
      </c>
      <c r="AP123" s="354"/>
      <c r="AQ123" s="354"/>
      <c r="AR123" s="354"/>
      <c r="AS123" s="605">
        <f t="shared" si="832"/>
        <v>0</v>
      </c>
      <c r="AT123" s="267"/>
      <c r="AU123" s="267"/>
      <c r="AV123" s="267"/>
      <c r="AW123" s="605">
        <f t="shared" si="833"/>
        <v>0</v>
      </c>
      <c r="AX123" s="267"/>
      <c r="AY123" s="267"/>
      <c r="AZ123" s="267"/>
      <c r="BA123" s="605">
        <f t="shared" si="834"/>
        <v>0</v>
      </c>
      <c r="BB123" s="267"/>
      <c r="BC123" s="267"/>
      <c r="BD123" s="267"/>
      <c r="BE123" s="605">
        <f t="shared" si="835"/>
        <v>0</v>
      </c>
      <c r="BF123" s="267"/>
      <c r="BG123" s="267"/>
      <c r="BH123" s="267"/>
      <c r="BI123" s="605">
        <f t="shared" si="836"/>
        <v>0</v>
      </c>
      <c r="BJ123" s="69">
        <f t="shared" si="837"/>
        <v>0</v>
      </c>
      <c r="BK123" s="142" t="str">
        <f t="shared" si="838"/>
        <v/>
      </c>
      <c r="BL123" s="15">
        <f t="shared" si="876"/>
        <v>0</v>
      </c>
      <c r="BM123" s="96">
        <f t="shared" si="840"/>
        <v>0</v>
      </c>
      <c r="BN123" s="15">
        <f t="shared" si="877"/>
        <v>0</v>
      </c>
      <c r="BO123" s="15">
        <f t="shared" si="878"/>
        <v>0</v>
      </c>
      <c r="BP123" s="15">
        <f t="shared" si="879"/>
        <v>0</v>
      </c>
      <c r="BQ123" s="15">
        <f t="shared" si="880"/>
        <v>0</v>
      </c>
      <c r="BR123" s="15">
        <f t="shared" si="881"/>
        <v>0</v>
      </c>
      <c r="BS123" s="15">
        <f t="shared" si="882"/>
        <v>0</v>
      </c>
      <c r="BT123" s="101">
        <f t="shared" si="847"/>
        <v>0</v>
      </c>
      <c r="BW123" s="15">
        <f t="shared" si="848"/>
        <v>0</v>
      </c>
      <c r="BX123" s="15">
        <f t="shared" si="883"/>
        <v>0</v>
      </c>
      <c r="BY123" s="15">
        <f t="shared" si="884"/>
        <v>0</v>
      </c>
      <c r="BZ123" s="15">
        <f t="shared" si="885"/>
        <v>0</v>
      </c>
      <c r="CA123" s="15">
        <f t="shared" si="886"/>
        <v>0</v>
      </c>
      <c r="CB123" s="15">
        <f t="shared" si="887"/>
        <v>0</v>
      </c>
      <c r="CC123" s="15">
        <f t="shared" si="888"/>
        <v>0</v>
      </c>
      <c r="CD123" s="15">
        <f t="shared" si="889"/>
        <v>0</v>
      </c>
      <c r="CE123" s="234">
        <f t="shared" si="856"/>
        <v>0</v>
      </c>
      <c r="CF123" s="251">
        <f t="shared" si="857"/>
        <v>0</v>
      </c>
      <c r="CH123" s="81">
        <f t="shared" si="858"/>
        <v>0</v>
      </c>
      <c r="CI123" s="81">
        <f t="shared" si="859"/>
        <v>0</v>
      </c>
      <c r="CJ123" s="81">
        <f t="shared" si="860"/>
        <v>0</v>
      </c>
      <c r="CK123" s="81">
        <f t="shared" si="861"/>
        <v>0</v>
      </c>
      <c r="CL123" s="81">
        <f t="shared" si="862"/>
        <v>0</v>
      </c>
      <c r="CM123" s="81">
        <f t="shared" si="863"/>
        <v>0</v>
      </c>
      <c r="CN123" s="81">
        <f t="shared" si="864"/>
        <v>0</v>
      </c>
      <c r="CO123" s="81">
        <f t="shared" si="865"/>
        <v>0</v>
      </c>
      <c r="CP123" s="95">
        <f t="shared" si="866"/>
        <v>0</v>
      </c>
      <c r="CQ123" s="81">
        <f t="shared" si="867"/>
        <v>0</v>
      </c>
      <c r="CR123" s="81">
        <f t="shared" si="868"/>
        <v>0</v>
      </c>
      <c r="CS123" s="82">
        <f t="shared" si="869"/>
        <v>0</v>
      </c>
      <c r="CT123" s="81">
        <f t="shared" si="870"/>
        <v>0</v>
      </c>
      <c r="CU123" s="81">
        <f t="shared" si="871"/>
        <v>0</v>
      </c>
      <c r="CV123" s="81">
        <f t="shared" si="872"/>
        <v>0</v>
      </c>
      <c r="CW123" s="81">
        <f t="shared" si="873"/>
        <v>0</v>
      </c>
      <c r="CX123" s="81">
        <f t="shared" si="874"/>
        <v>0</v>
      </c>
      <c r="CY123" s="94">
        <f t="shared" si="875"/>
        <v>0</v>
      </c>
      <c r="DC123" s="72">
        <f t="shared" si="890"/>
        <v>0</v>
      </c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</row>
    <row r="124" spans="1:125" s="2" customFormat="1" hidden="1" x14ac:dyDescent="0.25">
      <c r="A124" s="18" t="s">
        <v>154</v>
      </c>
      <c r="B124" s="173" t="s">
        <v>257</v>
      </c>
      <c r="C124" s="157"/>
      <c r="D124" s="145"/>
      <c r="E124" s="146"/>
      <c r="F124" s="146"/>
      <c r="G124" s="12"/>
      <c r="H124" s="145"/>
      <c r="I124" s="146"/>
      <c r="J124" s="146"/>
      <c r="K124" s="146"/>
      <c r="L124" s="146"/>
      <c r="M124" s="146"/>
      <c r="N124" s="12"/>
      <c r="O124" s="162"/>
      <c r="P124" s="162"/>
      <c r="Q124" s="145"/>
      <c r="R124" s="146"/>
      <c r="S124" s="146"/>
      <c r="T124" s="146"/>
      <c r="U124" s="146"/>
      <c r="V124" s="146"/>
      <c r="W124" s="12"/>
      <c r="X124" s="11"/>
      <c r="Y124" s="162">
        <f t="shared" si="821"/>
        <v>0</v>
      </c>
      <c r="Z124" s="9"/>
      <c r="AA124" s="9"/>
      <c r="AB124" s="9"/>
      <c r="AC124" s="9"/>
      <c r="AD124" s="354"/>
      <c r="AE124" s="354"/>
      <c r="AF124" s="354"/>
      <c r="AG124" s="605">
        <f t="shared" si="829"/>
        <v>0</v>
      </c>
      <c r="AH124" s="354"/>
      <c r="AI124" s="354"/>
      <c r="AJ124" s="354"/>
      <c r="AK124" s="605">
        <f t="shared" si="830"/>
        <v>0</v>
      </c>
      <c r="AL124" s="354"/>
      <c r="AM124" s="354"/>
      <c r="AN124" s="354"/>
      <c r="AO124" s="605">
        <f t="shared" si="831"/>
        <v>0</v>
      </c>
      <c r="AP124" s="354"/>
      <c r="AQ124" s="354"/>
      <c r="AR124" s="354"/>
      <c r="AS124" s="605">
        <f t="shared" si="832"/>
        <v>0</v>
      </c>
      <c r="AT124" s="267"/>
      <c r="AU124" s="267"/>
      <c r="AV124" s="267"/>
      <c r="AW124" s="605">
        <f t="shared" si="833"/>
        <v>0</v>
      </c>
      <c r="AX124" s="267"/>
      <c r="AY124" s="267"/>
      <c r="AZ124" s="267"/>
      <c r="BA124" s="605">
        <f t="shared" si="834"/>
        <v>0</v>
      </c>
      <c r="BB124" s="267"/>
      <c r="BC124" s="267"/>
      <c r="BD124" s="267"/>
      <c r="BE124" s="605">
        <f t="shared" si="835"/>
        <v>0</v>
      </c>
      <c r="BF124" s="267"/>
      <c r="BG124" s="267"/>
      <c r="BH124" s="267"/>
      <c r="BI124" s="605">
        <f t="shared" si="836"/>
        <v>0</v>
      </c>
      <c r="BJ124" s="69">
        <f t="shared" si="837"/>
        <v>0</v>
      </c>
      <c r="BK124" s="142" t="str">
        <f t="shared" si="838"/>
        <v/>
      </c>
      <c r="BL124" s="15">
        <f t="shared" si="876"/>
        <v>0</v>
      </c>
      <c r="BM124" s="96">
        <f t="shared" si="840"/>
        <v>0</v>
      </c>
      <c r="BN124" s="15">
        <f t="shared" si="877"/>
        <v>0</v>
      </c>
      <c r="BO124" s="15">
        <f t="shared" si="878"/>
        <v>0</v>
      </c>
      <c r="BP124" s="15">
        <f t="shared" si="879"/>
        <v>0</v>
      </c>
      <c r="BQ124" s="15">
        <f t="shared" si="880"/>
        <v>0</v>
      </c>
      <c r="BR124" s="15">
        <f t="shared" si="881"/>
        <v>0</v>
      </c>
      <c r="BS124" s="15">
        <f t="shared" si="882"/>
        <v>0</v>
      </c>
      <c r="BT124" s="101">
        <f t="shared" si="847"/>
        <v>0</v>
      </c>
      <c r="BW124" s="15">
        <f t="shared" si="848"/>
        <v>0</v>
      </c>
      <c r="BX124" s="15">
        <f t="shared" si="883"/>
        <v>0</v>
      </c>
      <c r="BY124" s="15">
        <f t="shared" si="884"/>
        <v>0</v>
      </c>
      <c r="BZ124" s="15">
        <f t="shared" si="885"/>
        <v>0</v>
      </c>
      <c r="CA124" s="15">
        <f t="shared" si="886"/>
        <v>0</v>
      </c>
      <c r="CB124" s="15">
        <f t="shared" si="887"/>
        <v>0</v>
      </c>
      <c r="CC124" s="15">
        <f t="shared" si="888"/>
        <v>0</v>
      </c>
      <c r="CD124" s="15">
        <f t="shared" si="889"/>
        <v>0</v>
      </c>
      <c r="CE124" s="234">
        <f t="shared" si="856"/>
        <v>0</v>
      </c>
      <c r="CF124" s="251">
        <f t="shared" si="857"/>
        <v>0</v>
      </c>
      <c r="CH124" s="81">
        <f t="shared" si="858"/>
        <v>0</v>
      </c>
      <c r="CI124" s="81">
        <f t="shared" si="859"/>
        <v>0</v>
      </c>
      <c r="CJ124" s="81">
        <f t="shared" si="860"/>
        <v>0</v>
      </c>
      <c r="CK124" s="81">
        <f t="shared" si="861"/>
        <v>0</v>
      </c>
      <c r="CL124" s="81">
        <f t="shared" si="862"/>
        <v>0</v>
      </c>
      <c r="CM124" s="81">
        <f t="shared" si="863"/>
        <v>0</v>
      </c>
      <c r="CN124" s="81">
        <f t="shared" si="864"/>
        <v>0</v>
      </c>
      <c r="CO124" s="81">
        <f t="shared" si="865"/>
        <v>0</v>
      </c>
      <c r="CP124" s="95">
        <f t="shared" si="866"/>
        <v>0</v>
      </c>
      <c r="CQ124" s="81">
        <f t="shared" si="867"/>
        <v>0</v>
      </c>
      <c r="CR124" s="81">
        <f t="shared" si="868"/>
        <v>0</v>
      </c>
      <c r="CS124" s="82">
        <f t="shared" si="869"/>
        <v>0</v>
      </c>
      <c r="CT124" s="81">
        <f t="shared" si="870"/>
        <v>0</v>
      </c>
      <c r="CU124" s="81">
        <f t="shared" si="871"/>
        <v>0</v>
      </c>
      <c r="CV124" s="81">
        <f t="shared" si="872"/>
        <v>0</v>
      </c>
      <c r="CW124" s="81">
        <f t="shared" si="873"/>
        <v>0</v>
      </c>
      <c r="CX124" s="81">
        <f t="shared" si="874"/>
        <v>0</v>
      </c>
      <c r="CY124" s="94">
        <f t="shared" si="875"/>
        <v>0</v>
      </c>
      <c r="DC124" s="72">
        <f t="shared" si="890"/>
        <v>0</v>
      </c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</row>
    <row r="125" spans="1:125" s="2" customFormat="1" ht="15.75" hidden="1" customHeight="1" x14ac:dyDescent="0.25">
      <c r="A125" s="18" t="s">
        <v>155</v>
      </c>
      <c r="B125" s="173" t="s">
        <v>258</v>
      </c>
      <c r="C125" s="157"/>
      <c r="D125" s="145"/>
      <c r="E125" s="146"/>
      <c r="F125" s="146"/>
      <c r="G125" s="12"/>
      <c r="H125" s="145"/>
      <c r="I125" s="146"/>
      <c r="J125" s="146"/>
      <c r="K125" s="146"/>
      <c r="L125" s="146"/>
      <c r="M125" s="146"/>
      <c r="N125" s="12"/>
      <c r="O125" s="162"/>
      <c r="P125" s="162"/>
      <c r="Q125" s="145"/>
      <c r="R125" s="146"/>
      <c r="S125" s="146"/>
      <c r="T125" s="146"/>
      <c r="U125" s="146"/>
      <c r="V125" s="146"/>
      <c r="W125" s="12"/>
      <c r="X125" s="11"/>
      <c r="Y125" s="162">
        <f t="shared" si="821"/>
        <v>0</v>
      </c>
      <c r="Z125" s="9"/>
      <c r="AA125" s="9"/>
      <c r="AB125" s="9"/>
      <c r="AC125" s="9"/>
      <c r="AD125" s="354"/>
      <c r="AE125" s="354"/>
      <c r="AF125" s="354"/>
      <c r="AG125" s="605">
        <f t="shared" si="829"/>
        <v>0</v>
      </c>
      <c r="AH125" s="354"/>
      <c r="AI125" s="354"/>
      <c r="AJ125" s="354"/>
      <c r="AK125" s="605">
        <f t="shared" si="830"/>
        <v>0</v>
      </c>
      <c r="AL125" s="354"/>
      <c r="AM125" s="354"/>
      <c r="AN125" s="354"/>
      <c r="AO125" s="605">
        <f t="shared" si="831"/>
        <v>0</v>
      </c>
      <c r="AP125" s="354"/>
      <c r="AQ125" s="354"/>
      <c r="AR125" s="354"/>
      <c r="AS125" s="605">
        <f t="shared" si="832"/>
        <v>0</v>
      </c>
      <c r="AT125" s="267"/>
      <c r="AU125" s="267"/>
      <c r="AV125" s="267"/>
      <c r="AW125" s="605">
        <f t="shared" si="833"/>
        <v>0</v>
      </c>
      <c r="AX125" s="267"/>
      <c r="AY125" s="267"/>
      <c r="AZ125" s="267"/>
      <c r="BA125" s="605">
        <f t="shared" si="834"/>
        <v>0</v>
      </c>
      <c r="BB125" s="267"/>
      <c r="BC125" s="267"/>
      <c r="BD125" s="267"/>
      <c r="BE125" s="605">
        <f t="shared" si="835"/>
        <v>0</v>
      </c>
      <c r="BF125" s="267"/>
      <c r="BG125" s="267"/>
      <c r="BH125" s="267"/>
      <c r="BI125" s="605">
        <f t="shared" si="836"/>
        <v>0</v>
      </c>
      <c r="BJ125" s="69">
        <f t="shared" si="837"/>
        <v>0</v>
      </c>
      <c r="BK125" s="142" t="str">
        <f t="shared" si="838"/>
        <v/>
      </c>
      <c r="BL125" s="15">
        <f>IF(AND($DC125=0,$DL125=0),0,IF(AND($CP125=0,$CY125=0,DE126&lt;&gt;0),DE126, IF(AND(BK125&lt;CF125,$CE125&lt;&gt;$Y125,BW125=$CF125),BW125+$Y125-$CE125,BW125)))</f>
        <v>0</v>
      </c>
      <c r="BM125" s="96">
        <f t="shared" si="840"/>
        <v>0</v>
      </c>
      <c r="BN125" s="15">
        <f>IF(AND($DC125=0,$DL125=0),0,IF(AND($CP125=0,$CY125=0,DG126&lt;&gt;0),DG126, IF(AND(BM125&lt;CF125,$CE125&lt;&gt;$Y125,BY125=$CF125),BY125+$Y125-$CE125,BY125)))</f>
        <v>0</v>
      </c>
      <c r="BO125" s="15">
        <f>IF(AND($DC125=0,$DL125=0),0,IF(AND($CP125=0,$CY125=0,DH126&lt;&gt;0),DH126, IF(AND(BN125&lt;CF125,$CE125&lt;&gt;$Y125,BZ125=$CF125),BZ125+$Y125-$CE125,BZ125)))</f>
        <v>0</v>
      </c>
      <c r="BP125" s="15">
        <f>IF(AND($DC125=0,$DL125=0),0,IF(AND($CP125=0,$CY125=0,DI126&lt;&gt;0),DI126, IF(AND(BO125&lt;CF125,$CE125&lt;&gt;$Y125,CA125=$CF125),CA125+$Y125-$CE125,CA125)))</f>
        <v>0</v>
      </c>
      <c r="BQ125" s="15">
        <f>IF(AND($DC125=0,$DL125=0),0,IF(AND($CP125=0,$CY125=0,DJ126&lt;&gt;0),DJ126, IF(AND(BP125&lt;CF125,$CE125&lt;&gt;$Y125,CB125=$CF125),CB125+$Y125-$CE125,CB125)))</f>
        <v>0</v>
      </c>
      <c r="BR125" s="15">
        <f>IF(AND($DC125=0,$DL125=0),0,IF(AND($CP125=0,$CY125=0,DK126&lt;&gt;0),DK126, IF(AND(BQ125&lt;CF125,$CE125&lt;&gt;$Y125,CC125=$CF125),CC125+$Y125-$CE125,CC125)))</f>
        <v>0</v>
      </c>
      <c r="BS125" s="15">
        <f t="shared" si="882"/>
        <v>0</v>
      </c>
      <c r="BT125" s="101">
        <f t="shared" si="847"/>
        <v>0</v>
      </c>
      <c r="BW125" s="15">
        <f t="shared" si="848"/>
        <v>0</v>
      </c>
      <c r="BX125" s="15">
        <f>IF($DC125=0,0,ROUND(4*($Y125-$DL125)*SUM(AH125:AH125)/$DC125,0)/4)+DF126+DN125</f>
        <v>0</v>
      </c>
      <c r="BY125" s="15">
        <f>IF($DC125=0,0,ROUND(4*($Y125-$DL125)*SUM(AL125:AL125)/$DC125,0)/4)+DG126+DO125</f>
        <v>0</v>
      </c>
      <c r="BZ125" s="15">
        <f>IF($DC125=0,0,ROUND(4*($Y125-$DL125)*SUM(AP125:AP125)/$DC125,0)/4)+DH126++DP125</f>
        <v>0</v>
      </c>
      <c r="CA125" s="15">
        <f>IF($DC125=0,0,ROUND(4*($Y125-$DL125)*SUM(AT125:AT125)/$DC125,0)/4)+DI126+DQ125</f>
        <v>0</v>
      </c>
      <c r="CB125" s="15">
        <f>IF($DC125=0,0,ROUND(4*($Y125-$DL125)*(SUM(AX125:AX125))/$DC125,0)/4)+DJ126+DR125</f>
        <v>0</v>
      </c>
      <c r="CC125" s="15">
        <f>IF($DC125=0,0,ROUND(4*($Y125-$DL125)*(SUM(BB125:BB125))/$DC125,0)/4)+DK126+DS125</f>
        <v>0</v>
      </c>
      <c r="CD125" s="15">
        <f t="shared" si="889"/>
        <v>0</v>
      </c>
      <c r="CE125" s="234">
        <f t="shared" si="856"/>
        <v>0</v>
      </c>
      <c r="CF125" s="251">
        <f t="shared" si="857"/>
        <v>0</v>
      </c>
      <c r="CH125" s="81">
        <f t="shared" si="858"/>
        <v>0</v>
      </c>
      <c r="CI125" s="81">
        <f t="shared" si="859"/>
        <v>0</v>
      </c>
      <c r="CJ125" s="81">
        <f t="shared" si="860"/>
        <v>0</v>
      </c>
      <c r="CK125" s="81">
        <f t="shared" si="861"/>
        <v>0</v>
      </c>
      <c r="CL125" s="81">
        <f t="shared" si="862"/>
        <v>0</v>
      </c>
      <c r="CM125" s="81">
        <f t="shared" si="863"/>
        <v>0</v>
      </c>
      <c r="CN125" s="81">
        <f t="shared" si="864"/>
        <v>0</v>
      </c>
      <c r="CO125" s="81">
        <f t="shared" si="865"/>
        <v>0</v>
      </c>
      <c r="CP125" s="95">
        <f t="shared" si="866"/>
        <v>0</v>
      </c>
      <c r="CQ125" s="81">
        <f t="shared" si="867"/>
        <v>0</v>
      </c>
      <c r="CR125" s="81">
        <f t="shared" si="868"/>
        <v>0</v>
      </c>
      <c r="CS125" s="82">
        <f t="shared" si="869"/>
        <v>0</v>
      </c>
      <c r="CT125" s="81">
        <f t="shared" si="870"/>
        <v>0</v>
      </c>
      <c r="CU125" s="81">
        <f t="shared" si="871"/>
        <v>0</v>
      </c>
      <c r="CV125" s="81">
        <f t="shared" si="872"/>
        <v>0</v>
      </c>
      <c r="CW125" s="81">
        <f t="shared" si="873"/>
        <v>0</v>
      </c>
      <c r="CX125" s="81">
        <f t="shared" si="874"/>
        <v>0</v>
      </c>
      <c r="CY125" s="94">
        <f t="shared" si="875"/>
        <v>0</v>
      </c>
      <c r="DC125" s="72">
        <f t="shared" si="890"/>
        <v>0</v>
      </c>
      <c r="DK125" s="105"/>
      <c r="DL125" s="4"/>
      <c r="DM125" s="4"/>
      <c r="DN125" s="4"/>
      <c r="DO125" s="4"/>
      <c r="DP125" s="4"/>
      <c r="DQ125" s="4"/>
      <c r="DR125" s="4"/>
      <c r="DS125" s="4"/>
      <c r="DT125" s="4"/>
      <c r="DU125" s="4"/>
    </row>
    <row r="126" spans="1:125" s="20" customFormat="1" ht="15" customHeight="1" x14ac:dyDescent="0.25">
      <c r="A126" s="223" t="s">
        <v>25</v>
      </c>
      <c r="B126" s="170" t="s">
        <v>259</v>
      </c>
      <c r="C126" s="212"/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3"/>
      <c r="T126" s="213"/>
      <c r="U126" s="213"/>
      <c r="V126" s="213"/>
      <c r="W126" s="221"/>
      <c r="X126" s="277">
        <f t="shared" ref="X126:Y126" si="891">SUMIF($A106:$A125,"&gt;'#'",X106:X125)</f>
        <v>690</v>
      </c>
      <c r="Y126" s="277">
        <f t="shared" si="891"/>
        <v>23</v>
      </c>
      <c r="Z126" s="277"/>
      <c r="AA126" s="277"/>
      <c r="AB126" s="277"/>
      <c r="AC126" s="277"/>
      <c r="AD126" s="266"/>
      <c r="AE126" s="266"/>
      <c r="AF126" s="266"/>
      <c r="AG126" s="76">
        <f>SUM(AG106:AG125)</f>
        <v>0</v>
      </c>
      <c r="AH126" s="266"/>
      <c r="AI126" s="266"/>
      <c r="AJ126" s="266"/>
      <c r="AK126" s="76">
        <f t="shared" ref="AK126:BI126" si="892">SUM(AK106:AK125)</f>
        <v>15</v>
      </c>
      <c r="AL126" s="266"/>
      <c r="AM126" s="266"/>
      <c r="AN126" s="266"/>
      <c r="AO126" s="76">
        <f t="shared" si="892"/>
        <v>8</v>
      </c>
      <c r="AP126" s="266"/>
      <c r="AQ126" s="266"/>
      <c r="AR126" s="266"/>
      <c r="AS126" s="76">
        <f t="shared" si="892"/>
        <v>0</v>
      </c>
      <c r="AT126" s="266">
        <f t="shared" si="892"/>
        <v>0</v>
      </c>
      <c r="AU126" s="266">
        <f t="shared" si="892"/>
        <v>0</v>
      </c>
      <c r="AV126" s="266">
        <f t="shared" si="892"/>
        <v>0</v>
      </c>
      <c r="AW126" s="76">
        <f t="shared" si="892"/>
        <v>0</v>
      </c>
      <c r="AX126" s="266">
        <f t="shared" si="892"/>
        <v>0</v>
      </c>
      <c r="AY126" s="266">
        <f t="shared" si="892"/>
        <v>0</v>
      </c>
      <c r="AZ126" s="266">
        <f t="shared" si="892"/>
        <v>0</v>
      </c>
      <c r="BA126" s="76">
        <f t="shared" si="892"/>
        <v>0</v>
      </c>
      <c r="BB126" s="266">
        <f t="shared" si="892"/>
        <v>0</v>
      </c>
      <c r="BC126" s="266">
        <f t="shared" si="892"/>
        <v>0</v>
      </c>
      <c r="BD126" s="266">
        <f t="shared" si="892"/>
        <v>0</v>
      </c>
      <c r="BE126" s="76">
        <f t="shared" si="892"/>
        <v>0</v>
      </c>
      <c r="BF126" s="266">
        <f t="shared" si="892"/>
        <v>0</v>
      </c>
      <c r="BG126" s="266">
        <f t="shared" si="892"/>
        <v>0</v>
      </c>
      <c r="BH126" s="266">
        <f t="shared" si="892"/>
        <v>0</v>
      </c>
      <c r="BI126" s="76">
        <f t="shared" si="892"/>
        <v>0</v>
      </c>
      <c r="BJ126" s="70">
        <f>IF(ISERROR(AC126/X126),0,AC126/X126)</f>
        <v>0</v>
      </c>
      <c r="BK126" s="39"/>
      <c r="BL126" s="90">
        <f t="shared" ref="BL126:BS126" si="893">SUM(BL106:BL125)</f>
        <v>0</v>
      </c>
      <c r="BM126" s="90">
        <f t="shared" si="893"/>
        <v>15</v>
      </c>
      <c r="BN126" s="90">
        <f t="shared" si="893"/>
        <v>8</v>
      </c>
      <c r="BO126" s="90">
        <f t="shared" si="893"/>
        <v>0</v>
      </c>
      <c r="BP126" s="90">
        <f t="shared" si="893"/>
        <v>0</v>
      </c>
      <c r="BQ126" s="90">
        <f t="shared" si="893"/>
        <v>0</v>
      </c>
      <c r="BR126" s="90">
        <f t="shared" si="893"/>
        <v>0</v>
      </c>
      <c r="BS126" s="90">
        <f t="shared" si="893"/>
        <v>0</v>
      </c>
      <c r="BT126" s="90">
        <f>SUM(BT106:BT117)</f>
        <v>23</v>
      </c>
      <c r="BW126" s="40">
        <f t="shared" ref="BW126:CE126" si="894">SUM(BW106:BW125)</f>
        <v>0</v>
      </c>
      <c r="BX126" s="40">
        <f t="shared" si="894"/>
        <v>0</v>
      </c>
      <c r="BY126" s="40">
        <f t="shared" si="894"/>
        <v>0</v>
      </c>
      <c r="BZ126" s="40">
        <f t="shared" si="894"/>
        <v>0</v>
      </c>
      <c r="CA126" s="40">
        <f t="shared" si="894"/>
        <v>0</v>
      </c>
      <c r="CB126" s="40">
        <f t="shared" si="894"/>
        <v>0</v>
      </c>
      <c r="CC126" s="40">
        <f t="shared" si="894"/>
        <v>0</v>
      </c>
      <c r="CD126" s="40">
        <f t="shared" si="894"/>
        <v>0</v>
      </c>
      <c r="CE126" s="237">
        <f t="shared" si="894"/>
        <v>0</v>
      </c>
      <c r="CF126" s="253"/>
      <c r="CG126" s="24" t="s">
        <v>36</v>
      </c>
      <c r="CH126" s="83">
        <f t="shared" ref="CH126:CY126" si="895">SUM(CH106:CH125)</f>
        <v>0</v>
      </c>
      <c r="CI126" s="83">
        <f t="shared" si="895"/>
        <v>0</v>
      </c>
      <c r="CJ126" s="83">
        <f t="shared" si="895"/>
        <v>0</v>
      </c>
      <c r="CK126" s="83">
        <f t="shared" si="895"/>
        <v>0</v>
      </c>
      <c r="CL126" s="83">
        <f t="shared" si="895"/>
        <v>0</v>
      </c>
      <c r="CM126" s="83">
        <f t="shared" si="895"/>
        <v>0</v>
      </c>
      <c r="CN126" s="83">
        <f t="shared" si="895"/>
        <v>0</v>
      </c>
      <c r="CO126" s="83">
        <f t="shared" si="895"/>
        <v>0</v>
      </c>
      <c r="CP126" s="97">
        <f t="shared" si="895"/>
        <v>0</v>
      </c>
      <c r="CQ126" s="85">
        <f t="shared" si="895"/>
        <v>0</v>
      </c>
      <c r="CR126" s="85">
        <f t="shared" si="895"/>
        <v>3</v>
      </c>
      <c r="CS126" s="85">
        <f t="shared" si="895"/>
        <v>2</v>
      </c>
      <c r="CT126" s="85">
        <f t="shared" si="895"/>
        <v>0</v>
      </c>
      <c r="CU126" s="85">
        <f t="shared" si="895"/>
        <v>0</v>
      </c>
      <c r="CV126" s="85">
        <f t="shared" si="895"/>
        <v>0</v>
      </c>
      <c r="CW126" s="85">
        <f t="shared" si="895"/>
        <v>0</v>
      </c>
      <c r="CX126" s="85">
        <f t="shared" si="895"/>
        <v>0</v>
      </c>
      <c r="CY126" s="97">
        <f t="shared" si="895"/>
        <v>5</v>
      </c>
      <c r="DD126" s="105"/>
      <c r="DE126" s="105"/>
      <c r="DF126" s="105"/>
      <c r="DG126" s="105"/>
      <c r="DH126" s="105"/>
      <c r="DI126" s="105"/>
      <c r="DJ126" s="105"/>
      <c r="DK126" s="105"/>
      <c r="DL126" s="4"/>
      <c r="DM126" s="4"/>
      <c r="DN126" s="4"/>
      <c r="DO126" s="4"/>
      <c r="DP126" s="4"/>
      <c r="DQ126" s="4"/>
      <c r="DR126" s="4"/>
      <c r="DS126" s="4"/>
      <c r="DT126" s="4"/>
      <c r="DU126" s="4"/>
    </row>
    <row r="127" spans="1:125" s="20" customFormat="1" ht="13.5" customHeight="1" x14ac:dyDescent="0.25">
      <c r="A127" s="18"/>
      <c r="B127" s="18"/>
      <c r="C127" s="161"/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198"/>
      <c r="AH127" s="213"/>
      <c r="AI127" s="213"/>
      <c r="AJ127" s="213"/>
      <c r="AK127" s="198"/>
      <c r="AL127" s="213"/>
      <c r="AM127" s="213"/>
      <c r="AN127" s="213"/>
      <c r="AO127" s="198"/>
      <c r="AP127" s="213"/>
      <c r="AQ127" s="213"/>
      <c r="AR127" s="213"/>
      <c r="AS127" s="198"/>
      <c r="AT127" s="213"/>
      <c r="AU127" s="213"/>
      <c r="AV127" s="213"/>
      <c r="AW127" s="198"/>
      <c r="AX127" s="213"/>
      <c r="AY127" s="213"/>
      <c r="AZ127" s="213"/>
      <c r="BA127" s="198"/>
      <c r="BB127" s="213"/>
      <c r="BC127" s="213"/>
      <c r="BD127" s="213"/>
      <c r="BE127" s="198"/>
      <c r="BF127" s="213"/>
      <c r="BG127" s="213"/>
      <c r="BH127" s="213"/>
      <c r="BI127" s="198"/>
      <c r="BJ127" s="166"/>
      <c r="BK127" s="25"/>
      <c r="BL127" s="54"/>
      <c r="BM127" s="54"/>
      <c r="BN127" s="54"/>
      <c r="BO127" s="54"/>
      <c r="BP127" s="54"/>
      <c r="BQ127" s="54"/>
      <c r="BR127" s="54"/>
      <c r="BS127" s="54"/>
      <c r="BT127" s="54"/>
      <c r="CE127" s="236"/>
      <c r="CF127" s="253"/>
      <c r="DD127" s="58"/>
      <c r="DE127" s="58"/>
      <c r="DF127" s="58"/>
      <c r="DG127" s="58"/>
      <c r="DH127" s="58"/>
      <c r="DI127" s="58"/>
      <c r="DJ127" s="58"/>
      <c r="DK127" s="58"/>
    </row>
    <row r="128" spans="1:125" s="20" customFormat="1" ht="12" customHeight="1" x14ac:dyDescent="0.25">
      <c r="A128" s="18"/>
      <c r="B128" s="18"/>
      <c r="C128" s="161"/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198"/>
      <c r="AH128" s="213"/>
      <c r="AI128" s="213"/>
      <c r="AJ128" s="213"/>
      <c r="AK128" s="198"/>
      <c r="AL128" s="213"/>
      <c r="AM128" s="213"/>
      <c r="AN128" s="213"/>
      <c r="AO128" s="198"/>
      <c r="AP128" s="213"/>
      <c r="AQ128" s="213"/>
      <c r="AR128" s="213"/>
      <c r="AS128" s="198"/>
      <c r="AT128" s="213"/>
      <c r="AU128" s="213"/>
      <c r="AV128" s="213"/>
      <c r="AW128" s="198"/>
      <c r="AX128" s="213"/>
      <c r="AY128" s="213"/>
      <c r="AZ128" s="213"/>
      <c r="BA128" s="198"/>
      <c r="BB128" s="213"/>
      <c r="BC128" s="213"/>
      <c r="BD128" s="213"/>
      <c r="BE128" s="198"/>
      <c r="BF128" s="213"/>
      <c r="BG128" s="213"/>
      <c r="BH128" s="213"/>
      <c r="BI128" s="198"/>
      <c r="BJ128" s="166"/>
      <c r="BK128" s="25"/>
      <c r="BL128" s="54"/>
      <c r="BM128" s="54"/>
      <c r="BN128" s="54"/>
      <c r="BO128" s="54"/>
      <c r="BP128" s="54"/>
      <c r="BQ128" s="54"/>
      <c r="BR128" s="54"/>
      <c r="BS128" s="54"/>
      <c r="BT128" s="54"/>
      <c r="CE128" s="236"/>
      <c r="CF128" s="253"/>
      <c r="DD128" s="58"/>
      <c r="DE128" s="58"/>
      <c r="DF128" s="58"/>
      <c r="DG128" s="58"/>
      <c r="DH128" s="58"/>
      <c r="DI128" s="58"/>
      <c r="DJ128" s="58"/>
      <c r="DK128" s="58"/>
    </row>
    <row r="129" spans="1:124" s="20" customFormat="1" ht="21.75" customHeight="1" x14ac:dyDescent="0.2">
      <c r="A129" s="223" t="s">
        <v>25</v>
      </c>
      <c r="B129" s="176" t="str">
        <f>CONCATENATE("Підготовка ",'Титул денна'!AX1,"а разом:")</f>
        <v>Підготовка магістра разом:</v>
      </c>
      <c r="C129" s="224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225"/>
      <c r="P129" s="226"/>
      <c r="Q129" s="146"/>
      <c r="R129" s="146"/>
      <c r="S129" s="146"/>
      <c r="T129" s="146"/>
      <c r="U129" s="146"/>
      <c r="V129" s="146"/>
      <c r="W129" s="146"/>
      <c r="X129" s="184">
        <f>X$126+X$103</f>
        <v>2700</v>
      </c>
      <c r="Y129" s="184">
        <f>Y$126+Y$103</f>
        <v>90</v>
      </c>
      <c r="Z129" s="278"/>
      <c r="AA129" s="278"/>
      <c r="AB129" s="278"/>
      <c r="AC129" s="278"/>
      <c r="AD129" s="278"/>
      <c r="AE129" s="278"/>
      <c r="AF129" s="278"/>
      <c r="AG129" s="185">
        <f>AG$103+AG$126</f>
        <v>20</v>
      </c>
      <c r="AH129" s="278"/>
      <c r="AI129" s="278"/>
      <c r="AJ129" s="278"/>
      <c r="AK129" s="185">
        <f t="shared" ref="AK129" si="896">AK$103+AK$126</f>
        <v>40</v>
      </c>
      <c r="AL129" s="278"/>
      <c r="AM129" s="278"/>
      <c r="AN129" s="278"/>
      <c r="AO129" s="185">
        <f t="shared" ref="AO129" si="897">AO$103+AO$126</f>
        <v>30</v>
      </c>
      <c r="AP129" s="278"/>
      <c r="AQ129" s="278"/>
      <c r="AR129" s="278"/>
      <c r="AS129" s="185">
        <f t="shared" ref="AS129" si="898">AS$103+AS$126</f>
        <v>0</v>
      </c>
      <c r="AT129" s="278">
        <f t="shared" ref="AT129:BH129" si="899">AT$126+AT$103</f>
        <v>0</v>
      </c>
      <c r="AU129" s="278">
        <f t="shared" si="899"/>
        <v>0</v>
      </c>
      <c r="AV129" s="278">
        <f t="shared" si="899"/>
        <v>0</v>
      </c>
      <c r="AW129" s="185">
        <f t="shared" ref="AW129" si="900">AW$103+AW$126</f>
        <v>0</v>
      </c>
      <c r="AX129" s="278">
        <f t="shared" si="899"/>
        <v>0</v>
      </c>
      <c r="AY129" s="278">
        <f t="shared" si="899"/>
        <v>0</v>
      </c>
      <c r="AZ129" s="278">
        <f t="shared" si="899"/>
        <v>0</v>
      </c>
      <c r="BA129" s="185">
        <f t="shared" ref="BA129" si="901">BA$103+BA$126</f>
        <v>0</v>
      </c>
      <c r="BB129" s="278">
        <f t="shared" si="899"/>
        <v>0</v>
      </c>
      <c r="BC129" s="278">
        <f t="shared" si="899"/>
        <v>0</v>
      </c>
      <c r="BD129" s="278">
        <f t="shared" si="899"/>
        <v>0</v>
      </c>
      <c r="BE129" s="185">
        <f t="shared" ref="BE129" si="902">BE$103+BE$126</f>
        <v>0</v>
      </c>
      <c r="BF129" s="278">
        <f t="shared" si="899"/>
        <v>0</v>
      </c>
      <c r="BG129" s="278">
        <f t="shared" si="899"/>
        <v>0</v>
      </c>
      <c r="BH129" s="278">
        <f t="shared" si="899"/>
        <v>0</v>
      </c>
      <c r="BI129" s="185">
        <f t="shared" ref="BI129" si="903">BI$103+BI$126</f>
        <v>0</v>
      </c>
      <c r="BJ129" s="70">
        <f>IF(ISERROR(AC129/X129),0,AC129/X129)</f>
        <v>0</v>
      </c>
      <c r="BK129" s="41"/>
      <c r="BL129" s="36">
        <f t="shared" ref="BL129:BT129" si="904">BL$126+BL$103</f>
        <v>19</v>
      </c>
      <c r="BM129" s="36">
        <f t="shared" si="904"/>
        <v>39</v>
      </c>
      <c r="BN129" s="36" t="e">
        <f t="shared" si="904"/>
        <v>#DIV/0!</v>
      </c>
      <c r="BO129" s="36">
        <f t="shared" si="904"/>
        <v>0</v>
      </c>
      <c r="BP129" s="36">
        <f t="shared" si="904"/>
        <v>0</v>
      </c>
      <c r="BQ129" s="36">
        <f t="shared" si="904"/>
        <v>0</v>
      </c>
      <c r="BR129" s="36">
        <f t="shared" si="904"/>
        <v>0</v>
      </c>
      <c r="BS129" s="36">
        <f t="shared" si="904"/>
        <v>0</v>
      </c>
      <c r="BT129" s="307" t="e">
        <f t="shared" si="904"/>
        <v>#DIV/0!</v>
      </c>
      <c r="BW129" s="42">
        <f t="shared" ref="BW129:CE129" si="905">BW88+BW126+BW69</f>
        <v>19</v>
      </c>
      <c r="BX129" s="42">
        <f t="shared" si="905"/>
        <v>24</v>
      </c>
      <c r="BY129" s="42">
        <f t="shared" si="905"/>
        <v>2.75</v>
      </c>
      <c r="BZ129" s="42">
        <f t="shared" si="905"/>
        <v>0</v>
      </c>
      <c r="CA129" s="42">
        <f t="shared" si="905"/>
        <v>0</v>
      </c>
      <c r="CB129" s="42">
        <f t="shared" si="905"/>
        <v>0</v>
      </c>
      <c r="CC129" s="42">
        <f t="shared" si="905"/>
        <v>0</v>
      </c>
      <c r="CD129" s="42">
        <f t="shared" si="905"/>
        <v>0</v>
      </c>
      <c r="CE129" s="239">
        <f t="shared" si="905"/>
        <v>45.75</v>
      </c>
      <c r="CF129" s="253"/>
      <c r="DD129" s="58"/>
      <c r="DE129" s="58"/>
      <c r="DF129" s="58"/>
      <c r="DG129" s="58"/>
      <c r="DH129" s="58"/>
      <c r="DI129" s="58"/>
      <c r="DJ129" s="58"/>
      <c r="DK129" s="58"/>
    </row>
    <row r="130" spans="1:124" s="2" customFormat="1" ht="21" hidden="1" customHeight="1" x14ac:dyDescent="0.25">
      <c r="A130"/>
      <c r="B130" s="177"/>
      <c r="C130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/>
      <c r="BK130"/>
      <c r="BL130"/>
      <c r="BM130"/>
      <c r="BN130"/>
      <c r="BO130"/>
      <c r="BP130"/>
      <c r="BQ130"/>
      <c r="BR130"/>
      <c r="BS130"/>
      <c r="BT130"/>
      <c r="CE130" s="230"/>
      <c r="CF130" s="246"/>
      <c r="DD130" s="59"/>
      <c r="DE130" s="59"/>
      <c r="DF130" s="59"/>
      <c r="DG130" s="59"/>
      <c r="DH130" s="59"/>
      <c r="DI130" s="59"/>
      <c r="DJ130" s="59"/>
      <c r="DK130" s="59"/>
    </row>
    <row r="131" spans="1:124" s="2" customFormat="1" hidden="1" x14ac:dyDescent="0.25">
      <c r="A131"/>
      <c r="B131" s="177"/>
      <c r="C131"/>
      <c r="D131" s="190"/>
      <c r="E131" s="190"/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/>
      <c r="BK131" s="20"/>
      <c r="BL131" s="15">
        <f>IF(AND($DC131=0,$DL131=0),0,IF(AND($CP131=0,$CY131=0,DD131&lt;&gt;0),DD131, IF(AND(BK131&lt;CF131,$CE131&lt;&gt;$Y131,BW131=$CF131),BW131+$Y131-$CE131,BW131)))</f>
        <v>0</v>
      </c>
      <c r="BM131" s="15">
        <f>IF(AND($DC131=0,$DL131=0),0,IF(AND($CP131=0,$CY131=0,DE131&lt;&gt;0),DE131, IF(AND(BL131&lt;CF131,$CE131&lt;&gt;$Y131,BX131=$CF131),BX131+$Y131-$CE131,BX131)))</f>
        <v>0</v>
      </c>
      <c r="BN131" s="15">
        <f>IF(AND($DC131=0,$DL131=0),0,IF(AND($CP131=0,$CY131=0,DF131&lt;&gt;0),DF131, IF(AND(BM131&lt;CF131,$CE131&lt;&gt;$Y131,BY131=$CF131),BY131+$Y131-$CE131,BY131)))</f>
        <v>0</v>
      </c>
      <c r="BO131" s="15">
        <f>IF(AND($DC131=0,$DL131=0),0,IF(AND($CP131=0,$CY131=0,DG131&lt;&gt;0),DG131, IF(AND(BN131&lt;CF131,$CE131&lt;&gt;$Y131,BZ131=$CF131),BZ131+$Y131-$CE131,BZ131)))</f>
        <v>0</v>
      </c>
      <c r="BP131" s="15">
        <f>IF(AND($DC131=0,$DL131=0),0,IF(AND($CP131=0,$CY131=0,DH131&lt;&gt;0),DH131, IF(AND(BO131&lt;CF131,$CE131&lt;&gt;$Y131,CA131=$CF131),CA131+$Y131-$CE131,CA131)))</f>
        <v>0</v>
      </c>
      <c r="BQ131" s="15">
        <f>IF(AND($DC131=0,$DL131=0),0,IF(AND($CP131=0,$CY131=0,DI131&lt;&gt;0),DI131, IF(AND(BP131&lt;CF131,$CE131&lt;&gt;$Y131,CB131=$CF131),CB131+$Y131-$CE131,CB131)))</f>
        <v>0</v>
      </c>
      <c r="BR131" s="15">
        <f>IF(AND($DC131=0,$DL131=0),0,IF(AND($CP131=0,$CY131=0,DJ131&lt;&gt;0),DJ131, IF(AND(BQ131&lt;CF131,$CE131&lt;&gt;$Y131,CC131=$CF131),CC131+$Y131-$CE131,CC131)))</f>
        <v>0</v>
      </c>
      <c r="BS131" s="15">
        <f>IF(AND($DC131=0,$DL131=0),0,IF(AND($CP131=0,$CY131=0,DK131&lt;&gt;0),DK131, IF(AND(BR131&lt;CF131,$CE131&lt;&gt;$Y131,CD131=$CF131),CD131+$Y131-$CE131,CD131)))</f>
        <v>0</v>
      </c>
      <c r="BT131" s="89">
        <f>SUM(BL131:BS131)</f>
        <v>0</v>
      </c>
      <c r="BW131" s="15">
        <f>IF($DC131=0,0,ROUND(4*($Y131-$DL131)*SUM(AD131:AD131)/$DC131,0)/4)+DD131+DM131</f>
        <v>0</v>
      </c>
      <c r="BX131" s="15">
        <f>IF($DC131=0,0,ROUND(4*($Y131-$DL131)*SUM(AH131:AH131)/$DC131,0)/4)+DE131+DN131</f>
        <v>0</v>
      </c>
      <c r="BY131" s="15">
        <f>IF($DC131=0,0,ROUND(4*($Y131-$DL131)*SUM(AL131:AL131)/$DC131,0)/4)+DF131+DO131</f>
        <v>0</v>
      </c>
      <c r="BZ131" s="15">
        <f>IF($DC131=0,0,ROUND(4*($Y131-$DL131)*SUM(AP131:AP131)/$DC131,0)/4)+DG131++DP131</f>
        <v>0</v>
      </c>
      <c r="CA131" s="15">
        <f>IF($DC131=0,0,ROUND(4*($Y131-$DL131)*SUM(AT131:AT131)/$DC131,0)/4)+DH131+DQ131</f>
        <v>0</v>
      </c>
      <c r="CB131" s="15">
        <f>IF($DC131=0,0,ROUND(4*($Y131-$DL131)*(SUM(AX131:AX131))/$DC131,0)/4)+DI131+DR131</f>
        <v>0</v>
      </c>
      <c r="CC131" s="15">
        <f>IF($DC131=0,0,ROUND(4*($Y131-$DL131)*(SUM(BB131:BB131))/$DC131,0)/4)+DJ131+DS131</f>
        <v>0</v>
      </c>
      <c r="CD131" s="15">
        <f>IF($DC131=0,0,ROUND(4*($Y131-$DL131)*(SUM(BF131:BF131))/$DC131,0)/4)+DK131+DT131</f>
        <v>0</v>
      </c>
      <c r="CE131" s="234">
        <f>SUM(BW131:CD131)</f>
        <v>0</v>
      </c>
      <c r="CF131" s="251">
        <f>MAX(BW131:CD131)</f>
        <v>0</v>
      </c>
      <c r="DC131" s="72">
        <f>SUM($AD131:$AD131)+SUM($AH131:$AH131)+SUM($AL131:$AL131)+SUM($AP131:$AP131)+SUM($AT131:$AT131)+SUM($AX131:$AX131)+SUM($BB131:$BB131)+SUM($BF131:$BF131)</f>
        <v>0</v>
      </c>
      <c r="DD131" s="106">
        <f>IF($O131=1,BP$6,0)+IF($P131=1,BL$6,0)</f>
        <v>0</v>
      </c>
      <c r="DE131" s="106">
        <f>IF(($O131)=2,BP$6,0)+IF(($P131)=2,BL$6,0)</f>
        <v>0</v>
      </c>
      <c r="DF131" s="106">
        <f>IF(($O131)=3,BP$6,0)+IF(($P131)=3,BL$6,0)</f>
        <v>0</v>
      </c>
      <c r="DG131" s="106">
        <f>IF(($O131)=4,BP$6,0)+IF(($P131)=4,BL$6,0)</f>
        <v>0</v>
      </c>
      <c r="DH131" s="106">
        <f>IF(($O131)=5,BP$6,0)+IF(($P131)=5,BL$6,0)</f>
        <v>0</v>
      </c>
      <c r="DI131" s="106">
        <f>IF(($O131)=6,BP$6,0)+IF(($P131)=6,BL$6,0)</f>
        <v>0</v>
      </c>
      <c r="DJ131" s="106">
        <f>IF(($O131)=7,BP$6,0)+IF(($P131)=7,BL$6,0)</f>
        <v>0</v>
      </c>
      <c r="DK131" s="106">
        <f>IF(($O131)=8,BP$6,0)+IF(($P131)=8,BL$6,0)</f>
        <v>0</v>
      </c>
      <c r="DL131" s="73">
        <f>SUM(DD131:DK131)</f>
        <v>0</v>
      </c>
    </row>
    <row r="132" spans="1:124" s="2" customFormat="1" hidden="1" x14ac:dyDescent="0.25">
      <c r="A132"/>
      <c r="B132" s="177"/>
      <c r="C132"/>
      <c r="D132" s="190"/>
      <c r="E132" s="190"/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/>
      <c r="BK132" s="20"/>
      <c r="BL132" s="15">
        <f>IF(AND($DC132=0,$DL132=0),0,IF(AND($CP132=0,$CY132=0,DD132&lt;&gt;0),DD132, IF(AND(BK132&lt;CF132,$CE132&lt;&gt;$Y132,BW132=$CF132),BW132+$Y132-$CE132,BW132)))</f>
        <v>0</v>
      </c>
      <c r="BM132" s="15">
        <f>IF(AND($DC132=0,$DL132=0),0,IF(AND($CP132=0,$CY132=0,DE132&lt;&gt;0),DE132, IF(AND(BL132&lt;CF132,$CE132&lt;&gt;$Y132,BX132=$CF132),BX132+$Y132-$CE132,BX132)))</f>
        <v>0</v>
      </c>
      <c r="BN132" s="15">
        <f>IF(AND($DC132=0,$DL132=0),0,IF(AND($CP132=0,$CY132=0,DF132&lt;&gt;0),DF132, IF(AND(BM132&lt;CF132,$CE132&lt;&gt;$Y132,BY132=$CF132),BY132+$Y132-$CE132,BY132)))</f>
        <v>0</v>
      </c>
      <c r="BO132" s="15">
        <f>IF(AND($DC132=0,$DL132=0),0,IF(AND($CP132=0,$CY132=0,DG132&lt;&gt;0),DG132, IF(AND(BN132&lt;CF132,$CE132&lt;&gt;$Y132,BZ132=$CF132),BZ132+$Y132-$CE132,BZ132)))</f>
        <v>0</v>
      </c>
      <c r="BP132" s="15">
        <f>IF(AND($DC132=0,$DL132=0),0,IF(AND($CP132=0,$CY132=0,DH132&lt;&gt;0),DH132, IF(AND(BO132&lt;CF132,$CE132&lt;&gt;$Y132,CA132=$CF132),CA132+$Y132-$CE132,CA132)))</f>
        <v>0</v>
      </c>
      <c r="BQ132" s="15">
        <f>IF(AND($DC132=0,$DL132=0),0,IF(AND($CP132=0,$CY132=0,DI132&lt;&gt;0),DI132, IF(AND(BP132&lt;CF132,$CE132&lt;&gt;$Y132,CB132=$CF132),CB132+$Y132-$CE132,CB132)))</f>
        <v>0</v>
      </c>
      <c r="BR132" s="15">
        <f>IF(AND($DC132=0,$DL132=0),0,IF(AND($CP132=0,$CY132=0,DJ132&lt;&gt;0),DJ132, IF(AND(BQ132&lt;CF132,$CE132&lt;&gt;$Y132,CC132=$CF132),CC132+$Y132-$CE132,CC132)))</f>
        <v>0</v>
      </c>
      <c r="BS132" s="15">
        <f>IF(AND($DC132=0,$DL132=0),0,IF(AND($CP132=0,$CY132=0,DK132&lt;&gt;0),DK132, IF(AND(BR132&lt;CF132,$CE132&lt;&gt;$Y132,CD132=$CF132),CD132+$Y132-$CE132,CD132)))</f>
        <v>0</v>
      </c>
      <c r="BT132" s="89">
        <f>SUM(BL132:BS132)</f>
        <v>0</v>
      </c>
      <c r="BW132" s="15">
        <f>IF($DC132=0,0,ROUND(4*($Y132-$DL132)*SUM(AD132:AD132)/$DC132,0)/4)+DD132+DM132</f>
        <v>0</v>
      </c>
      <c r="BX132" s="15">
        <f>IF($DC132=0,0,ROUND(4*($Y132-$DL132)*SUM(AH132:AH132)/$DC132,0)/4)+DE132+DN132</f>
        <v>0</v>
      </c>
      <c r="BY132" s="15">
        <f>IF($DC132=0,0,ROUND(4*($Y132-$DL132)*SUM(AL132:AL132)/$DC132,0)/4)+DF132+DO132</f>
        <v>0</v>
      </c>
      <c r="BZ132" s="15">
        <f>IF($DC132=0,0,ROUND(4*($Y132-$DL132)*SUM(AP132:AP132)/$DC132,0)/4)+DG132++DP132</f>
        <v>0</v>
      </c>
      <c r="CA132" s="15">
        <f>IF($DC132=0,0,ROUND(4*($Y132-$DL132)*SUM(AT132:AT132)/$DC132,0)/4)+DH132+DQ132</f>
        <v>0</v>
      </c>
      <c r="CB132" s="15">
        <f>IF($DC132=0,0,ROUND(4*($Y132-$DL132)*(SUM(AX132:AX132))/$DC132,0)/4)+DI132+DR132</f>
        <v>0</v>
      </c>
      <c r="CC132" s="15">
        <f>IF($DC132=0,0,ROUND(4*($Y132-$DL132)*(SUM(BB132:BB132))/$DC132,0)/4)+DJ132+DS132</f>
        <v>0</v>
      </c>
      <c r="CD132" s="15">
        <f>IF($DC132=0,0,ROUND(4*($Y132-$DL132)*(SUM(BF132:BF132))/$DC132,0)/4)+DK132+DT132</f>
        <v>0</v>
      </c>
      <c r="CE132" s="234">
        <f>SUM(BW132:CD132)</f>
        <v>0</v>
      </c>
      <c r="CF132" s="251">
        <f>MAX(BW132:CD132)</f>
        <v>0</v>
      </c>
      <c r="DC132" s="72">
        <f>SUM($AD132:$AD132)+SUM($AH132:$AH132)+SUM($AL132:$AL132)+SUM($AP132:$AP132)+SUM($AT132:$AT132)+SUM($AX132:$AX132)+SUM($BB132:$BB132)+SUM($BF132:$BF132)</f>
        <v>0</v>
      </c>
      <c r="DD132" s="106">
        <f>IF($O132=1,BP$6,0)+IF($P132=1,BL$6,0)</f>
        <v>0</v>
      </c>
      <c r="DE132" s="106">
        <f>IF(($O132)=2,BP$6,0)+IF(($P132)=2,BL$6,0)</f>
        <v>0</v>
      </c>
      <c r="DF132" s="106">
        <f>IF(($O132)=3,BP$6,0)+IF(($P132)=3,BL$6,0)</f>
        <v>0</v>
      </c>
      <c r="DG132" s="106">
        <f>IF(($O132)=4,BP$6,0)+IF(($P132)=4,BL$6,0)</f>
        <v>0</v>
      </c>
      <c r="DH132" s="106">
        <f>IF(($O132)=5,BP$6,0)+IF(($P132)=5,BL$6,0)</f>
        <v>0</v>
      </c>
      <c r="DI132" s="106">
        <f>IF(($O132)=6,BP$6,0)+IF(($P132)=6,BL$6,0)</f>
        <v>0</v>
      </c>
      <c r="DJ132" s="106">
        <f>IF(($O132)=7,BP$6,0)+IF(($P132)=7,BL$6,0)</f>
        <v>0</v>
      </c>
      <c r="DK132" s="106">
        <f>IF(($O132)=8,BP$6,0)+IF(($P132)=8,BL$6,0)</f>
        <v>0</v>
      </c>
      <c r="DL132" s="73">
        <f>SUM(DD132:DK132)</f>
        <v>0</v>
      </c>
    </row>
    <row r="133" spans="1:124" s="2" customFormat="1" hidden="1" x14ac:dyDescent="0.25">
      <c r="A133"/>
      <c r="B133" s="177"/>
      <c r="C133"/>
      <c r="D133" s="190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/>
      <c r="BK133" s="20"/>
      <c r="BL133" s="15">
        <f>IF(AND($DC133=0,$DL133=0),0,IF(AND($CP133=0,$CY133=0,DD133&lt;&gt;0),DD133, IF(AND(BK133&lt;CF133,$CE133&lt;&gt;$Y133,BW133=$CF133),BW133+$Y133-$CE133,BW133)))</f>
        <v>0</v>
      </c>
      <c r="BM133" s="15">
        <f>IF(AND($DC133=0,$DL133=0),0,IF(AND($CP133=0,$CY133=0,DE133&lt;&gt;0),DE133, IF(AND(BL133&lt;CF133,$CE133&lt;&gt;$Y133,BX133=$CF133),BX133+$Y133-$CE133,BX133)))</f>
        <v>0</v>
      </c>
      <c r="BN133" s="15">
        <f>IF(AND($DC133=0,$DL133=0),0,IF(AND($CP133=0,$CY133=0,DF133&lt;&gt;0),DF133, IF(AND(BM133&lt;CF133,$CE133&lt;&gt;$Y133,BY133=$CF133),BY133+$Y133-$CE133,BY133)))</f>
        <v>0</v>
      </c>
      <c r="BO133" s="15">
        <f>IF(AND($DC133=0,$DL133=0),0,IF(AND($CP133=0,$CY133=0,DG133&lt;&gt;0),DG133, IF(AND(BN133&lt;CF133,$CE133&lt;&gt;$Y133,BZ133=$CF133),BZ133+$Y133-$CE133,BZ133)))</f>
        <v>0</v>
      </c>
      <c r="BP133" s="15">
        <f>IF(AND($DC133=0,$DL133=0),0,IF(AND($CP133=0,$CY133=0,DH133&lt;&gt;0),DH133, IF(AND(BO133&lt;CF133,$CE133&lt;&gt;$Y133,CA133=$CF133),CA133+$Y133-$CE133,CA133)))</f>
        <v>0</v>
      </c>
      <c r="BQ133" s="15">
        <f>IF(AND($DC133=0,$DL133=0),0,IF(AND($CP133=0,$CY133=0,DI133&lt;&gt;0),DI133, IF(AND(BP133&lt;CF133,$CE133&lt;&gt;$Y133,CB133=$CF133),CB133+$Y133-$CE133,CB133)))</f>
        <v>0</v>
      </c>
      <c r="BR133" s="15">
        <f>IF(AND($DC133=0,$DL133=0),0,IF(AND($CP133=0,$CY133=0,DJ133&lt;&gt;0),DJ133, IF(AND(BQ133&lt;CF133,$CE133&lt;&gt;$Y133,CC133=$CF133),CC133+$Y133-$CE133,CC133)))</f>
        <v>0</v>
      </c>
      <c r="BS133" s="15">
        <f>IF(AND($DC133=0,$DL133=0),0,IF(AND($CP133=0,$CY133=0,DK133&lt;&gt;0),DK133, IF(AND(BR133&lt;CF133,$CE133&lt;&gt;$Y133,CD133=$CF133),CD133+$Y133-$CE133,CD133)))</f>
        <v>0</v>
      </c>
      <c r="BT133" s="89">
        <f>SUM(BL133:BS133)</f>
        <v>0</v>
      </c>
      <c r="BW133" s="15">
        <f>IF($DC133=0,0,ROUND(4*($Y133-$DL133)*SUM(AD133:AD133)/$DC133,0)/4)+DD133+DM133</f>
        <v>0</v>
      </c>
      <c r="BX133" s="15">
        <f>IF($DC133=0,0,ROUND(4*($Y133-$DL133)*SUM(AH133:AH133)/$DC133,0)/4)+DE133+DN133</f>
        <v>0</v>
      </c>
      <c r="BY133" s="15">
        <f>IF($DC133=0,0,ROUND(4*($Y133-$DL133)*SUM(AL133:AL133)/$DC133,0)/4)+DF133+DO133</f>
        <v>0</v>
      </c>
      <c r="BZ133" s="15">
        <f>IF($DC133=0,0,ROUND(4*($Y133-$DL133)*SUM(AP133:AP133)/$DC133,0)/4)+DG133++DP133</f>
        <v>0</v>
      </c>
      <c r="CA133" s="15">
        <f>IF($DC133=0,0,ROUND(4*($Y133-$DL133)*SUM(AT133:AT133)/$DC133,0)/4)+DH133+DQ133</f>
        <v>0</v>
      </c>
      <c r="CB133" s="15">
        <f>IF($DC133=0,0,ROUND(4*($Y133-$DL133)*(SUM(AX133:AX133))/$DC133,0)/4)+DI133+DR133</f>
        <v>0</v>
      </c>
      <c r="CC133" s="15">
        <f>IF($DC133=0,0,ROUND(4*($Y133-$DL133)*(SUM(BB133:BB133))/$DC133,0)/4)+DJ133+DS133</f>
        <v>0</v>
      </c>
      <c r="CD133" s="15">
        <f>IF($DC133=0,0,ROUND(4*($Y133-$DL133)*(SUM(BF133:BF133))/$DC133,0)/4)+DK133+DT133</f>
        <v>0</v>
      </c>
      <c r="CE133" s="234">
        <f>SUM(BW133:CD133)</f>
        <v>0</v>
      </c>
      <c r="CF133" s="251">
        <f>MAX(BW133:CD133)</f>
        <v>0</v>
      </c>
      <c r="DC133" s="72">
        <f>SUM($AD133:$AD133)+SUM($AH133:$AH133)+SUM($AL133:$AL133)+SUM($AP133:$AP133)+SUM($AT133:$AT133)+SUM($AX133:$AX133)+SUM($BB133:$BB133)+SUM($BF133:$BF133)</f>
        <v>0</v>
      </c>
      <c r="DD133" s="106">
        <f>IF($O133=1,BP$6,0)+IF($P133=1,BL$6,0)</f>
        <v>0</v>
      </c>
      <c r="DE133" s="106">
        <f>IF(($O133)=2,BP$6,0)+IF(($P133)=2,BL$6,0)</f>
        <v>0</v>
      </c>
      <c r="DF133" s="106">
        <f>IF(($O133)=3,BP$6,0)+IF(($P133)=3,BL$6,0)</f>
        <v>0</v>
      </c>
      <c r="DG133" s="106">
        <f>IF(($O133)=4,BP$6,0)+IF(($P133)=4,BL$6,0)</f>
        <v>0</v>
      </c>
      <c r="DH133" s="106">
        <f>IF(($O133)=5,BP$6,0)+IF(($P133)=5,BL$6,0)</f>
        <v>0</v>
      </c>
      <c r="DI133" s="106">
        <f>IF(($O133)=6,BP$6,0)+IF(($P133)=6,BL$6,0)</f>
        <v>0</v>
      </c>
      <c r="DJ133" s="106">
        <f>IF(($O133)=7,BP$6,0)+IF(($P133)=7,BL$6,0)</f>
        <v>0</v>
      </c>
      <c r="DK133" s="106">
        <f>IF(($O133)=8,BP$6,0)+IF(($P133)=8,BL$6,0)</f>
        <v>0</v>
      </c>
      <c r="DL133" s="73">
        <f>SUM(DD133:DK133)</f>
        <v>0</v>
      </c>
    </row>
    <row r="134" spans="1:124" s="20" customFormat="1" ht="13.5" hidden="1" customHeight="1" x14ac:dyDescent="0.25">
      <c r="A134"/>
      <c r="B134" s="177"/>
      <c r="C134"/>
      <c r="D134" s="190"/>
      <c r="E134" s="190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/>
      <c r="BL134" s="91">
        <f t="shared" ref="BL134:BT134" si="906">SUM(BL131:BL133)</f>
        <v>0</v>
      </c>
      <c r="BM134" s="91">
        <f t="shared" si="906"/>
        <v>0</v>
      </c>
      <c r="BN134" s="91">
        <f t="shared" si="906"/>
        <v>0</v>
      </c>
      <c r="BO134" s="91">
        <f t="shared" si="906"/>
        <v>0</v>
      </c>
      <c r="BP134" s="91">
        <f t="shared" si="906"/>
        <v>0</v>
      </c>
      <c r="BQ134" s="91">
        <f t="shared" si="906"/>
        <v>0</v>
      </c>
      <c r="BR134" s="91">
        <f t="shared" si="906"/>
        <v>0</v>
      </c>
      <c r="BS134" s="91">
        <f t="shared" si="906"/>
        <v>0</v>
      </c>
      <c r="BT134" s="91">
        <f t="shared" si="906"/>
        <v>0</v>
      </c>
      <c r="BU134" s="25"/>
      <c r="BV134" s="25"/>
      <c r="BW134" s="52">
        <f t="shared" ref="BW134:CE134" si="907">SUM(BW131:BW133)</f>
        <v>0</v>
      </c>
      <c r="BX134" s="52">
        <f t="shared" si="907"/>
        <v>0</v>
      </c>
      <c r="BY134" s="52">
        <f t="shared" si="907"/>
        <v>0</v>
      </c>
      <c r="BZ134" s="52">
        <f t="shared" si="907"/>
        <v>0</v>
      </c>
      <c r="CA134" s="52">
        <f t="shared" si="907"/>
        <v>0</v>
      </c>
      <c r="CB134" s="52">
        <f t="shared" si="907"/>
        <v>0</v>
      </c>
      <c r="CC134" s="52">
        <f t="shared" si="907"/>
        <v>0</v>
      </c>
      <c r="CD134" s="52">
        <f t="shared" si="907"/>
        <v>0</v>
      </c>
      <c r="CE134" s="240">
        <f t="shared" si="907"/>
        <v>0</v>
      </c>
      <c r="CF134" s="253"/>
      <c r="DD134" s="58"/>
      <c r="DE134" s="58"/>
      <c r="DF134" s="58"/>
      <c r="DG134" s="58"/>
      <c r="DH134" s="58"/>
      <c r="DI134" s="58"/>
      <c r="DJ134" s="58"/>
      <c r="DK134" s="58"/>
    </row>
    <row r="135" spans="1:124" s="2" customFormat="1" ht="21" customHeight="1" x14ac:dyDescent="0.2">
      <c r="A135" s="14"/>
      <c r="B135" s="178"/>
      <c r="C135" s="747" t="s">
        <v>28</v>
      </c>
      <c r="D135" s="747"/>
      <c r="E135" s="747"/>
      <c r="F135" s="747"/>
      <c r="G135" s="747"/>
      <c r="H135" s="747"/>
      <c r="I135" s="747"/>
      <c r="J135" s="747"/>
      <c r="K135" s="747"/>
      <c r="L135" s="747"/>
      <c r="M135" s="747"/>
      <c r="N135" s="747"/>
      <c r="O135" s="747"/>
      <c r="P135" s="747"/>
      <c r="Q135" s="747"/>
      <c r="R135" s="747"/>
      <c r="S135" s="747"/>
      <c r="T135" s="747"/>
      <c r="U135" s="747"/>
      <c r="V135" s="748"/>
      <c r="W135" s="748"/>
      <c r="X135" s="748"/>
      <c r="Y135" s="748"/>
      <c r="Z135" s="748"/>
      <c r="AA135" s="748"/>
      <c r="AB135" s="748"/>
      <c r="AC135" s="748"/>
      <c r="AD135" s="747"/>
      <c r="AE135" s="747"/>
      <c r="AF135" s="747"/>
      <c r="AG135" s="747"/>
      <c r="AH135" s="747"/>
      <c r="AI135" s="747"/>
      <c r="AJ135" s="747"/>
      <c r="AK135" s="747"/>
      <c r="AL135" s="747"/>
      <c r="AM135" s="747"/>
      <c r="AN135" s="747"/>
      <c r="AO135" s="747"/>
      <c r="AP135" s="747"/>
      <c r="AQ135" s="227"/>
      <c r="AR135" s="227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6"/>
      <c r="BE135" s="186"/>
      <c r="BF135" s="186"/>
      <c r="BG135" s="186"/>
      <c r="BH135" s="186"/>
      <c r="BI135" s="186"/>
      <c r="BJ135" s="25"/>
      <c r="CE135" s="230"/>
      <c r="CF135" s="246"/>
      <c r="DD135" s="59"/>
      <c r="DE135" s="59"/>
      <c r="DF135" s="59"/>
      <c r="DG135" s="59"/>
      <c r="DH135" s="59"/>
      <c r="DI135" s="59"/>
      <c r="DJ135" s="59"/>
      <c r="DK135" s="59"/>
    </row>
    <row r="136" spans="1:124" s="2" customFormat="1" ht="13.5" customHeight="1" x14ac:dyDescent="0.25">
      <c r="A136" s="57"/>
      <c r="B136" s="179" t="s">
        <v>29</v>
      </c>
      <c r="C136" s="74"/>
      <c r="D136" s="206"/>
      <c r="E136" s="206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7"/>
      <c r="R136" s="208"/>
      <c r="S136" s="208"/>
      <c r="T136" s="190"/>
      <c r="U136" s="190"/>
      <c r="V136" s="759" t="s">
        <v>189</v>
      </c>
      <c r="W136" s="759"/>
      <c r="X136" s="759"/>
      <c r="Y136" s="759"/>
      <c r="Z136" s="759"/>
      <c r="AA136" s="759"/>
      <c r="AB136" s="759"/>
      <c r="AC136" s="759"/>
      <c r="AD136" s="721">
        <f>IF(AD9&gt;0,(AD103+AE103+AF103)/AD9,0)</f>
        <v>10.705882352941176</v>
      </c>
      <c r="AE136" s="721"/>
      <c r="AF136" s="721"/>
      <c r="AG136" s="722"/>
      <c r="AH136" s="721">
        <f>IF(AH9&gt;0,(AH103+AI103+AJ103)/AH9,0)</f>
        <v>13.529411764705882</v>
      </c>
      <c r="AI136" s="721"/>
      <c r="AJ136" s="721"/>
      <c r="AK136" s="722"/>
      <c r="AL136" s="721">
        <f>IF(AL9&gt;0,(AL103+AM103+AN103)/AL9,0)</f>
        <v>4.666666666666667</v>
      </c>
      <c r="AM136" s="721"/>
      <c r="AN136" s="721"/>
      <c r="AO136" s="722"/>
      <c r="AP136" s="721">
        <f>IF(AP9&gt;0,(AP103+AQ103+AR103)/AP9,0)</f>
        <v>0</v>
      </c>
      <c r="AQ136" s="721"/>
      <c r="AR136" s="721"/>
      <c r="AS136" s="722"/>
      <c r="AT136" s="721">
        <f t="shared" ref="AT136" si="908">IF(AT9&gt;0,(AT129+AU129+AV129)/AT9,0)</f>
        <v>0</v>
      </c>
      <c r="AU136" s="721"/>
      <c r="AV136" s="721"/>
      <c r="AW136" s="722"/>
      <c r="AX136" s="721">
        <f t="shared" ref="AX136" si="909">IF(AX9&gt;0,(AX129+AY129+AZ129)/AX9,0)</f>
        <v>0</v>
      </c>
      <c r="AY136" s="721"/>
      <c r="AZ136" s="721"/>
      <c r="BA136" s="722"/>
      <c r="BB136" s="721">
        <f t="shared" ref="BB136" si="910">IF(BB9&gt;0,(BB129+BC129+BD129)/BB9,0)</f>
        <v>0</v>
      </c>
      <c r="BC136" s="721"/>
      <c r="BD136" s="721"/>
      <c r="BE136" s="722"/>
      <c r="BF136" s="721">
        <f>IF(BF9&gt;0,(BF129+BG129+BH129)/BF9,0)</f>
        <v>0</v>
      </c>
      <c r="BG136" s="721"/>
      <c r="BH136" s="721"/>
      <c r="BI136" s="722"/>
      <c r="BJ136" s="22"/>
      <c r="BK136" s="20"/>
      <c r="BL136" s="723" t="s">
        <v>88</v>
      </c>
      <c r="BM136" s="723"/>
      <c r="BN136" s="723"/>
      <c r="BO136" s="723"/>
      <c r="BP136" s="723"/>
      <c r="BQ136" s="723"/>
      <c r="BR136" s="723"/>
      <c r="BS136" s="723"/>
      <c r="BT136" s="20"/>
      <c r="BW136" s="735"/>
      <c r="BX136" s="735"/>
      <c r="BY136" s="735"/>
      <c r="BZ136" s="735"/>
      <c r="CA136" s="735"/>
      <c r="CB136" s="735"/>
      <c r="CC136" s="735"/>
      <c r="CD136" s="735"/>
      <c r="CE136" s="230"/>
      <c r="CF136" s="246"/>
      <c r="CG136"/>
      <c r="CH136"/>
      <c r="CI136"/>
      <c r="CJ136"/>
      <c r="CK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 s="87"/>
      <c r="DE136" s="87"/>
      <c r="DF136" s="87"/>
      <c r="DG136" s="87"/>
      <c r="DH136" s="87"/>
      <c r="DI136" s="87"/>
      <c r="DJ136" s="87"/>
      <c r="DK136" s="87"/>
      <c r="DL136"/>
      <c r="DM136"/>
      <c r="DN136"/>
      <c r="DO136"/>
      <c r="DP136"/>
      <c r="DQ136"/>
      <c r="DR136"/>
      <c r="DS136"/>
      <c r="DT136"/>
    </row>
    <row r="137" spans="1:124" s="2" customFormat="1" ht="12.75" customHeight="1" x14ac:dyDescent="0.25">
      <c r="A137" s="23" t="s">
        <v>1</v>
      </c>
      <c r="B137" s="714" t="s">
        <v>30</v>
      </c>
      <c r="C137" s="714"/>
      <c r="D137" s="730" t="s">
        <v>2</v>
      </c>
      <c r="E137" s="730"/>
      <c r="F137" s="730"/>
      <c r="G137" s="730"/>
      <c r="H137" s="730"/>
      <c r="I137" s="730"/>
      <c r="J137" s="730"/>
      <c r="K137" s="731"/>
      <c r="L137" s="767" t="s">
        <v>31</v>
      </c>
      <c r="M137" s="730"/>
      <c r="N137" s="730"/>
      <c r="O137" s="731"/>
      <c r="P137" s="767" t="s">
        <v>32</v>
      </c>
      <c r="Q137" s="730"/>
      <c r="R137" s="730"/>
      <c r="S137" s="731"/>
      <c r="T137" s="190"/>
      <c r="U137" s="190"/>
      <c r="V137" s="755" t="s">
        <v>266</v>
      </c>
      <c r="W137" s="756"/>
      <c r="X137" s="760"/>
      <c r="Y137" s="752" t="s">
        <v>273</v>
      </c>
      <c r="Z137" s="753"/>
      <c r="AA137" s="753"/>
      <c r="AB137" s="754"/>
      <c r="AC137" s="187">
        <f>DC80</f>
        <v>0</v>
      </c>
      <c r="AD137" s="717">
        <f>DD80</f>
        <v>0</v>
      </c>
      <c r="AE137" s="718"/>
      <c r="AF137" s="718"/>
      <c r="AG137" s="719"/>
      <c r="AH137" s="717">
        <f>DE80</f>
        <v>0</v>
      </c>
      <c r="AI137" s="718"/>
      <c r="AJ137" s="718"/>
      <c r="AK137" s="719"/>
      <c r="AL137" s="717">
        <f>DF80</f>
        <v>0</v>
      </c>
      <c r="AM137" s="718"/>
      <c r="AN137" s="718"/>
      <c r="AO137" s="719"/>
      <c r="AP137" s="717">
        <f>DG80</f>
        <v>0</v>
      </c>
      <c r="AQ137" s="718"/>
      <c r="AR137" s="718"/>
      <c r="AS137" s="719"/>
      <c r="AT137" s="717">
        <f>DH80</f>
        <v>0</v>
      </c>
      <c r="AU137" s="718"/>
      <c r="AV137" s="718"/>
      <c r="AW137" s="719"/>
      <c r="AX137" s="717">
        <f>DI80</f>
        <v>0</v>
      </c>
      <c r="AY137" s="718"/>
      <c r="AZ137" s="718"/>
      <c r="BA137" s="719"/>
      <c r="BB137" s="717">
        <f>DJ80</f>
        <v>0</v>
      </c>
      <c r="BC137" s="718"/>
      <c r="BD137" s="718"/>
      <c r="BE137" s="719"/>
      <c r="BF137" s="717">
        <f>DK80</f>
        <v>0</v>
      </c>
      <c r="BG137" s="718"/>
      <c r="BH137" s="718"/>
      <c r="BI137" s="719"/>
      <c r="BJ137" s="22"/>
      <c r="BK137"/>
      <c r="BL137" s="86">
        <f t="shared" ref="BL137:BS137" si="911">CQ69+CQ126+CQ88</f>
        <v>1</v>
      </c>
      <c r="BM137" s="86">
        <f t="shared" si="911"/>
        <v>7</v>
      </c>
      <c r="BN137" s="86">
        <f t="shared" si="911"/>
        <v>3</v>
      </c>
      <c r="BO137" s="86">
        <f t="shared" si="911"/>
        <v>0</v>
      </c>
      <c r="BP137" s="86">
        <f t="shared" si="911"/>
        <v>0</v>
      </c>
      <c r="BQ137" s="86">
        <f t="shared" si="911"/>
        <v>0</v>
      </c>
      <c r="BR137" s="86">
        <f t="shared" si="911"/>
        <v>0</v>
      </c>
      <c r="BS137" s="86">
        <f t="shared" si="911"/>
        <v>0</v>
      </c>
      <c r="BT137" s="91">
        <f>SUM(BL137:BS137)</f>
        <v>11</v>
      </c>
      <c r="BW137"/>
      <c r="BX137"/>
      <c r="BY137"/>
      <c r="BZ137"/>
      <c r="CA137"/>
      <c r="CB137"/>
      <c r="CC137"/>
      <c r="CD137"/>
      <c r="CE137" s="230"/>
      <c r="CF137" s="246"/>
      <c r="CG137"/>
      <c r="CH137"/>
      <c r="CI137"/>
      <c r="CJ137"/>
      <c r="CK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 s="87"/>
      <c r="DE137" s="87"/>
      <c r="DF137" s="87"/>
      <c r="DG137" s="87"/>
      <c r="DH137" s="87"/>
      <c r="DI137" s="87"/>
      <c r="DJ137" s="87"/>
      <c r="DK137" s="87"/>
      <c r="DL137"/>
      <c r="DM137"/>
      <c r="DN137"/>
      <c r="DO137"/>
      <c r="DP137"/>
      <c r="DQ137"/>
      <c r="DR137"/>
      <c r="DS137"/>
      <c r="DT137"/>
    </row>
    <row r="138" spans="1:124" s="2" customFormat="1" x14ac:dyDescent="0.25">
      <c r="A138" s="156">
        <v>1</v>
      </c>
      <c r="B138" s="765" t="str">
        <f>B83</f>
        <v>Переддипломна</v>
      </c>
      <c r="C138" s="765"/>
      <c r="D138" s="766" t="str">
        <f>MID(CONCATENATE(D83,IF($CZ83&gt;1,",",""),E83,IF($CZ83&gt;1,",",""),F83,IF($CZ83&gt;1,",",""),G83,IF($CZ83&gt;1,",",""),H83,IF($CZ83&gt;1,",",""),I83,IF($CZ83&gt;1,",",""),J83,IF($CZ83&gt;1,",",""),K83,IF($CZ83&gt;1,",",""),L83,IF($CZ83&gt;1,",",""),M83,IF($CZ83&gt;1,",",""),N83,IF($CZ83&gt;1,",","")),1,1)</f>
        <v>3</v>
      </c>
      <c r="E138" s="766"/>
      <c r="F138" s="766"/>
      <c r="G138" s="766"/>
      <c r="H138" s="766"/>
      <c r="I138" s="766"/>
      <c r="J138" s="766"/>
      <c r="K138" s="766"/>
      <c r="L138" s="751">
        <f>IF(B83&lt;&gt;"",IF(D138-3=0,Y83/1.8,Y83/1.5),0)</f>
        <v>4</v>
      </c>
      <c r="M138" s="750"/>
      <c r="N138" s="750"/>
      <c r="O138" s="750"/>
      <c r="P138" s="749">
        <f>IF(B83&lt;&gt;"",Y83,0)</f>
        <v>7.2</v>
      </c>
      <c r="Q138" s="750"/>
      <c r="R138" s="750"/>
      <c r="S138" s="750"/>
      <c r="T138" s="190"/>
      <c r="U138" s="190"/>
      <c r="V138" s="293"/>
      <c r="W138" s="294"/>
      <c r="X138" s="295"/>
      <c r="Y138" s="752" t="s">
        <v>274</v>
      </c>
      <c r="Z138" s="753"/>
      <c r="AA138" s="753"/>
      <c r="AB138" s="754"/>
      <c r="AC138" s="188">
        <f>DL80</f>
        <v>2</v>
      </c>
      <c r="AD138" s="717">
        <f>DM80</f>
        <v>1</v>
      </c>
      <c r="AE138" s="718"/>
      <c r="AF138" s="718"/>
      <c r="AG138" s="719"/>
      <c r="AH138" s="717">
        <f>DN80</f>
        <v>1</v>
      </c>
      <c r="AI138" s="718"/>
      <c r="AJ138" s="718"/>
      <c r="AK138" s="719"/>
      <c r="AL138" s="717">
        <f>DO80</f>
        <v>0</v>
      </c>
      <c r="AM138" s="718"/>
      <c r="AN138" s="718"/>
      <c r="AO138" s="719"/>
      <c r="AP138" s="717">
        <f>DP80</f>
        <v>0</v>
      </c>
      <c r="AQ138" s="718"/>
      <c r="AR138" s="718"/>
      <c r="AS138" s="719"/>
      <c r="AT138" s="717">
        <f>DQ80</f>
        <v>0</v>
      </c>
      <c r="AU138" s="718"/>
      <c r="AV138" s="718"/>
      <c r="AW138" s="719"/>
      <c r="AX138" s="717">
        <f>DR80</f>
        <v>0</v>
      </c>
      <c r="AY138" s="718"/>
      <c r="AZ138" s="718"/>
      <c r="BA138" s="719"/>
      <c r="BB138" s="717">
        <f>DS80</f>
        <v>0</v>
      </c>
      <c r="BC138" s="718"/>
      <c r="BD138" s="718"/>
      <c r="BE138" s="719"/>
      <c r="BF138" s="717">
        <f>DT80</f>
        <v>0</v>
      </c>
      <c r="BG138" s="718"/>
      <c r="BH138" s="718"/>
      <c r="BI138" s="719"/>
      <c r="BJ138" s="22"/>
      <c r="BK138"/>
      <c r="BL138"/>
      <c r="BM138"/>
      <c r="BN138"/>
      <c r="BO138"/>
      <c r="BP138"/>
      <c r="BQ138"/>
      <c r="BR138"/>
      <c r="BS138"/>
      <c r="BT138" s="20"/>
      <c r="BW138"/>
      <c r="BX138"/>
      <c r="BY138"/>
      <c r="BZ138"/>
      <c r="CA138"/>
      <c r="CB138"/>
      <c r="CC138"/>
      <c r="CD138"/>
      <c r="CE138" s="230"/>
      <c r="CF138" s="246"/>
      <c r="CG138"/>
      <c r="CH138"/>
      <c r="CI138"/>
      <c r="CJ138"/>
      <c r="CK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 s="87"/>
      <c r="DE138" s="87"/>
      <c r="DF138" s="87"/>
      <c r="DG138" s="87"/>
      <c r="DH138" s="87"/>
      <c r="DI138" s="87"/>
      <c r="DJ138" s="87"/>
      <c r="DK138" s="87"/>
      <c r="DL138"/>
      <c r="DM138"/>
      <c r="DN138"/>
      <c r="DO138"/>
      <c r="DP138"/>
      <c r="DQ138"/>
      <c r="DR138"/>
      <c r="DS138"/>
      <c r="DT138"/>
    </row>
    <row r="139" spans="1:124" s="2" customFormat="1" x14ac:dyDescent="0.25">
      <c r="A139" s="156">
        <v>2</v>
      </c>
      <c r="B139" s="765">
        <f>B84</f>
        <v>0</v>
      </c>
      <c r="C139" s="765"/>
      <c r="D139" s="766" t="str">
        <f>MID(CONCATENATE(D84,IF($CZ84&gt;1,",",""),E84,IF($CZ84&gt;1,",",""),F84,IF($CZ84&gt;1,",",""),G84,IF($CZ84&gt;1,",",""),H84,IF($CZ84&gt;1,",",""),I84,IF($CZ84&gt;1,",",""),J84,IF($CZ84&gt;1,",",""),K84,IF($CZ84&gt;1,",",""),L84,IF($CZ84&gt;1,",",""),M84,IF($CZ84&gt;1,",",""),N84,IF($CZ84&gt;1,",","")),1,1)</f>
        <v/>
      </c>
      <c r="E139" s="766"/>
      <c r="F139" s="766"/>
      <c r="G139" s="766"/>
      <c r="H139" s="766"/>
      <c r="I139" s="766"/>
      <c r="J139" s="766"/>
      <c r="K139" s="766"/>
      <c r="L139" s="751">
        <f t="shared" ref="L139:L142" si="912">IF(B84&lt;&gt;"",IF(D139-3=0,Y84/1.8,Y84/1.5),0)</f>
        <v>0</v>
      </c>
      <c r="M139" s="750"/>
      <c r="N139" s="750"/>
      <c r="O139" s="750"/>
      <c r="P139" s="749">
        <f>IF(B84&lt;&gt;"",Y84,0)</f>
        <v>0</v>
      </c>
      <c r="Q139" s="750"/>
      <c r="R139" s="750"/>
      <c r="S139" s="750"/>
      <c r="T139" s="190"/>
      <c r="U139" s="190"/>
      <c r="V139" s="293"/>
      <c r="W139" s="294"/>
      <c r="X139" s="295"/>
      <c r="Y139" s="752" t="s">
        <v>275</v>
      </c>
      <c r="Z139" s="753"/>
      <c r="AA139" s="753"/>
      <c r="AB139" s="754"/>
      <c r="AC139" s="188">
        <f ca="1">SUM(BL154:BS154)</f>
        <v>0</v>
      </c>
      <c r="AD139" s="717">
        <f ca="1">BL154</f>
        <v>0</v>
      </c>
      <c r="AE139" s="718"/>
      <c r="AF139" s="718"/>
      <c r="AG139" s="719"/>
      <c r="AH139" s="717">
        <f ca="1">BM154</f>
        <v>0</v>
      </c>
      <c r="AI139" s="718"/>
      <c r="AJ139" s="718"/>
      <c r="AK139" s="719"/>
      <c r="AL139" s="717">
        <f ca="1">BN154</f>
        <v>0</v>
      </c>
      <c r="AM139" s="718"/>
      <c r="AN139" s="718"/>
      <c r="AO139" s="719"/>
      <c r="AP139" s="717">
        <f ca="1">BO154</f>
        <v>0</v>
      </c>
      <c r="AQ139" s="718"/>
      <c r="AR139" s="718"/>
      <c r="AS139" s="719"/>
      <c r="AT139" s="717">
        <f ca="1">BP154</f>
        <v>0</v>
      </c>
      <c r="AU139" s="718"/>
      <c r="AV139" s="718"/>
      <c r="AW139" s="719"/>
      <c r="AX139" s="717">
        <f ca="1">BQ154</f>
        <v>0</v>
      </c>
      <c r="AY139" s="718"/>
      <c r="AZ139" s="718"/>
      <c r="BA139" s="719"/>
      <c r="BB139" s="717">
        <f ca="1">BR154</f>
        <v>0</v>
      </c>
      <c r="BC139" s="718"/>
      <c r="BD139" s="718"/>
      <c r="BE139" s="719"/>
      <c r="BF139" s="717">
        <f ca="1">BS154</f>
        <v>0</v>
      </c>
      <c r="BG139" s="718"/>
      <c r="BH139" s="718"/>
      <c r="BI139" s="719"/>
      <c r="BJ139" s="22"/>
      <c r="BK139"/>
      <c r="BL139" s="769" t="s">
        <v>112</v>
      </c>
      <c r="BM139" s="769"/>
      <c r="BN139" s="769"/>
      <c r="BO139" s="769"/>
      <c r="BP139" s="769"/>
      <c r="BQ139" s="769"/>
      <c r="BR139" s="769"/>
      <c r="BS139" s="769"/>
      <c r="BT139" s="20"/>
      <c r="BW139"/>
      <c r="BX139"/>
      <c r="BY139"/>
      <c r="BZ139"/>
      <c r="CA139"/>
      <c r="CB139"/>
      <c r="CC139"/>
      <c r="CD139"/>
      <c r="CE139" s="230"/>
      <c r="CF139" s="246"/>
      <c r="CG139"/>
      <c r="CH139"/>
      <c r="CI139"/>
      <c r="CJ139"/>
      <c r="CK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 s="87"/>
      <c r="DE139" s="87"/>
      <c r="DF139" s="87"/>
      <c r="DG139" s="87"/>
      <c r="DH139" s="87"/>
      <c r="DI139" s="87"/>
      <c r="DJ139" s="87"/>
      <c r="DK139" s="87"/>
      <c r="DL139"/>
      <c r="DM139"/>
      <c r="DN139"/>
      <c r="DO139"/>
      <c r="DP139"/>
      <c r="DQ139"/>
      <c r="DR139"/>
      <c r="DS139"/>
      <c r="DT139"/>
    </row>
    <row r="140" spans="1:124" s="2" customFormat="1" x14ac:dyDescent="0.25">
      <c r="A140" s="156">
        <v>3</v>
      </c>
      <c r="B140" s="765">
        <f>B85</f>
        <v>0</v>
      </c>
      <c r="C140" s="765"/>
      <c r="D140" s="766" t="str">
        <f>MID(CONCATENATE(D85,IF($CZ85&gt;1,",",""),E85,IF($CZ85&gt;1,",",""),F85,IF($CZ85&gt;1,",",""),G85,IF($CZ85&gt;1,",",""),H85,IF($CZ85&gt;1,",",""),I85,IF($CZ85&gt;1,",",""),J85,IF($CZ85&gt;1,",",""),K85,IF($CZ85&gt;1,",",""),L85,IF($CZ85&gt;1,",",""),M85,IF($CZ85&gt;1,",",""),N85,IF($CZ85&gt;1,",","")),1,1)</f>
        <v/>
      </c>
      <c r="E140" s="766"/>
      <c r="F140" s="766"/>
      <c r="G140" s="766"/>
      <c r="H140" s="766"/>
      <c r="I140" s="766"/>
      <c r="J140" s="766"/>
      <c r="K140" s="766"/>
      <c r="L140" s="751">
        <f t="shared" si="912"/>
        <v>0</v>
      </c>
      <c r="M140" s="750"/>
      <c r="N140" s="750"/>
      <c r="O140" s="750"/>
      <c r="P140" s="749">
        <f>IF(B85&lt;&gt;"",Y85,0)</f>
        <v>0</v>
      </c>
      <c r="Q140" s="750"/>
      <c r="R140" s="750"/>
      <c r="S140" s="750"/>
      <c r="T140" s="190"/>
      <c r="U140" s="190"/>
      <c r="V140" s="293"/>
      <c r="W140" s="294"/>
      <c r="X140" s="295"/>
      <c r="Y140" s="752" t="s">
        <v>276</v>
      </c>
      <c r="Z140" s="753"/>
      <c r="AA140" s="753"/>
      <c r="AB140" s="754"/>
      <c r="AC140" s="189">
        <f>SUM(AD140:BF140)</f>
        <v>9</v>
      </c>
      <c r="AD140" s="727">
        <f>BL140</f>
        <v>4</v>
      </c>
      <c r="AE140" s="728"/>
      <c r="AF140" s="728"/>
      <c r="AG140" s="729"/>
      <c r="AH140" s="727">
        <f>BM140</f>
        <v>4</v>
      </c>
      <c r="AI140" s="728"/>
      <c r="AJ140" s="728"/>
      <c r="AK140" s="729"/>
      <c r="AL140" s="727">
        <f>BN140</f>
        <v>1</v>
      </c>
      <c r="AM140" s="728"/>
      <c r="AN140" s="728"/>
      <c r="AO140" s="729"/>
      <c r="AP140" s="727">
        <f>BO140</f>
        <v>0</v>
      </c>
      <c r="AQ140" s="728"/>
      <c r="AR140" s="728"/>
      <c r="AS140" s="729"/>
      <c r="AT140" s="727">
        <f>BP140</f>
        <v>0</v>
      </c>
      <c r="AU140" s="728"/>
      <c r="AV140" s="728"/>
      <c r="AW140" s="729"/>
      <c r="AX140" s="727">
        <f>BQ140</f>
        <v>0</v>
      </c>
      <c r="AY140" s="728"/>
      <c r="AZ140" s="728"/>
      <c r="BA140" s="729"/>
      <c r="BB140" s="727">
        <f>BR140</f>
        <v>0</v>
      </c>
      <c r="BC140" s="728"/>
      <c r="BD140" s="728"/>
      <c r="BE140" s="729"/>
      <c r="BF140" s="727">
        <f>BS140</f>
        <v>0</v>
      </c>
      <c r="BG140" s="728"/>
      <c r="BH140" s="728"/>
      <c r="BI140" s="729"/>
      <c r="BJ140" s="22"/>
      <c r="BK140"/>
      <c r="BL140" s="86">
        <f t="shared" ref="BL140:BS140" si="913">CH69+CH126</f>
        <v>4</v>
      </c>
      <c r="BM140" s="86">
        <f t="shared" si="913"/>
        <v>4</v>
      </c>
      <c r="BN140" s="86">
        <f t="shared" si="913"/>
        <v>1</v>
      </c>
      <c r="BO140" s="86">
        <f t="shared" si="913"/>
        <v>0</v>
      </c>
      <c r="BP140" s="86">
        <f t="shared" si="913"/>
        <v>0</v>
      </c>
      <c r="BQ140" s="86">
        <f t="shared" si="913"/>
        <v>0</v>
      </c>
      <c r="BR140" s="86">
        <f t="shared" si="913"/>
        <v>0</v>
      </c>
      <c r="BS140" s="86">
        <f t="shared" si="913"/>
        <v>0</v>
      </c>
      <c r="BT140" s="91">
        <f>SUM(BL140:BS140)</f>
        <v>9</v>
      </c>
      <c r="BW140"/>
      <c r="BX140"/>
      <c r="BY140"/>
      <c r="BZ140"/>
      <c r="CA140"/>
      <c r="CB140"/>
      <c r="CC140"/>
      <c r="CD140"/>
      <c r="CE140" s="230"/>
      <c r="CF140" s="246"/>
      <c r="CG140"/>
      <c r="CH140"/>
      <c r="CI140"/>
      <c r="CJ140"/>
      <c r="CK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 s="87"/>
      <c r="DE140" s="87"/>
      <c r="DF140" s="87"/>
      <c r="DG140" s="87"/>
      <c r="DH140" s="87"/>
      <c r="DI140" s="87"/>
      <c r="DJ140" s="87"/>
      <c r="DK140" s="87"/>
      <c r="DL140"/>
      <c r="DM140"/>
      <c r="DN140"/>
      <c r="DO140"/>
      <c r="DP140"/>
      <c r="DQ140"/>
      <c r="DR140"/>
      <c r="DS140"/>
      <c r="DT140"/>
    </row>
    <row r="141" spans="1:124" s="2" customFormat="1" ht="12.75" customHeight="1" x14ac:dyDescent="0.25">
      <c r="A141" s="156">
        <v>4</v>
      </c>
      <c r="B141" s="765">
        <f>B86</f>
        <v>0</v>
      </c>
      <c r="C141" s="765"/>
      <c r="D141" s="766" t="str">
        <f>MID(CONCATENATE(D86,IF($CZ86&gt;1,",",""),E86,IF($CZ86&gt;1,",",""),F86,IF($CZ86&gt;1,",",""),G86,IF($CZ86&gt;1,",",""),H86,IF($CZ86&gt;1,",",""),I86,IF($CZ86&gt;1,",",""),J86,IF($CZ86&gt;1,",",""),K86,IF($CZ86&gt;1,",",""),L86,IF($CZ86&gt;1,",",""),M86,IF($CZ86&gt;1,",",""),N86,IF($CZ86&gt;1,",","")),1,1)</f>
        <v/>
      </c>
      <c r="E141" s="766"/>
      <c r="F141" s="766"/>
      <c r="G141" s="766"/>
      <c r="H141" s="766"/>
      <c r="I141" s="766"/>
      <c r="J141" s="766"/>
      <c r="K141" s="766"/>
      <c r="L141" s="751">
        <f t="shared" si="912"/>
        <v>0</v>
      </c>
      <c r="M141" s="750"/>
      <c r="N141" s="750"/>
      <c r="O141" s="750"/>
      <c r="P141" s="749">
        <f>IF(B86&lt;&gt;"",Y86,0)</f>
        <v>0</v>
      </c>
      <c r="Q141" s="750"/>
      <c r="R141" s="750"/>
      <c r="S141" s="750"/>
      <c r="T141" s="190"/>
      <c r="U141" s="190"/>
      <c r="V141" s="296"/>
      <c r="W141" s="297"/>
      <c r="X141" s="298"/>
      <c r="Y141" s="752" t="s">
        <v>277</v>
      </c>
      <c r="Z141" s="753"/>
      <c r="AA141" s="753"/>
      <c r="AB141" s="754"/>
      <c r="AC141" s="189">
        <f>SUM(AD141:BF141)</f>
        <v>11</v>
      </c>
      <c r="AD141" s="727">
        <f>BL137</f>
        <v>1</v>
      </c>
      <c r="AE141" s="728"/>
      <c r="AF141" s="728"/>
      <c r="AG141" s="729"/>
      <c r="AH141" s="727">
        <f>BM137</f>
        <v>7</v>
      </c>
      <c r="AI141" s="728"/>
      <c r="AJ141" s="728"/>
      <c r="AK141" s="729"/>
      <c r="AL141" s="727">
        <f>BN137</f>
        <v>3</v>
      </c>
      <c r="AM141" s="728"/>
      <c r="AN141" s="728"/>
      <c r="AO141" s="729"/>
      <c r="AP141" s="727">
        <f>BO137</f>
        <v>0</v>
      </c>
      <c r="AQ141" s="728"/>
      <c r="AR141" s="728"/>
      <c r="AS141" s="729"/>
      <c r="AT141" s="727">
        <f>BP137</f>
        <v>0</v>
      </c>
      <c r="AU141" s="728"/>
      <c r="AV141" s="728"/>
      <c r="AW141" s="729"/>
      <c r="AX141" s="727">
        <f>BQ137</f>
        <v>0</v>
      </c>
      <c r="AY141" s="728"/>
      <c r="AZ141" s="728"/>
      <c r="BA141" s="729"/>
      <c r="BB141" s="727">
        <f>BR137</f>
        <v>0</v>
      </c>
      <c r="BC141" s="728"/>
      <c r="BD141" s="728"/>
      <c r="BE141" s="729"/>
      <c r="BF141" s="727">
        <f>BS137</f>
        <v>0</v>
      </c>
      <c r="BG141" s="728"/>
      <c r="BH141" s="728"/>
      <c r="BI141" s="729"/>
      <c r="BJ141" s="22"/>
      <c r="BK141"/>
      <c r="BL141" s="720" t="s">
        <v>113</v>
      </c>
      <c r="BM141" s="720"/>
      <c r="BN141" s="720"/>
      <c r="BO141" s="720"/>
      <c r="BP141" s="720"/>
      <c r="BQ141" s="720"/>
      <c r="BR141" s="720"/>
      <c r="BS141" s="720"/>
      <c r="BT141" s="20"/>
      <c r="BW141"/>
      <c r="BX141"/>
      <c r="BY141"/>
      <c r="BZ141"/>
      <c r="CA141"/>
      <c r="CB141"/>
      <c r="CC141"/>
      <c r="CD141"/>
      <c r="CE141" s="230"/>
      <c r="CF141" s="246"/>
      <c r="CG141"/>
      <c r="CH141"/>
      <c r="CI141"/>
      <c r="CJ141"/>
      <c r="CK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 s="87"/>
      <c r="DE141" s="87"/>
      <c r="DF141" s="87"/>
      <c r="DG141" s="87"/>
      <c r="DH141" s="87"/>
      <c r="DI141" s="87"/>
      <c r="DJ141" s="87"/>
      <c r="DK141" s="87"/>
      <c r="DL141"/>
      <c r="DM141"/>
      <c r="DN141"/>
      <c r="DO141"/>
      <c r="DP141"/>
      <c r="DQ141"/>
      <c r="DR141"/>
      <c r="DS141"/>
      <c r="DT141"/>
    </row>
    <row r="142" spans="1:124" s="2" customFormat="1" ht="13.5" customHeight="1" x14ac:dyDescent="0.25">
      <c r="A142" s="156">
        <v>5</v>
      </c>
      <c r="B142" s="765">
        <f>B87</f>
        <v>0</v>
      </c>
      <c r="C142" s="765"/>
      <c r="D142" s="766" t="str">
        <f>MID(CONCATENATE(D87,IF($CZ87&gt;1,",",""),E87,IF($CZ87&gt;1,",",""),F87,IF($CZ87&gt;1,",",""),G87,IF($CZ87&gt;1,",",""),H87,IF($CZ87&gt;1,",",""),I87,IF($CZ87&gt;1,",",""),J87,IF($CZ87&gt;1,",",""),K87,IF($CZ87&gt;1,",",""),L87,IF($CZ87&gt;1,",",""),M87,IF($CZ87&gt;1,",",""),N87,IF($CZ87&gt;1,",","")),1,1)</f>
        <v/>
      </c>
      <c r="E142" s="766"/>
      <c r="F142" s="766"/>
      <c r="G142" s="766"/>
      <c r="H142" s="766"/>
      <c r="I142" s="766"/>
      <c r="J142" s="766"/>
      <c r="K142" s="766"/>
      <c r="L142" s="751">
        <f t="shared" si="912"/>
        <v>0</v>
      </c>
      <c r="M142" s="750"/>
      <c r="N142" s="750"/>
      <c r="O142" s="750"/>
      <c r="P142" s="749">
        <f>IF(B87&lt;&gt;"",Y87,0)</f>
        <v>0</v>
      </c>
      <c r="Q142" s="750"/>
      <c r="R142" s="750"/>
      <c r="S142" s="750"/>
      <c r="T142" s="190"/>
      <c r="U142" s="190"/>
      <c r="V142" s="755" t="s">
        <v>267</v>
      </c>
      <c r="W142" s="756"/>
      <c r="X142" s="756"/>
      <c r="Y142" s="756"/>
      <c r="Z142" s="752" t="s">
        <v>269</v>
      </c>
      <c r="AA142" s="757"/>
      <c r="AB142" s="757"/>
      <c r="AC142" s="758"/>
      <c r="AD142" s="708">
        <f>AG129</f>
        <v>20</v>
      </c>
      <c r="AE142" s="709"/>
      <c r="AF142" s="709"/>
      <c r="AG142" s="710"/>
      <c r="AH142" s="708">
        <f>AK129</f>
        <v>40</v>
      </c>
      <c r="AI142" s="709"/>
      <c r="AJ142" s="709"/>
      <c r="AK142" s="710"/>
      <c r="AL142" s="708">
        <f>AO129</f>
        <v>30</v>
      </c>
      <c r="AM142" s="709"/>
      <c r="AN142" s="709"/>
      <c r="AO142" s="710"/>
      <c r="AP142" s="708">
        <f>AS129</f>
        <v>0</v>
      </c>
      <c r="AQ142" s="709"/>
      <c r="AR142" s="709"/>
      <c r="AS142" s="710"/>
      <c r="AT142" s="708">
        <f>AW129</f>
        <v>0</v>
      </c>
      <c r="AU142" s="709"/>
      <c r="AV142" s="709"/>
      <c r="AW142" s="710"/>
      <c r="AX142" s="708">
        <f>BA129</f>
        <v>0</v>
      </c>
      <c r="AY142" s="709"/>
      <c r="AZ142" s="709"/>
      <c r="BA142" s="710"/>
      <c r="BB142" s="708">
        <f>BE129</f>
        <v>0</v>
      </c>
      <c r="BC142" s="709"/>
      <c r="BD142" s="709"/>
      <c r="BE142" s="710"/>
      <c r="BF142" s="708">
        <f>BI129</f>
        <v>0</v>
      </c>
      <c r="BG142" s="709"/>
      <c r="BH142" s="709"/>
      <c r="BI142" s="710"/>
      <c r="BJ142" s="22"/>
      <c r="BK142"/>
      <c r="BL142" s="108">
        <f>DD80</f>
        <v>0</v>
      </c>
      <c r="BM142" s="108">
        <f t="shared" ref="BM142:BS142" si="914">DE80</f>
        <v>0</v>
      </c>
      <c r="BN142" s="108">
        <f t="shared" si="914"/>
        <v>0</v>
      </c>
      <c r="BO142" s="108">
        <f t="shared" si="914"/>
        <v>0</v>
      </c>
      <c r="BP142" s="108">
        <f t="shared" si="914"/>
        <v>0</v>
      </c>
      <c r="BQ142" s="108">
        <f t="shared" si="914"/>
        <v>0</v>
      </c>
      <c r="BR142" s="108">
        <f t="shared" si="914"/>
        <v>0</v>
      </c>
      <c r="BS142" s="108">
        <f t="shared" si="914"/>
        <v>0</v>
      </c>
      <c r="BT142" s="91">
        <f>SUM(BL142:BS142)</f>
        <v>0</v>
      </c>
      <c r="BW142"/>
      <c r="BX142"/>
      <c r="BY142"/>
      <c r="BZ142"/>
      <c r="CA142"/>
      <c r="CB142"/>
      <c r="CC142"/>
      <c r="CD142"/>
      <c r="CE142" s="230"/>
      <c r="CF142" s="246"/>
      <c r="CG142"/>
      <c r="CH142"/>
      <c r="CI142"/>
      <c r="CJ142"/>
      <c r="CK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 s="87"/>
      <c r="DE142" s="87"/>
      <c r="DF142" s="87"/>
      <c r="DG142" s="87"/>
      <c r="DH142" s="87"/>
      <c r="DI142" s="87"/>
      <c r="DJ142" s="87"/>
      <c r="DK142" s="87"/>
      <c r="DL142"/>
      <c r="DM142"/>
      <c r="DN142"/>
      <c r="DO142"/>
      <c r="DP142"/>
      <c r="DQ142"/>
      <c r="DR142"/>
      <c r="DS142"/>
      <c r="DT142"/>
    </row>
    <row r="143" spans="1:124" s="2" customFormat="1" ht="12.75" customHeight="1" x14ac:dyDescent="0.25">
      <c r="A143"/>
      <c r="B143" s="794" t="s">
        <v>39</v>
      </c>
      <c r="C143" s="794"/>
      <c r="D143" s="794"/>
      <c r="E143" s="794"/>
      <c r="F143" s="794"/>
      <c r="G143" s="794"/>
      <c r="H143" s="794"/>
      <c r="I143" s="794"/>
      <c r="J143" s="794"/>
      <c r="K143" s="794"/>
      <c r="L143" s="751">
        <f>SUM(L138:O142)</f>
        <v>4</v>
      </c>
      <c r="M143" s="750"/>
      <c r="N143" s="750"/>
      <c r="O143" s="750"/>
      <c r="P143" s="749">
        <f>SUM(P137:S142)</f>
        <v>7.2</v>
      </c>
      <c r="Q143" s="750"/>
      <c r="R143" s="750"/>
      <c r="S143" s="750"/>
      <c r="T143" s="190"/>
      <c r="U143" s="190"/>
      <c r="V143" s="299"/>
      <c r="W143" s="300"/>
      <c r="X143" s="300"/>
      <c r="Y143" s="300"/>
      <c r="Z143" s="752" t="s">
        <v>270</v>
      </c>
      <c r="AA143" s="757"/>
      <c r="AB143" s="757"/>
      <c r="AC143" s="758"/>
      <c r="AD143" s="762">
        <f>AD142+AH142</f>
        <v>60</v>
      </c>
      <c r="AE143" s="763"/>
      <c r="AF143" s="763"/>
      <c r="AG143" s="763"/>
      <c r="AH143" s="763"/>
      <c r="AI143" s="763"/>
      <c r="AJ143" s="763"/>
      <c r="AK143" s="764"/>
      <c r="AL143" s="762">
        <f>AL142+AP142</f>
        <v>30</v>
      </c>
      <c r="AM143" s="763"/>
      <c r="AN143" s="763"/>
      <c r="AO143" s="763"/>
      <c r="AP143" s="763"/>
      <c r="AQ143" s="763"/>
      <c r="AR143" s="763"/>
      <c r="AS143" s="764"/>
      <c r="AT143" s="762">
        <f>AT142+AX142</f>
        <v>0</v>
      </c>
      <c r="AU143" s="763"/>
      <c r="AV143" s="763"/>
      <c r="AW143" s="763"/>
      <c r="AX143" s="763"/>
      <c r="AY143" s="763"/>
      <c r="AZ143" s="763"/>
      <c r="BA143" s="764"/>
      <c r="BB143" s="762">
        <f>BB142+BF142</f>
        <v>0</v>
      </c>
      <c r="BC143" s="763"/>
      <c r="BD143" s="763"/>
      <c r="BE143" s="763"/>
      <c r="BF143" s="763"/>
      <c r="BG143" s="763"/>
      <c r="BH143" s="763"/>
      <c r="BI143" s="764"/>
      <c r="BJ143" s="22"/>
      <c r="BK143"/>
      <c r="BL143" s="720" t="s">
        <v>114</v>
      </c>
      <c r="BM143" s="720"/>
      <c r="BN143" s="720"/>
      <c r="BO143" s="720"/>
      <c r="BP143" s="720"/>
      <c r="BQ143" s="720"/>
      <c r="BR143" s="720"/>
      <c r="BS143" s="720"/>
      <c r="BT143" s="20"/>
      <c r="BW143"/>
      <c r="BX143"/>
      <c r="BY143"/>
      <c r="BZ143"/>
      <c r="CA143"/>
      <c r="CB143"/>
      <c r="CC143"/>
      <c r="CD143"/>
      <c r="CE143" s="230"/>
      <c r="CF143" s="246"/>
      <c r="CG143"/>
      <c r="CH143"/>
      <c r="CI143"/>
      <c r="CJ143"/>
      <c r="CK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 s="87"/>
      <c r="DE143" s="87"/>
      <c r="DF143" s="87"/>
      <c r="DG143" s="87"/>
      <c r="DH143" s="87"/>
      <c r="DI143" s="87"/>
      <c r="DJ143" s="87"/>
      <c r="DK143" s="87"/>
      <c r="DL143"/>
      <c r="DM143"/>
      <c r="DN143"/>
      <c r="DO143"/>
      <c r="DP143"/>
      <c r="DQ143"/>
      <c r="DR143"/>
      <c r="DS143"/>
      <c r="DT143"/>
    </row>
    <row r="144" spans="1:124" s="2" customFormat="1" ht="12.75" customHeight="1" x14ac:dyDescent="0.25">
      <c r="A144"/>
      <c r="B144" s="148"/>
      <c r="C144"/>
      <c r="D144" s="190"/>
      <c r="E144" s="190"/>
      <c r="F144" s="190"/>
      <c r="G144" s="190"/>
      <c r="H144" s="190"/>
      <c r="I144" s="190"/>
      <c r="J144" s="190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694" t="s">
        <v>268</v>
      </c>
      <c r="W144" s="695"/>
      <c r="X144" s="696"/>
      <c r="Y144" s="688" t="s">
        <v>271</v>
      </c>
      <c r="Z144" s="689"/>
      <c r="AA144" s="689"/>
      <c r="AB144" s="689"/>
      <c r="AC144" s="690"/>
      <c r="AD144" s="708">
        <f>AG126</f>
        <v>0</v>
      </c>
      <c r="AE144" s="709"/>
      <c r="AF144" s="709"/>
      <c r="AG144" s="710"/>
      <c r="AH144" s="708">
        <f>AK126</f>
        <v>15</v>
      </c>
      <c r="AI144" s="709"/>
      <c r="AJ144" s="709"/>
      <c r="AK144" s="710"/>
      <c r="AL144" s="708">
        <f>AO126</f>
        <v>8</v>
      </c>
      <c r="AM144" s="709"/>
      <c r="AN144" s="709"/>
      <c r="AO144" s="710"/>
      <c r="AP144" s="708">
        <f>AS126</f>
        <v>0</v>
      </c>
      <c r="AQ144" s="709"/>
      <c r="AR144" s="709"/>
      <c r="AS144" s="710"/>
      <c r="AT144" s="708">
        <f>AW126</f>
        <v>0</v>
      </c>
      <c r="AU144" s="709"/>
      <c r="AV144" s="709"/>
      <c r="AW144" s="710"/>
      <c r="AX144" s="708">
        <f>BA126</f>
        <v>0</v>
      </c>
      <c r="AY144" s="709"/>
      <c r="AZ144" s="709"/>
      <c r="BA144" s="710"/>
      <c r="BB144" s="708">
        <f>BE126</f>
        <v>0</v>
      </c>
      <c r="BC144" s="709"/>
      <c r="BD144" s="709"/>
      <c r="BE144" s="710"/>
      <c r="BF144" s="708">
        <f>BI126</f>
        <v>0</v>
      </c>
      <c r="BG144" s="709"/>
      <c r="BH144" s="709"/>
      <c r="BI144" s="710"/>
      <c r="BJ144" s="22"/>
      <c r="BK144"/>
      <c r="BL144" s="270"/>
      <c r="BM144" s="270"/>
      <c r="BN144" s="270"/>
      <c r="BO144" s="270"/>
      <c r="BP144" s="270"/>
      <c r="BQ144" s="270"/>
      <c r="BR144" s="270"/>
      <c r="BS144" s="270"/>
      <c r="BT144" s="20"/>
      <c r="BW144"/>
      <c r="BX144"/>
      <c r="BY144"/>
      <c r="BZ144"/>
      <c r="CA144"/>
      <c r="CB144"/>
      <c r="CC144"/>
      <c r="CD144"/>
      <c r="CE144" s="230"/>
      <c r="CF144" s="246"/>
      <c r="CG144"/>
      <c r="CH144"/>
      <c r="CI144"/>
      <c r="CJ144"/>
      <c r="CK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 s="87"/>
      <c r="DE144" s="87"/>
      <c r="DF144" s="87"/>
      <c r="DG144" s="87"/>
      <c r="DH144" s="87"/>
      <c r="DI144" s="87"/>
      <c r="DJ144" s="87"/>
      <c r="DK144" s="87"/>
      <c r="DL144"/>
      <c r="DM144"/>
      <c r="DN144"/>
      <c r="DO144"/>
      <c r="DP144"/>
      <c r="DQ144"/>
      <c r="DR144"/>
      <c r="DS144"/>
      <c r="DT144"/>
    </row>
    <row r="145" spans="1:255" s="2" customFormat="1" ht="12.75" customHeight="1" x14ac:dyDescent="0.25">
      <c r="A145"/>
      <c r="B145" s="148"/>
      <c r="C145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301"/>
      <c r="W145" s="302"/>
      <c r="X145" s="303"/>
      <c r="Y145" s="691"/>
      <c r="Z145" s="692"/>
      <c r="AA145" s="692"/>
      <c r="AB145" s="692"/>
      <c r="AC145" s="693"/>
      <c r="AD145" s="711">
        <f>Y126</f>
        <v>23</v>
      </c>
      <c r="AE145" s="712"/>
      <c r="AF145" s="712"/>
      <c r="AG145" s="712"/>
      <c r="AH145" s="712"/>
      <c r="AI145" s="712"/>
      <c r="AJ145" s="712"/>
      <c r="AK145" s="712"/>
      <c r="AL145" s="712"/>
      <c r="AM145" s="712"/>
      <c r="AN145" s="712"/>
      <c r="AO145" s="712"/>
      <c r="AP145" s="712"/>
      <c r="AQ145" s="712"/>
      <c r="AR145" s="712"/>
      <c r="AS145" s="712"/>
      <c r="AT145" s="712"/>
      <c r="AU145" s="712"/>
      <c r="AV145" s="712"/>
      <c r="AW145" s="712"/>
      <c r="AX145" s="712"/>
      <c r="AY145" s="712"/>
      <c r="AZ145" s="712"/>
      <c r="BA145" s="712"/>
      <c r="BB145" s="712"/>
      <c r="BC145" s="712"/>
      <c r="BD145" s="712"/>
      <c r="BE145" s="712"/>
      <c r="BF145" s="712"/>
      <c r="BG145" s="712"/>
      <c r="BH145" s="712"/>
      <c r="BI145" s="713"/>
      <c r="BJ145" s="143">
        <f>IF('Титул денна'!AX1="магістр",22.5,60)</f>
        <v>22.5</v>
      </c>
      <c r="BK145"/>
      <c r="BL145" s="108">
        <f>DM80</f>
        <v>1</v>
      </c>
      <c r="BM145" s="108">
        <f t="shared" ref="BM145:BS145" si="915">DN80</f>
        <v>1</v>
      </c>
      <c r="BN145" s="108">
        <f t="shared" si="915"/>
        <v>0</v>
      </c>
      <c r="BO145" s="108">
        <f t="shared" si="915"/>
        <v>0</v>
      </c>
      <c r="BP145" s="108">
        <f t="shared" si="915"/>
        <v>0</v>
      </c>
      <c r="BQ145" s="108">
        <f t="shared" si="915"/>
        <v>0</v>
      </c>
      <c r="BR145" s="108">
        <f t="shared" si="915"/>
        <v>0</v>
      </c>
      <c r="BS145" s="108">
        <f t="shared" si="915"/>
        <v>0</v>
      </c>
      <c r="BT145" s="91">
        <f>SUM(BL145:BS145)</f>
        <v>2</v>
      </c>
      <c r="BW145"/>
      <c r="BX145"/>
      <c r="BY145"/>
      <c r="BZ145"/>
      <c r="CA145"/>
      <c r="CB145"/>
      <c r="CC145"/>
      <c r="CD145"/>
      <c r="CE145" s="230"/>
      <c r="CF145" s="246"/>
      <c r="CG145"/>
      <c r="CH145"/>
      <c r="CI145"/>
      <c r="CJ145"/>
      <c r="CK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 s="87"/>
      <c r="DE145" s="87"/>
      <c r="DF145" s="87"/>
      <c r="DG145" s="87"/>
      <c r="DH145" s="87"/>
      <c r="DI145" s="87"/>
      <c r="DJ145" s="87"/>
      <c r="DK145" s="87"/>
      <c r="DL145"/>
      <c r="DM145"/>
      <c r="DN145"/>
      <c r="DO145"/>
      <c r="DP145"/>
      <c r="DQ145"/>
      <c r="DR145"/>
      <c r="DS145"/>
      <c r="DT145"/>
    </row>
    <row r="146" spans="1:255" s="2" customFormat="1" ht="12.75" customHeight="1" x14ac:dyDescent="0.25">
      <c r="A146" s="280"/>
      <c r="B146" s="280"/>
      <c r="C146" s="280"/>
      <c r="D146" s="280"/>
      <c r="E146" s="280"/>
      <c r="F146" s="280"/>
      <c r="G146" s="280"/>
      <c r="H146" s="280"/>
      <c r="I146" s="280"/>
      <c r="J146" s="280"/>
      <c r="K146" s="280"/>
      <c r="L146" s="280"/>
      <c r="M146" s="280"/>
      <c r="N146" s="280"/>
      <c r="O146" s="280"/>
      <c r="P146" s="280"/>
      <c r="Q146" s="280"/>
      <c r="R146" s="280"/>
      <c r="S146" s="280"/>
      <c r="T146" s="280"/>
      <c r="U146" s="280"/>
      <c r="V146" s="304"/>
      <c r="W146" s="305"/>
      <c r="X146" s="306"/>
      <c r="Y146" s="784" t="s">
        <v>272</v>
      </c>
      <c r="Z146" s="785"/>
      <c r="AA146" s="785"/>
      <c r="AB146" s="785"/>
      <c r="AC146" s="786"/>
      <c r="AD146" s="708">
        <f>AG91</f>
        <v>0</v>
      </c>
      <c r="AE146" s="709"/>
      <c r="AF146" s="709"/>
      <c r="AG146" s="710"/>
      <c r="AH146" s="708">
        <f t="shared" ref="AH146" si="916">AK91</f>
        <v>0</v>
      </c>
      <c r="AI146" s="709"/>
      <c r="AJ146" s="709"/>
      <c r="AK146" s="710"/>
      <c r="AL146" s="708">
        <f t="shared" ref="AL146" si="917">AO91</f>
        <v>12</v>
      </c>
      <c r="AM146" s="709"/>
      <c r="AN146" s="709"/>
      <c r="AO146" s="710"/>
      <c r="AP146" s="708">
        <f t="shared" ref="AP146" si="918">AS91</f>
        <v>0</v>
      </c>
      <c r="AQ146" s="709"/>
      <c r="AR146" s="709"/>
      <c r="AS146" s="710"/>
      <c r="AT146" s="708">
        <f t="shared" ref="AT146" si="919">AW91</f>
        <v>0</v>
      </c>
      <c r="AU146" s="709"/>
      <c r="AV146" s="709"/>
      <c r="AW146" s="710"/>
      <c r="AX146" s="708">
        <f t="shared" ref="AX146" si="920">BA91</f>
        <v>0</v>
      </c>
      <c r="AY146" s="709"/>
      <c r="AZ146" s="709"/>
      <c r="BA146" s="710"/>
      <c r="BB146" s="708">
        <f t="shared" ref="BB146" si="921">BE91</f>
        <v>0</v>
      </c>
      <c r="BC146" s="709"/>
      <c r="BD146" s="709"/>
      <c r="BE146" s="710"/>
      <c r="BF146" s="708">
        <f t="shared" ref="BF146" si="922">BI91</f>
        <v>0</v>
      </c>
      <c r="BG146" s="709"/>
      <c r="BH146" s="709"/>
      <c r="BI146" s="710"/>
      <c r="BJ146" s="25"/>
      <c r="BK146" s="60"/>
      <c r="BL146" s="768" t="s">
        <v>75</v>
      </c>
      <c r="BM146" s="768"/>
      <c r="BN146" s="768"/>
      <c r="BO146" s="768"/>
      <c r="BP146" s="768"/>
      <c r="BQ146" s="768"/>
      <c r="BR146" s="768"/>
      <c r="BS146" s="768"/>
      <c r="BT146" s="20"/>
      <c r="BW146"/>
      <c r="BX146"/>
      <c r="BY146"/>
      <c r="BZ146"/>
      <c r="CA146"/>
      <c r="CB146"/>
      <c r="CC146"/>
      <c r="CD146"/>
      <c r="CE146" s="230"/>
      <c r="CF146" s="246"/>
      <c r="DD146" s="59"/>
      <c r="DE146" s="59"/>
      <c r="DF146" s="59"/>
      <c r="DG146" s="59"/>
      <c r="DH146" s="59"/>
      <c r="DI146" s="59"/>
      <c r="DJ146" s="59"/>
      <c r="DK146" s="59"/>
    </row>
    <row r="147" spans="1:255" s="20" customFormat="1" ht="14.25" customHeight="1" x14ac:dyDescent="0.25">
      <c r="A147" s="280"/>
      <c r="B147" s="280"/>
      <c r="C147" s="280"/>
      <c r="D147" s="280"/>
      <c r="E147" s="280"/>
      <c r="F147" s="280"/>
      <c r="G147" s="280"/>
      <c r="H147" s="280"/>
      <c r="I147" s="280"/>
      <c r="J147" s="280"/>
      <c r="K147" s="280"/>
      <c r="L147" s="280"/>
      <c r="M147" s="280"/>
      <c r="N147" s="280"/>
      <c r="O147" s="280"/>
      <c r="P147" s="280"/>
      <c r="Q147" s="280"/>
      <c r="R147" s="280"/>
      <c r="S147" s="280"/>
      <c r="T147" s="280"/>
      <c r="U147" s="280"/>
      <c r="V147" s="280"/>
      <c r="W147" s="280"/>
      <c r="X147" s="280"/>
      <c r="Y147" s="280"/>
      <c r="Z147" s="280"/>
      <c r="AA147" s="280"/>
      <c r="AB147" s="280"/>
      <c r="AC147" s="280"/>
      <c r="AD147" s="280"/>
      <c r="AE147" s="280"/>
      <c r="AF147" s="280"/>
      <c r="AG147" s="28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25"/>
      <c r="BK147" s="62"/>
      <c r="BL147" s="103">
        <f>COUNTIF($Q$15:$Q$68,1)+COUNTIF($Q$106:$Q$125,1)</f>
        <v>0</v>
      </c>
      <c r="BM147" s="103">
        <f>COUNTIF($Q$15:$Q$68,2)+COUNTIF($Q$106:$Q$125,2)</f>
        <v>0</v>
      </c>
      <c r="BN147" s="103">
        <f>COUNTIF($Q$15:$Q$68,3)+COUNTIF($Q$106:$Q$125,3)</f>
        <v>0</v>
      </c>
      <c r="BO147" s="103">
        <f>COUNTIF($Q$15:$Q$68,4)+COUNTIF($Q$106:$Q$125,4)</f>
        <v>0</v>
      </c>
      <c r="BP147" s="103">
        <f>COUNTIF($Q$15:$Q$68,5)+COUNTIF($Q$106:$Q$125,5)</f>
        <v>0</v>
      </c>
      <c r="BQ147" s="103">
        <f>COUNTIF($Q$15:$Q$68,6)+COUNTIF($Q$106:$Q$125,6)</f>
        <v>0</v>
      </c>
      <c r="BR147" s="103">
        <f>COUNTIF($Q$15:$Q$68,7)+COUNTIF($Q$106:$Q$125,7)</f>
        <v>0</v>
      </c>
      <c r="BS147" s="103">
        <f>COUNTIF($Q$15:$Q$68,8)+COUNTIF($Q$106:$Q$125,8)</f>
        <v>0</v>
      </c>
      <c r="BW147"/>
      <c r="BX147"/>
      <c r="BY147"/>
      <c r="BZ147"/>
      <c r="CA147"/>
      <c r="CB147"/>
      <c r="CC147"/>
      <c r="CD147"/>
      <c r="CE147" s="236"/>
      <c r="CF147" s="253"/>
      <c r="CG147" s="2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 s="87"/>
      <c r="DE147" s="87"/>
      <c r="DF147" s="87"/>
      <c r="DG147" s="87"/>
      <c r="DH147" s="87"/>
      <c r="DI147" s="87"/>
      <c r="DJ147" s="87"/>
      <c r="DK147" s="87"/>
      <c r="DL147"/>
      <c r="DM147"/>
      <c r="DN147"/>
      <c r="DO147"/>
      <c r="DP147"/>
      <c r="DQ147"/>
      <c r="DR147"/>
      <c r="DS147"/>
      <c r="DT147"/>
    </row>
    <row r="148" spans="1:255" s="2" customFormat="1" ht="13.5" customHeight="1" x14ac:dyDescent="0.25">
      <c r="A148" s="280"/>
      <c r="B148" s="280"/>
      <c r="C148" s="280"/>
      <c r="D148" s="280"/>
      <c r="E148" s="280"/>
      <c r="F148" s="280"/>
      <c r="G148" s="280"/>
      <c r="H148" s="280"/>
      <c r="I148" s="280"/>
      <c r="J148" s="280"/>
      <c r="K148" s="280"/>
      <c r="L148" s="280"/>
      <c r="M148" s="280"/>
      <c r="N148" s="280"/>
      <c r="O148" s="280"/>
      <c r="P148" s="280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280"/>
      <c r="AB148" s="280"/>
      <c r="AC148" s="280"/>
      <c r="AD148" s="280"/>
      <c r="AE148" s="280"/>
      <c r="AF148" s="280"/>
      <c r="AG148" s="28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25"/>
      <c r="BK148" s="60"/>
      <c r="BL148" s="103">
        <f>COUNTIF($R$15:$R$68,1)+COUNTIF($R$106:$R$125,1)</f>
        <v>0</v>
      </c>
      <c r="BM148" s="103">
        <f>COUNTIF($R$15:$R$68,2)+COUNTIF($R$106:$R$125,2)</f>
        <v>0</v>
      </c>
      <c r="BN148" s="103">
        <f>COUNTIF($R$15:$R$68,3)+COUNTIF($R$106:$R$125,3)</f>
        <v>0</v>
      </c>
      <c r="BO148" s="103">
        <f>COUNTIF($R$15:$R$68,4)+COUNTIF($R$106:$R$125,4)</f>
        <v>0</v>
      </c>
      <c r="BP148" s="103">
        <f>COUNTIF($R$15:$R$68,5)+COUNTIF($R$106:$R$125,5)</f>
        <v>0</v>
      </c>
      <c r="BQ148" s="103">
        <f>COUNTIF($R$15:$R$68,6)+COUNTIF($R$106:$R$125,6)</f>
        <v>0</v>
      </c>
      <c r="BR148" s="103">
        <f>COUNTIF($R$15:$R$68,7)+COUNTIF($R$106:$R$125,7)</f>
        <v>0</v>
      </c>
      <c r="BS148" s="103">
        <f>COUNTIF($R$15:$R$68,8)+COUNTIF($R$106:$R$125,8)</f>
        <v>0</v>
      </c>
      <c r="BT148" s="20"/>
      <c r="BW148"/>
      <c r="BX148"/>
      <c r="BY148"/>
      <c r="BZ148"/>
      <c r="CA148"/>
      <c r="CB148"/>
      <c r="CC148"/>
      <c r="CD148"/>
      <c r="CE148" s="230"/>
      <c r="CF148" s="246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DC148"/>
      <c r="DD148" s="87"/>
      <c r="DE148" s="87"/>
      <c r="DF148" s="87"/>
      <c r="DG148" s="87"/>
      <c r="DH148" s="87"/>
      <c r="DI148" s="87"/>
      <c r="DJ148" s="87"/>
      <c r="DK148" s="87"/>
      <c r="DL148"/>
      <c r="DM148"/>
      <c r="DN148"/>
      <c r="DO148"/>
      <c r="DP148"/>
      <c r="DQ148"/>
      <c r="DR148"/>
      <c r="DS148"/>
      <c r="DT148"/>
    </row>
    <row r="149" spans="1:255" s="529" customFormat="1" ht="13.5" customHeight="1" x14ac:dyDescent="0.2">
      <c r="A149" s="524"/>
      <c r="B149" s="520" t="s">
        <v>190</v>
      </c>
      <c r="C149" s="697" t="s">
        <v>346</v>
      </c>
      <c r="D149" s="698"/>
      <c r="E149" s="698"/>
      <c r="F149" s="698"/>
      <c r="G149" s="698"/>
      <c r="H149" s="698"/>
      <c r="I149" s="698"/>
      <c r="J149" s="698"/>
      <c r="K149" s="698"/>
      <c r="L149" s="698"/>
      <c r="M149" s="698"/>
      <c r="N149" s="698"/>
      <c r="O149" s="698"/>
      <c r="P149" s="698"/>
      <c r="Q149" s="698"/>
      <c r="R149" s="698"/>
      <c r="S149" s="698"/>
      <c r="T149" s="698"/>
      <c r="U149" s="698"/>
      <c r="V149" s="698"/>
      <c r="W149" s="698"/>
      <c r="X149" s="698"/>
      <c r="Y149" s="698"/>
      <c r="Z149" s="698"/>
      <c r="AA149" s="698"/>
      <c r="AB149" s="698"/>
      <c r="AC149" s="698"/>
      <c r="AD149" s="698"/>
      <c r="AE149" s="698"/>
      <c r="AF149" s="698"/>
      <c r="AG149" s="698"/>
      <c r="AH149" s="698"/>
      <c r="AI149" s="698"/>
      <c r="AJ149" s="698"/>
      <c r="AK149" s="698"/>
      <c r="AL149" s="699"/>
      <c r="AM149" s="699"/>
      <c r="AN149" s="699"/>
      <c r="AO149" s="699"/>
      <c r="AP149" s="699"/>
      <c r="AQ149" s="699"/>
      <c r="AR149" s="699"/>
      <c r="AS149" s="699"/>
      <c r="AT149" s="570"/>
      <c r="AU149" s="570"/>
      <c r="AV149" s="570"/>
      <c r="AW149" s="570"/>
      <c r="AX149" s="570"/>
      <c r="AY149" s="570"/>
      <c r="AZ149" s="570"/>
      <c r="BA149" s="570"/>
      <c r="BB149" s="570"/>
      <c r="BC149" s="570"/>
      <c r="BD149" s="570"/>
      <c r="BE149" s="570"/>
      <c r="BF149" s="570"/>
      <c r="BG149" s="570"/>
      <c r="BH149" s="570"/>
      <c r="BI149" s="570"/>
      <c r="BJ149" s="526"/>
      <c r="BK149" s="571"/>
      <c r="BL149" s="189">
        <f>COUNTIF($S$15:$S$68,1)+COUNTIF($S$106:$S$125,1)</f>
        <v>0</v>
      </c>
      <c r="BM149" s="189">
        <f>COUNTIF($S$15:$S$68,2)+COUNTIF($S$106:$S$125,2)</f>
        <v>0</v>
      </c>
      <c r="BN149" s="189">
        <f>COUNTIF($S$15:$S$68,3)+COUNTIF($S$106:$S$125,3)</f>
        <v>0</v>
      </c>
      <c r="BO149" s="189">
        <f>COUNTIF($S$15:$S$68,4)+COUNTIF($S$106:$S$125,4)</f>
        <v>0</v>
      </c>
      <c r="BP149" s="189">
        <f>COUNTIF($S$15:$S$68,5)+COUNTIF($S$106:$S$125,5)</f>
        <v>0</v>
      </c>
      <c r="BQ149" s="189">
        <f>COUNTIF($S$15:$S$68,6)+COUNTIF($S$106:$S$125,6)</f>
        <v>0</v>
      </c>
      <c r="BR149" s="189">
        <f>COUNTIF($S$15:$S$68,7)+COUNTIF($S$106:$S$125,7)</f>
        <v>0</v>
      </c>
      <c r="BS149" s="189">
        <f>COUNTIF($S$15:$S$68,8)+COUNTIF($S$106:$S$125,8)</f>
        <v>0</v>
      </c>
      <c r="BT149" s="572"/>
      <c r="BW149" s="572"/>
      <c r="BX149" s="572"/>
      <c r="BY149" s="572"/>
      <c r="BZ149" s="572"/>
      <c r="CA149" s="572"/>
      <c r="CB149" s="572"/>
      <c r="CC149" s="572"/>
      <c r="CD149" s="572"/>
      <c r="CE149" s="530"/>
      <c r="CF149" s="531"/>
      <c r="CG149" s="572"/>
      <c r="CH149" s="572"/>
      <c r="CI149" s="572"/>
      <c r="CJ149" s="572"/>
      <c r="CK149" s="572"/>
      <c r="CL149" s="572"/>
      <c r="CM149" s="572"/>
      <c r="CN149" s="572"/>
      <c r="CO149" s="572"/>
      <c r="CP149" s="572"/>
      <c r="CQ149" s="572"/>
      <c r="CR149" s="572"/>
      <c r="CS149" s="572"/>
      <c r="CT149" s="572"/>
      <c r="DC149" s="572"/>
      <c r="DD149" s="573"/>
      <c r="DE149" s="573"/>
      <c r="DF149" s="573"/>
      <c r="DG149" s="573"/>
      <c r="DH149" s="573"/>
      <c r="DI149" s="573"/>
      <c r="DJ149" s="573"/>
      <c r="DK149" s="573"/>
      <c r="DL149" s="572"/>
      <c r="DM149" s="572"/>
      <c r="DN149" s="572"/>
      <c r="DO149" s="572"/>
      <c r="DP149" s="572"/>
      <c r="DQ149" s="572"/>
      <c r="DR149" s="572"/>
      <c r="DS149" s="572"/>
      <c r="DT149" s="572"/>
    </row>
    <row r="150" spans="1:255" s="529" customFormat="1" ht="13.5" customHeight="1" x14ac:dyDescent="0.25">
      <c r="A150" s="524"/>
      <c r="C150" s="700" t="s">
        <v>191</v>
      </c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2"/>
      <c r="AM150" s="702"/>
      <c r="AN150" s="702"/>
      <c r="AO150" s="702"/>
      <c r="AP150" s="702"/>
      <c r="AQ150" s="702"/>
      <c r="AR150" s="702"/>
      <c r="AS150" s="702"/>
      <c r="AT150" s="525"/>
      <c r="AU150" s="525"/>
      <c r="AV150" s="525"/>
      <c r="AW150" s="525"/>
      <c r="AX150" s="525"/>
      <c r="AY150" s="525"/>
      <c r="AZ150" s="525"/>
      <c r="BA150" s="525"/>
      <c r="BB150" s="525"/>
      <c r="BC150" s="525"/>
      <c r="BD150" s="525"/>
      <c r="BE150" s="525"/>
      <c r="BF150" s="525"/>
      <c r="BG150" s="525"/>
      <c r="BH150" s="525"/>
      <c r="BI150" s="525"/>
      <c r="BJ150" s="526"/>
      <c r="BK150" s="527"/>
      <c r="BL150" s="189">
        <f>COUNTIF($T$15:$T$68,1)+COUNTIF($T$106:$T$125,1)</f>
        <v>0</v>
      </c>
      <c r="BM150" s="189">
        <f>COUNTIF($T$15:$T$68,2)+COUNTIF($T$106:$T$125,2)</f>
        <v>0</v>
      </c>
      <c r="BN150" s="189">
        <f>COUNTIF($T$15:$T$68,3)+COUNTIF($T$106:$T$125,3)</f>
        <v>0</v>
      </c>
      <c r="BO150" s="189">
        <f>COUNTIF($T$15:$T$68,4)+COUNTIF($T$106:$T$125,4)</f>
        <v>0</v>
      </c>
      <c r="BP150" s="189">
        <f>COUNTIF($T$15:$T$68,5)+COUNTIF($T$106:$T$125,5)</f>
        <v>0</v>
      </c>
      <c r="BQ150" s="189">
        <f>COUNTIF($T$15:$T$68,6)+COUNTIF($T$106:$T$125,6)</f>
        <v>0</v>
      </c>
      <c r="BR150" s="189">
        <f>COUNTIF($T$15:$T$68,7)+COUNTIF($T$106:$T$125,7)</f>
        <v>0</v>
      </c>
      <c r="BS150" s="189">
        <f>COUNTIF($T$15:$T$68,8)+COUNTIF($T$106:$T$125,8)</f>
        <v>0</v>
      </c>
      <c r="BT150" s="528"/>
      <c r="BW150" s="528"/>
      <c r="BX150" s="528"/>
      <c r="BY150" s="528"/>
      <c r="BZ150" s="528"/>
      <c r="CA150" s="528"/>
      <c r="CB150" s="528"/>
      <c r="CC150" s="528"/>
      <c r="CD150" s="528"/>
      <c r="CE150" s="530"/>
      <c r="CF150" s="531"/>
      <c r="CG150" s="528"/>
      <c r="CH150" s="528"/>
      <c r="CI150" s="528"/>
      <c r="CJ150" s="528"/>
      <c r="CK150" s="528"/>
      <c r="CL150" s="528"/>
      <c r="CM150" s="528"/>
      <c r="CN150" s="528"/>
      <c r="CO150" s="528"/>
      <c r="CP150" s="528"/>
      <c r="CQ150" s="528"/>
      <c r="CR150" s="528"/>
      <c r="CS150" s="528"/>
      <c r="CT150" s="528"/>
      <c r="DC150" s="528"/>
      <c r="DD150" s="532"/>
      <c r="DE150" s="532"/>
      <c r="DF150" s="532"/>
      <c r="DG150" s="532"/>
      <c r="DH150" s="532"/>
      <c r="DI150" s="532"/>
      <c r="DJ150" s="532"/>
      <c r="DK150" s="532"/>
      <c r="DL150" s="528"/>
      <c r="DM150" s="528"/>
      <c r="DN150" s="528"/>
      <c r="DO150" s="528"/>
      <c r="DP150" s="528"/>
      <c r="DQ150" s="528"/>
      <c r="DR150" s="528"/>
      <c r="DS150" s="528"/>
      <c r="DT150" s="528"/>
    </row>
    <row r="151" spans="1:255" s="529" customFormat="1" ht="13.5" customHeight="1" x14ac:dyDescent="0.2">
      <c r="A151" s="524"/>
      <c r="B151" s="521" t="s">
        <v>192</v>
      </c>
      <c r="C151" s="697"/>
      <c r="D151" s="698"/>
      <c r="E151" s="698"/>
      <c r="F151" s="698"/>
      <c r="G151" s="698"/>
      <c r="H151" s="698"/>
      <c r="I151" s="698"/>
      <c r="J151" s="698"/>
      <c r="K151" s="698"/>
      <c r="L151" s="698"/>
      <c r="M151" s="698"/>
      <c r="N151" s="698"/>
      <c r="O151" s="698"/>
      <c r="P151" s="698"/>
      <c r="Q151" s="698"/>
      <c r="R151" s="698"/>
      <c r="S151" s="698"/>
      <c r="T151" s="698"/>
      <c r="U151" s="698"/>
      <c r="V151" s="698"/>
      <c r="W151" s="698"/>
      <c r="X151" s="698"/>
      <c r="Y151" s="698"/>
      <c r="Z151" s="698"/>
      <c r="AA151" s="698"/>
      <c r="AB151" s="698"/>
      <c r="AC151" s="698"/>
      <c r="AD151" s="698"/>
      <c r="AE151" s="698"/>
      <c r="AF151" s="698"/>
      <c r="AG151" s="698"/>
      <c r="AH151" s="698"/>
      <c r="AI151" s="698"/>
      <c r="AJ151" s="698"/>
      <c r="AK151" s="698"/>
      <c r="AL151" s="699"/>
      <c r="AM151" s="699"/>
      <c r="AN151" s="699"/>
      <c r="AO151" s="699"/>
      <c r="AP151" s="699"/>
      <c r="AQ151" s="699"/>
      <c r="AR151" s="699"/>
      <c r="AS151" s="699"/>
      <c r="AT151" s="570"/>
      <c r="AU151" s="570"/>
      <c r="AV151" s="570"/>
      <c r="AW151" s="570"/>
      <c r="AX151" s="570"/>
      <c r="AY151" s="570"/>
      <c r="AZ151" s="570"/>
      <c r="BA151" s="570"/>
      <c r="BB151" s="570"/>
      <c r="BC151" s="570"/>
      <c r="BD151" s="570"/>
      <c r="BE151" s="570"/>
      <c r="BF151" s="570"/>
      <c r="BG151" s="570"/>
      <c r="BH151" s="570"/>
      <c r="BI151" s="570"/>
      <c r="BJ151" s="533"/>
      <c r="BK151" s="544"/>
      <c r="BL151" s="189">
        <f>COUNTIF($U$15:$U$68,1)+COUNTIF($U$106:$U$125,1)</f>
        <v>0</v>
      </c>
      <c r="BM151" s="189">
        <f>COUNTIF($U$15:$U$68,2)+COUNTIF($U$106:$U$125,2)</f>
        <v>0</v>
      </c>
      <c r="BN151" s="189">
        <f>COUNTIF($U$15:$U$68,3)+COUNTIF($U$106:$U$125,3)</f>
        <v>0</v>
      </c>
      <c r="BO151" s="189">
        <f>COUNTIF($U$15:$U$68,4)+COUNTIF($U$106:$U$125,4)</f>
        <v>0</v>
      </c>
      <c r="BP151" s="189">
        <f>COUNTIF($U$15:$U$68,5)+COUNTIF($U$106:$U$125,5)</f>
        <v>0</v>
      </c>
      <c r="BQ151" s="189">
        <f>COUNTIF($U$15:$U$68,6)+COUNTIF($U$106:$U$125,6)</f>
        <v>0</v>
      </c>
      <c r="BR151" s="189">
        <f>COUNTIF($U$15:$U$68,7)+COUNTIF($U$106:$U$125,7)</f>
        <v>0</v>
      </c>
      <c r="BS151" s="189">
        <f>COUNTIF($U$15:$U$68,8)+COUNTIF($U$106:$U$125,8)</f>
        <v>0</v>
      </c>
      <c r="BT151" s="544"/>
      <c r="BW151" s="572"/>
      <c r="BX151" s="572"/>
      <c r="BY151" s="572"/>
      <c r="BZ151" s="572"/>
      <c r="CA151" s="572"/>
      <c r="CB151" s="572"/>
      <c r="CC151" s="572"/>
      <c r="CD151" s="572"/>
      <c r="CE151" s="530"/>
      <c r="CF151" s="531"/>
      <c r="CH151" s="572"/>
      <c r="CI151" s="572"/>
      <c r="CJ151" s="572"/>
      <c r="CK151" s="572"/>
      <c r="CL151" s="572"/>
      <c r="CM151" s="572"/>
      <c r="CN151" s="572"/>
      <c r="CO151" s="572"/>
      <c r="CP151" s="572"/>
      <c r="CQ151" s="572"/>
      <c r="CR151" s="572"/>
      <c r="CS151" s="572"/>
      <c r="CT151" s="572"/>
      <c r="DC151" s="572"/>
      <c r="DD151" s="573"/>
      <c r="DE151" s="573"/>
      <c r="DF151" s="573"/>
      <c r="DG151" s="573"/>
      <c r="DH151" s="573"/>
      <c r="DI151" s="573"/>
      <c r="DJ151" s="573"/>
      <c r="DK151" s="573"/>
      <c r="DL151" s="572"/>
      <c r="DM151" s="572"/>
      <c r="DN151" s="572"/>
      <c r="DO151" s="572"/>
      <c r="DP151" s="572"/>
      <c r="DQ151" s="572"/>
      <c r="DR151" s="572"/>
      <c r="DS151" s="572"/>
      <c r="DT151" s="572"/>
      <c r="DU151" s="572"/>
      <c r="DV151" s="572"/>
      <c r="DW151" s="572"/>
      <c r="DX151" s="572"/>
      <c r="DY151" s="572"/>
      <c r="DZ151" s="572"/>
      <c r="EA151" s="572"/>
      <c r="EB151" s="572"/>
      <c r="EC151" s="572"/>
      <c r="ED151" s="572"/>
      <c r="EE151" s="572"/>
      <c r="EF151" s="572"/>
      <c r="EG151" s="572"/>
      <c r="EH151" s="572"/>
      <c r="EI151" s="572"/>
      <c r="EJ151" s="572"/>
      <c r="EK151" s="572"/>
      <c r="EL151" s="572"/>
      <c r="EM151" s="572"/>
      <c r="EN151" s="572"/>
      <c r="EO151" s="572"/>
      <c r="EP151" s="572"/>
      <c r="EQ151" s="572"/>
      <c r="ER151" s="572"/>
      <c r="ES151" s="572"/>
      <c r="ET151" s="572"/>
      <c r="EU151" s="572"/>
      <c r="EV151" s="572"/>
      <c r="EW151" s="572"/>
      <c r="EX151" s="572"/>
      <c r="EY151" s="572"/>
      <c r="EZ151" s="572"/>
      <c r="FA151" s="572"/>
      <c r="FB151" s="572"/>
      <c r="FC151" s="572"/>
      <c r="FD151" s="572"/>
      <c r="FE151" s="572"/>
      <c r="FF151" s="572"/>
      <c r="FG151" s="572"/>
      <c r="FH151" s="572"/>
      <c r="FI151" s="572"/>
      <c r="FJ151" s="572"/>
      <c r="FK151" s="572"/>
      <c r="FL151" s="572"/>
      <c r="FM151" s="572"/>
      <c r="FN151" s="572"/>
      <c r="FO151" s="572"/>
      <c r="FP151" s="572"/>
      <c r="FQ151" s="572"/>
      <c r="FR151" s="572"/>
      <c r="FS151" s="572"/>
      <c r="FT151" s="572"/>
      <c r="FU151" s="572"/>
      <c r="FV151" s="572"/>
      <c r="FW151" s="572"/>
      <c r="FX151" s="572"/>
      <c r="FY151" s="572"/>
      <c r="FZ151" s="572"/>
      <c r="GA151" s="572"/>
      <c r="GB151" s="572"/>
      <c r="GC151" s="572"/>
      <c r="GD151" s="572"/>
      <c r="GE151" s="572"/>
      <c r="GF151" s="572"/>
      <c r="GG151" s="572"/>
      <c r="GH151" s="572"/>
      <c r="GI151" s="572"/>
      <c r="GJ151" s="572"/>
      <c r="GK151" s="572"/>
      <c r="GL151" s="572"/>
      <c r="GM151" s="572"/>
      <c r="GN151" s="572"/>
      <c r="GO151" s="572"/>
      <c r="GP151" s="572"/>
      <c r="GQ151" s="572"/>
      <c r="GR151" s="572"/>
      <c r="GS151" s="572"/>
      <c r="GT151" s="572"/>
      <c r="GU151" s="572"/>
      <c r="GV151" s="572"/>
      <c r="GW151" s="572"/>
      <c r="GX151" s="572"/>
      <c r="GY151" s="572"/>
      <c r="GZ151" s="572"/>
      <c r="HA151" s="572"/>
      <c r="HB151" s="572"/>
      <c r="HC151" s="572"/>
      <c r="HD151" s="572"/>
      <c r="HE151" s="572"/>
      <c r="HF151" s="572"/>
      <c r="HG151" s="572"/>
      <c r="HH151" s="572"/>
      <c r="HI151" s="572"/>
      <c r="HJ151" s="572"/>
      <c r="HK151" s="572"/>
      <c r="HL151" s="572"/>
      <c r="HM151" s="572"/>
      <c r="HN151" s="572"/>
      <c r="HO151" s="572"/>
      <c r="HP151" s="572"/>
      <c r="HQ151" s="572"/>
      <c r="HR151" s="572"/>
      <c r="HS151" s="572"/>
      <c r="HT151" s="572"/>
      <c r="HU151" s="572"/>
      <c r="HV151" s="572"/>
      <c r="HW151" s="572"/>
      <c r="HX151" s="572"/>
      <c r="HY151" s="572"/>
      <c r="HZ151" s="572"/>
      <c r="IA151" s="572"/>
      <c r="IB151" s="572"/>
      <c r="IC151" s="572"/>
      <c r="ID151" s="572"/>
      <c r="IE151" s="572"/>
      <c r="IF151" s="572"/>
      <c r="IG151" s="572"/>
      <c r="IH151" s="572"/>
      <c r="II151" s="572"/>
      <c r="IJ151" s="572"/>
      <c r="IK151" s="572"/>
      <c r="IL151" s="572"/>
      <c r="IM151" s="572"/>
      <c r="IN151" s="572"/>
      <c r="IO151" s="572"/>
      <c r="IP151" s="572"/>
      <c r="IQ151" s="572"/>
      <c r="IR151" s="572"/>
      <c r="IS151" s="572"/>
      <c r="IT151" s="572"/>
      <c r="IU151" s="572"/>
    </row>
    <row r="152" spans="1:255" s="535" customFormat="1" ht="13.5" customHeight="1" x14ac:dyDescent="0.25">
      <c r="A152" s="524"/>
      <c r="B152" s="538"/>
      <c r="C152" s="700" t="s">
        <v>193</v>
      </c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2"/>
      <c r="AM152" s="702"/>
      <c r="AN152" s="702"/>
      <c r="AO152" s="702"/>
      <c r="AP152" s="702"/>
      <c r="AQ152" s="702"/>
      <c r="AR152" s="702"/>
      <c r="AS152" s="702"/>
      <c r="AT152" s="525"/>
      <c r="AU152" s="525"/>
      <c r="AV152" s="525"/>
      <c r="AW152" s="525"/>
      <c r="AX152" s="525"/>
      <c r="AY152" s="525"/>
      <c r="AZ152" s="525"/>
      <c r="BA152" s="525"/>
      <c r="BB152" s="525"/>
      <c r="BC152" s="525"/>
      <c r="BD152" s="525"/>
      <c r="BE152" s="525"/>
      <c r="BF152" s="525"/>
      <c r="BG152" s="525"/>
      <c r="BH152" s="525"/>
      <c r="BI152" s="525"/>
      <c r="BJ152" s="533"/>
      <c r="BK152" s="528"/>
      <c r="BL152" s="189">
        <f>COUNTIF($V$15:$V$68,1)+COUNTIF($V$106:$V$125,1)</f>
        <v>0</v>
      </c>
      <c r="BM152" s="189">
        <f>COUNTIF($V$15:$V$68,2)+COUNTIF($V$106:$V$125,2)</f>
        <v>0</v>
      </c>
      <c r="BN152" s="189">
        <f>COUNTIF($V$15:$V$68,3)+COUNTIF($V$106:$V$125,3)</f>
        <v>0</v>
      </c>
      <c r="BO152" s="189">
        <f>COUNTIF($V$15:$V$68,4)+COUNTIF($V$106:$V$125,4)</f>
        <v>0</v>
      </c>
      <c r="BP152" s="189">
        <f>COUNTIF($V$15:$V$68,5)+COUNTIF($V$106:$V$125,5)</f>
        <v>0</v>
      </c>
      <c r="BQ152" s="189">
        <f>COUNTIF($V$15:$V$68,6)+COUNTIF($V$106:$V$125,6)</f>
        <v>0</v>
      </c>
      <c r="BR152" s="189">
        <f>COUNTIF($V$15:$V$68,7)+COUNTIF($V$106:$V$125,7)</f>
        <v>0</v>
      </c>
      <c r="BS152" s="189">
        <f>COUNTIF($V$15:$V$68,8)+COUNTIF($V$106:$V$125,8)</f>
        <v>0</v>
      </c>
      <c r="BT152" s="528"/>
      <c r="BW152" s="528"/>
      <c r="BX152" s="528"/>
      <c r="BY152" s="528"/>
      <c r="BZ152" s="528"/>
      <c r="CA152" s="528"/>
      <c r="CB152" s="528"/>
      <c r="CC152" s="528"/>
      <c r="CD152" s="528"/>
      <c r="CE152" s="536"/>
      <c r="CF152" s="537"/>
      <c r="CG152" s="528"/>
      <c r="CH152" s="528"/>
      <c r="CI152" s="528"/>
      <c r="CJ152" s="528"/>
      <c r="CK152" s="528"/>
      <c r="CL152" s="528"/>
      <c r="CM152" s="528"/>
      <c r="CN152" s="528"/>
      <c r="CO152" s="528"/>
      <c r="CP152" s="528"/>
      <c r="CQ152" s="528"/>
      <c r="CR152" s="528"/>
      <c r="CS152" s="528"/>
      <c r="CT152" s="528"/>
      <c r="DC152" s="528"/>
      <c r="DD152" s="532"/>
      <c r="DE152" s="532"/>
      <c r="DF152" s="532"/>
      <c r="DG152" s="532"/>
      <c r="DH152" s="532"/>
      <c r="DI152" s="532"/>
      <c r="DJ152" s="532"/>
      <c r="DK152" s="532"/>
      <c r="DL152" s="528"/>
      <c r="DM152" s="528"/>
      <c r="DN152" s="528"/>
      <c r="DO152" s="528"/>
      <c r="DP152" s="528"/>
      <c r="DQ152" s="528"/>
      <c r="DR152" s="528"/>
      <c r="DS152" s="528"/>
      <c r="DT152" s="528"/>
      <c r="DU152" s="528"/>
      <c r="DV152" s="528"/>
      <c r="DW152" s="528"/>
      <c r="DX152" s="528"/>
      <c r="DY152" s="528"/>
      <c r="DZ152" s="528"/>
      <c r="EA152" s="528"/>
      <c r="EB152" s="528"/>
      <c r="EC152" s="528"/>
      <c r="ED152" s="528"/>
      <c r="EE152" s="528"/>
      <c r="EF152" s="528"/>
      <c r="EG152" s="528"/>
      <c r="EH152" s="528"/>
      <c r="EI152" s="528"/>
      <c r="EJ152" s="528"/>
      <c r="EK152" s="528"/>
      <c r="EL152" s="528"/>
      <c r="EM152" s="528"/>
      <c r="EN152" s="528"/>
      <c r="EO152" s="528"/>
      <c r="EP152" s="528"/>
      <c r="EQ152" s="528"/>
      <c r="ER152" s="528"/>
      <c r="ES152" s="528"/>
      <c r="ET152" s="528"/>
      <c r="EU152" s="528"/>
      <c r="EV152" s="528"/>
      <c r="EW152" s="528"/>
      <c r="EX152" s="528"/>
      <c r="EY152" s="528"/>
      <c r="EZ152" s="528"/>
      <c r="FA152" s="528"/>
      <c r="FB152" s="528"/>
      <c r="FC152" s="528"/>
      <c r="FD152" s="528"/>
      <c r="FE152" s="528"/>
      <c r="FF152" s="528"/>
      <c r="FG152" s="528"/>
      <c r="FH152" s="528"/>
      <c r="FI152" s="528"/>
      <c r="FJ152" s="528"/>
      <c r="FK152" s="528"/>
      <c r="FL152" s="528"/>
      <c r="FM152" s="528"/>
      <c r="FN152" s="528"/>
      <c r="FO152" s="528"/>
      <c r="FP152" s="528"/>
      <c r="FQ152" s="528"/>
      <c r="FR152" s="528"/>
      <c r="FS152" s="528"/>
      <c r="FT152" s="528"/>
      <c r="FU152" s="528"/>
      <c r="FV152" s="528"/>
      <c r="FW152" s="528"/>
      <c r="FX152" s="528"/>
      <c r="FY152" s="528"/>
      <c r="FZ152" s="528"/>
      <c r="GA152" s="528"/>
      <c r="GB152" s="528"/>
      <c r="GC152" s="528"/>
      <c r="GD152" s="528"/>
      <c r="GE152" s="528"/>
      <c r="GF152" s="528"/>
      <c r="GG152" s="528"/>
      <c r="GH152" s="528"/>
      <c r="GI152" s="528"/>
      <c r="GJ152" s="528"/>
      <c r="GK152" s="528"/>
      <c r="GL152" s="528"/>
      <c r="GM152" s="528"/>
      <c r="GN152" s="528"/>
      <c r="GO152" s="528"/>
      <c r="GP152" s="528"/>
      <c r="GQ152" s="528"/>
      <c r="GR152" s="528"/>
      <c r="GS152" s="528"/>
      <c r="GT152" s="528"/>
      <c r="GU152" s="528"/>
      <c r="GV152" s="528"/>
      <c r="GW152" s="528"/>
      <c r="GX152" s="528"/>
      <c r="GY152" s="528"/>
      <c r="GZ152" s="528"/>
      <c r="HA152" s="528"/>
      <c r="HB152" s="528"/>
      <c r="HC152" s="528"/>
      <c r="HD152" s="528"/>
      <c r="HE152" s="528"/>
      <c r="HF152" s="528"/>
      <c r="HG152" s="528"/>
      <c r="HH152" s="528"/>
      <c r="HI152" s="528"/>
      <c r="HJ152" s="528"/>
      <c r="HK152" s="528"/>
      <c r="HL152" s="528"/>
      <c r="HM152" s="528"/>
      <c r="HN152" s="528"/>
      <c r="HO152" s="528"/>
      <c r="HP152" s="528"/>
      <c r="HQ152" s="528"/>
      <c r="HR152" s="528"/>
      <c r="HS152" s="528"/>
      <c r="HT152" s="528"/>
      <c r="HU152" s="528"/>
      <c r="HV152" s="528"/>
      <c r="HW152" s="528"/>
      <c r="HX152" s="528"/>
      <c r="HY152" s="528"/>
      <c r="HZ152" s="528"/>
      <c r="IA152" s="528"/>
      <c r="IB152" s="528"/>
      <c r="IC152" s="528"/>
      <c r="ID152" s="528"/>
      <c r="IE152" s="528"/>
      <c r="IF152" s="528"/>
      <c r="IG152" s="528"/>
      <c r="IH152" s="528"/>
      <c r="II152" s="528"/>
      <c r="IJ152" s="528"/>
      <c r="IK152" s="528"/>
      <c r="IL152" s="528"/>
      <c r="IM152" s="528"/>
      <c r="IN152" s="528"/>
      <c r="IO152" s="528"/>
      <c r="IP152" s="528"/>
      <c r="IQ152" s="528"/>
      <c r="IR152" s="528"/>
      <c r="IS152" s="528"/>
      <c r="IT152" s="528"/>
      <c r="IU152" s="528"/>
    </row>
    <row r="153" spans="1:255" s="529" customFormat="1" ht="13.5" customHeight="1" x14ac:dyDescent="0.2">
      <c r="A153" s="524"/>
      <c r="B153" s="641" t="s">
        <v>352</v>
      </c>
      <c r="C153" s="704"/>
      <c r="D153" s="704"/>
      <c r="E153" s="704"/>
      <c r="F153" s="704"/>
      <c r="G153" s="704"/>
      <c r="H153" s="704"/>
      <c r="I153" s="574"/>
      <c r="J153" s="683" t="s">
        <v>347</v>
      </c>
      <c r="K153" s="683"/>
      <c r="L153" s="683"/>
      <c r="M153" s="683"/>
      <c r="N153" s="683"/>
      <c r="O153" s="683"/>
      <c r="P153" s="683"/>
      <c r="Q153" s="683"/>
      <c r="R153" s="683"/>
      <c r="S153" s="683"/>
      <c r="T153" s="683"/>
      <c r="U153" s="683"/>
      <c r="V153" s="683"/>
      <c r="W153" s="683"/>
      <c r="X153" s="684"/>
      <c r="Y153" s="684"/>
      <c r="Z153" s="684"/>
      <c r="AA153" s="684"/>
      <c r="AB153" s="575"/>
      <c r="AC153" s="575"/>
      <c r="AD153" s="542" t="s">
        <v>194</v>
      </c>
      <c r="AE153" s="576"/>
      <c r="AF153" s="705" t="s">
        <v>334</v>
      </c>
      <c r="AG153" s="706"/>
      <c r="AH153" s="706"/>
      <c r="AI153" s="706"/>
      <c r="AJ153" s="706"/>
      <c r="AK153" s="706"/>
      <c r="AL153" s="706"/>
      <c r="AM153" s="706"/>
      <c r="AN153" s="706"/>
      <c r="AO153" s="706"/>
      <c r="AP153" s="706"/>
      <c r="AQ153" s="707"/>
      <c r="AR153" s="707"/>
      <c r="AS153" s="707"/>
      <c r="AT153" s="570"/>
      <c r="AU153" s="570"/>
      <c r="AV153" s="570"/>
      <c r="AW153" s="570"/>
      <c r="AX153" s="570"/>
      <c r="AY153" s="570"/>
      <c r="AZ153" s="570"/>
      <c r="BA153" s="570"/>
      <c r="BB153" s="570"/>
      <c r="BC153" s="570"/>
      <c r="BD153" s="570"/>
      <c r="BE153" s="570"/>
      <c r="BF153" s="570"/>
      <c r="BG153" s="570"/>
      <c r="BH153" s="570"/>
      <c r="BI153" s="570"/>
      <c r="BJ153" s="533"/>
      <c r="BK153" s="572"/>
      <c r="BL153" s="189">
        <f>COUNTIF($W$15:$W$68,1)+COUNTIF($W$106:$W$125,1)</f>
        <v>0</v>
      </c>
      <c r="BM153" s="189">
        <f>COUNTIF($W$15:$W$68,2)+COUNTIF($W$106:$W$125,2)</f>
        <v>0</v>
      </c>
      <c r="BN153" s="189">
        <f>COUNTIF($W$15:$W$68,3)+COUNTIF($W$106:$W$125,3)</f>
        <v>0</v>
      </c>
      <c r="BO153" s="189">
        <f>COUNTIF($W$15:$W$68,4)+COUNTIF($W$106:$W$125,4)</f>
        <v>0</v>
      </c>
      <c r="BP153" s="189">
        <f>COUNTIF($W$15:$W$68,5)+COUNTIF($W$106:$W$125,5)</f>
        <v>0</v>
      </c>
      <c r="BQ153" s="189">
        <f>COUNTIF($W$15:$W$68,6)+COUNTIF($W$106:$W$125,6)</f>
        <v>0</v>
      </c>
      <c r="BR153" s="189">
        <f>COUNTIF($W$15:$W$68,7)+COUNTIF($W$106:$W$125,7)</f>
        <v>0</v>
      </c>
      <c r="BS153" s="189">
        <f>COUNTIF($W$15:$W$68,8)+COUNTIF($W$106:$W$125,8)</f>
        <v>0</v>
      </c>
      <c r="BT153" s="544"/>
      <c r="BU153" s="544"/>
      <c r="BV153" s="544"/>
      <c r="BW153" s="572"/>
      <c r="BX153" s="572"/>
      <c r="BY153" s="572"/>
      <c r="BZ153" s="572"/>
      <c r="CA153" s="572"/>
      <c r="CB153" s="572"/>
      <c r="CC153" s="572"/>
      <c r="CD153" s="572"/>
      <c r="CE153" s="545"/>
      <c r="CF153" s="546"/>
      <c r="CH153" s="572"/>
      <c r="CI153" s="572"/>
      <c r="CJ153" s="572"/>
      <c r="CK153" s="572"/>
      <c r="CL153" s="572"/>
      <c r="CM153" s="572"/>
      <c r="CN153" s="572"/>
      <c r="CO153" s="572"/>
      <c r="CP153" s="572"/>
      <c r="CQ153" s="572"/>
      <c r="CR153" s="572"/>
      <c r="CS153" s="572"/>
      <c r="CT153" s="572"/>
      <c r="DC153" s="572"/>
      <c r="DD153" s="572"/>
      <c r="DE153" s="572"/>
      <c r="DF153" s="572"/>
      <c r="DG153" s="572"/>
      <c r="DH153" s="572"/>
      <c r="DI153" s="572"/>
      <c r="DJ153" s="572"/>
      <c r="DK153" s="572"/>
      <c r="DL153" s="572"/>
      <c r="DM153" s="572"/>
      <c r="DN153" s="572"/>
      <c r="DO153" s="572"/>
      <c r="DP153" s="572"/>
      <c r="DQ153" s="572"/>
      <c r="DR153" s="572"/>
      <c r="DS153" s="572"/>
      <c r="DT153" s="572"/>
      <c r="DU153" s="572"/>
      <c r="DV153" s="572"/>
      <c r="DW153" s="572"/>
      <c r="DX153" s="572"/>
      <c r="DY153" s="572"/>
      <c r="DZ153" s="572"/>
      <c r="EA153" s="572"/>
      <c r="EB153" s="572"/>
      <c r="EC153" s="572"/>
      <c r="ED153" s="572"/>
      <c r="EE153" s="572"/>
      <c r="EF153" s="572"/>
      <c r="EG153" s="572"/>
      <c r="EH153" s="572"/>
      <c r="EI153" s="572"/>
      <c r="EJ153" s="572"/>
      <c r="EK153" s="572"/>
      <c r="EL153" s="572"/>
      <c r="EM153" s="572"/>
      <c r="EN153" s="572"/>
      <c r="EO153" s="572"/>
      <c r="EP153" s="572"/>
      <c r="EQ153" s="572"/>
      <c r="ER153" s="572"/>
      <c r="ES153" s="572"/>
      <c r="ET153" s="572"/>
      <c r="EU153" s="572"/>
      <c r="EV153" s="572"/>
      <c r="EW153" s="572"/>
      <c r="EX153" s="572"/>
      <c r="EY153" s="572"/>
      <c r="EZ153" s="572"/>
      <c r="FA153" s="572"/>
      <c r="FB153" s="572"/>
      <c r="FC153" s="572"/>
      <c r="FD153" s="572"/>
      <c r="FE153" s="572"/>
      <c r="FF153" s="572"/>
      <c r="FG153" s="572"/>
      <c r="FH153" s="572"/>
      <c r="FI153" s="572"/>
      <c r="FJ153" s="572"/>
      <c r="FK153" s="572"/>
      <c r="FL153" s="572"/>
      <c r="FM153" s="572"/>
      <c r="FN153" s="572"/>
      <c r="FO153" s="572"/>
      <c r="FP153" s="572"/>
      <c r="FQ153" s="572"/>
      <c r="FR153" s="572"/>
      <c r="FS153" s="572"/>
      <c r="FT153" s="572"/>
      <c r="FU153" s="572"/>
      <c r="FV153" s="572"/>
      <c r="FW153" s="572"/>
      <c r="FX153" s="572"/>
      <c r="FY153" s="572"/>
      <c r="FZ153" s="572"/>
      <c r="GA153" s="572"/>
      <c r="GB153" s="572"/>
      <c r="GC153" s="572"/>
      <c r="GD153" s="572"/>
      <c r="GE153" s="572"/>
      <c r="GF153" s="572"/>
      <c r="GG153" s="572"/>
      <c r="GH153" s="572"/>
      <c r="GI153" s="572"/>
      <c r="GJ153" s="572"/>
      <c r="GK153" s="572"/>
      <c r="GL153" s="572"/>
      <c r="GM153" s="572"/>
      <c r="GN153" s="572"/>
      <c r="GO153" s="572"/>
      <c r="GP153" s="572"/>
      <c r="GQ153" s="572"/>
      <c r="GR153" s="572"/>
      <c r="GS153" s="572"/>
      <c r="GT153" s="572"/>
      <c r="GU153" s="572"/>
      <c r="GV153" s="572"/>
      <c r="GW153" s="572"/>
      <c r="GX153" s="572"/>
      <c r="GY153" s="572"/>
      <c r="GZ153" s="572"/>
      <c r="HA153" s="572"/>
      <c r="HB153" s="572"/>
      <c r="HC153" s="572"/>
      <c r="HD153" s="572"/>
      <c r="HE153" s="572"/>
      <c r="HF153" s="572"/>
      <c r="HG153" s="572"/>
      <c r="HH153" s="572"/>
      <c r="HI153" s="572"/>
      <c r="HJ153" s="572"/>
      <c r="HK153" s="572"/>
      <c r="HL153" s="572"/>
      <c r="HM153" s="572"/>
      <c r="HN153" s="572"/>
      <c r="HO153" s="572"/>
      <c r="HP153" s="572"/>
      <c r="HQ153" s="572"/>
      <c r="HR153" s="572"/>
      <c r="HS153" s="572"/>
      <c r="HT153" s="572"/>
      <c r="HU153" s="572"/>
      <c r="HV153" s="572"/>
      <c r="HW153" s="572"/>
      <c r="HX153" s="572"/>
      <c r="HY153" s="572"/>
      <c r="HZ153" s="572"/>
      <c r="IA153" s="572"/>
      <c r="IB153" s="572"/>
      <c r="IC153" s="572"/>
      <c r="ID153" s="572"/>
      <c r="IE153" s="572"/>
      <c r="IF153" s="572"/>
      <c r="IG153" s="572"/>
      <c r="IH153" s="572"/>
      <c r="II153" s="572"/>
      <c r="IJ153" s="572"/>
      <c r="IK153" s="572"/>
      <c r="IL153" s="572"/>
      <c r="IM153" s="572"/>
      <c r="IN153" s="572"/>
      <c r="IO153" s="572"/>
      <c r="IP153" s="572"/>
      <c r="IQ153" s="572"/>
      <c r="IR153" s="572"/>
      <c r="IS153" s="572"/>
      <c r="IT153" s="572"/>
      <c r="IU153" s="572"/>
    </row>
    <row r="154" spans="1:255" s="548" customFormat="1" ht="13.5" customHeight="1" x14ac:dyDescent="0.25">
      <c r="A154" s="524"/>
      <c r="B154" s="547"/>
      <c r="C154" s="685" t="s">
        <v>285</v>
      </c>
      <c r="D154" s="685"/>
      <c r="E154" s="685"/>
      <c r="F154" s="685"/>
      <c r="G154" s="685"/>
      <c r="H154" s="686"/>
      <c r="J154" s="685" t="s">
        <v>195</v>
      </c>
      <c r="K154" s="685"/>
      <c r="L154" s="685"/>
      <c r="M154" s="685"/>
      <c r="N154" s="685"/>
      <c r="O154" s="685"/>
      <c r="P154" s="685"/>
      <c r="Q154" s="685"/>
      <c r="R154" s="685"/>
      <c r="S154" s="685"/>
      <c r="T154" s="685"/>
      <c r="U154" s="685"/>
      <c r="V154" s="685"/>
      <c r="W154" s="685"/>
      <c r="X154" s="686"/>
      <c r="Y154" s="686"/>
      <c r="Z154" s="686"/>
      <c r="AA154" s="686"/>
      <c r="AL154" s="549"/>
      <c r="AM154" s="549"/>
      <c r="AN154" s="549"/>
      <c r="AO154" s="549"/>
      <c r="AP154" s="549"/>
      <c r="AQ154" s="549"/>
      <c r="AR154" s="549"/>
      <c r="AS154" s="549"/>
      <c r="AT154" s="549"/>
      <c r="AU154" s="549"/>
      <c r="AV154" s="549"/>
      <c r="AW154" s="549"/>
      <c r="AX154" s="549"/>
      <c r="AY154" s="549"/>
      <c r="AZ154" s="549"/>
      <c r="BA154" s="549"/>
      <c r="BB154" s="549"/>
      <c r="BC154" s="549"/>
      <c r="BD154" s="549"/>
      <c r="BE154" s="549"/>
      <c r="BF154" s="549"/>
      <c r="BG154" s="549"/>
      <c r="BH154" s="549"/>
      <c r="BI154" s="549"/>
      <c r="BJ154" s="550"/>
      <c r="BK154" s="551" t="s">
        <v>36</v>
      </c>
      <c r="BL154" s="552">
        <f t="shared" ref="BL154:BS154" ca="1" si="923">SUM(BL147:BL153)+BW$154</f>
        <v>0</v>
      </c>
      <c r="BM154" s="552">
        <f t="shared" ca="1" si="923"/>
        <v>0</v>
      </c>
      <c r="BN154" s="552">
        <f t="shared" ca="1" si="923"/>
        <v>0</v>
      </c>
      <c r="BO154" s="552">
        <f t="shared" ca="1" si="923"/>
        <v>0</v>
      </c>
      <c r="BP154" s="552">
        <f t="shared" ca="1" si="923"/>
        <v>0</v>
      </c>
      <c r="BQ154" s="552">
        <f t="shared" ca="1" si="923"/>
        <v>0</v>
      </c>
      <c r="BR154" s="552">
        <f t="shared" ca="1" si="923"/>
        <v>0</v>
      </c>
      <c r="BS154" s="552">
        <f t="shared" ca="1" si="923"/>
        <v>0</v>
      </c>
      <c r="BT154" s="544"/>
      <c r="BU154" s="529"/>
      <c r="BV154" s="529"/>
      <c r="BW154" s="553">
        <f t="shared" ref="BW154:CD154" ca="1" si="924">INDIRECT(ADDRESS(287+9*($BK$130-1),COLUMN(BW154),1,1))</f>
        <v>0</v>
      </c>
      <c r="BX154" s="553">
        <f t="shared" ca="1" si="924"/>
        <v>0</v>
      </c>
      <c r="BY154" s="553">
        <f t="shared" ca="1" si="924"/>
        <v>0</v>
      </c>
      <c r="BZ154" s="553">
        <f t="shared" ca="1" si="924"/>
        <v>0</v>
      </c>
      <c r="CA154" s="553">
        <f t="shared" ca="1" si="924"/>
        <v>0</v>
      </c>
      <c r="CB154" s="553">
        <f t="shared" ca="1" si="924"/>
        <v>0</v>
      </c>
      <c r="CC154" s="553">
        <f t="shared" ca="1" si="924"/>
        <v>0</v>
      </c>
      <c r="CD154" s="553">
        <f t="shared" ca="1" si="924"/>
        <v>0</v>
      </c>
      <c r="CE154" s="530"/>
      <c r="CF154" s="531"/>
      <c r="CG154" s="529"/>
      <c r="CH154" s="528"/>
      <c r="CI154" s="528"/>
      <c r="CJ154" s="528"/>
      <c r="CK154" s="528"/>
      <c r="CL154" s="528"/>
      <c r="CM154" s="528"/>
      <c r="CN154" s="528"/>
      <c r="CO154" s="528"/>
      <c r="CP154" s="528"/>
      <c r="CQ154" s="528"/>
      <c r="CR154" s="528"/>
      <c r="CS154" s="528"/>
      <c r="CT154" s="528"/>
      <c r="DC154" s="528"/>
      <c r="DD154" s="528"/>
      <c r="DE154" s="528"/>
      <c r="DF154" s="528"/>
      <c r="DG154" s="528"/>
      <c r="DH154" s="528"/>
      <c r="DI154" s="528"/>
      <c r="DJ154" s="528"/>
      <c r="DK154" s="528"/>
      <c r="DL154" s="528"/>
      <c r="DM154" s="528"/>
      <c r="DN154" s="528"/>
      <c r="DO154" s="528"/>
      <c r="DP154" s="528"/>
      <c r="DQ154" s="528"/>
      <c r="DR154" s="528"/>
      <c r="DS154" s="528"/>
      <c r="DT154" s="528"/>
    </row>
    <row r="155" spans="1:255" s="529" customFormat="1" ht="13.5" customHeight="1" x14ac:dyDescent="0.2">
      <c r="A155" s="554"/>
      <c r="B155" s="539" t="s">
        <v>196</v>
      </c>
      <c r="C155" s="703"/>
      <c r="D155" s="704"/>
      <c r="E155" s="704"/>
      <c r="F155" s="704"/>
      <c r="G155" s="704"/>
      <c r="H155" s="704"/>
      <c r="I155" s="577"/>
      <c r="J155" s="683" t="s">
        <v>353</v>
      </c>
      <c r="K155" s="683"/>
      <c r="L155" s="683"/>
      <c r="M155" s="683"/>
      <c r="N155" s="683"/>
      <c r="O155" s="683"/>
      <c r="P155" s="683"/>
      <c r="Q155" s="683"/>
      <c r="R155" s="683"/>
      <c r="S155" s="683"/>
      <c r="T155" s="683"/>
      <c r="U155" s="683"/>
      <c r="V155" s="683"/>
      <c r="W155" s="683"/>
      <c r="X155" s="684"/>
      <c r="Y155" s="684"/>
      <c r="Z155" s="684"/>
      <c r="AA155" s="684"/>
      <c r="AB155" s="577"/>
      <c r="AC155" s="577"/>
      <c r="AD155" s="687" t="s">
        <v>354</v>
      </c>
      <c r="AE155" s="684"/>
      <c r="AF155" s="684"/>
      <c r="AG155" s="684"/>
      <c r="AH155" s="684"/>
      <c r="AI155" s="684"/>
      <c r="AJ155" s="684"/>
      <c r="AK155" s="684"/>
      <c r="AL155" s="684"/>
      <c r="AM155" s="684"/>
      <c r="AN155" s="684"/>
      <c r="AO155" s="684"/>
      <c r="AP155" s="684"/>
      <c r="AQ155" s="684"/>
      <c r="AR155" s="684"/>
      <c r="AS155" s="578"/>
      <c r="AT155" s="579"/>
      <c r="AU155" s="579"/>
      <c r="AV155" s="579"/>
      <c r="AW155" s="578"/>
      <c r="AX155" s="579"/>
      <c r="AY155" s="579"/>
      <c r="AZ155" s="579"/>
      <c r="BA155" s="578"/>
      <c r="BB155" s="579"/>
      <c r="BC155" s="579"/>
      <c r="BD155" s="579"/>
      <c r="BE155" s="578"/>
      <c r="BF155" s="579"/>
      <c r="BG155" s="579"/>
      <c r="BH155" s="579"/>
      <c r="BI155" s="578"/>
      <c r="BJ155" s="557"/>
      <c r="BK155" s="572"/>
      <c r="BL155" s="572"/>
      <c r="BM155" s="572"/>
      <c r="BN155" s="572"/>
      <c r="BO155" s="572"/>
      <c r="BP155" s="572"/>
      <c r="BQ155" s="572"/>
      <c r="BR155" s="572"/>
      <c r="BS155" s="572"/>
      <c r="BT155" s="544"/>
      <c r="BW155" s="572"/>
      <c r="BX155" s="572"/>
      <c r="BY155" s="572"/>
      <c r="BZ155" s="572"/>
      <c r="CA155" s="572"/>
      <c r="CB155" s="572"/>
      <c r="CC155" s="572"/>
      <c r="CD155" s="572"/>
      <c r="CE155" s="530"/>
      <c r="CF155" s="531"/>
      <c r="CH155" s="572"/>
      <c r="CI155" s="572"/>
      <c r="CJ155" s="572"/>
      <c r="CK155" s="572"/>
      <c r="CL155" s="572"/>
      <c r="CM155" s="572"/>
      <c r="CN155" s="572"/>
      <c r="CO155" s="572"/>
      <c r="CP155" s="572"/>
      <c r="CQ155" s="572"/>
      <c r="CR155" s="572"/>
      <c r="CS155" s="572"/>
      <c r="CT155" s="572"/>
      <c r="DC155" s="572"/>
      <c r="DL155" s="572"/>
      <c r="DM155" s="572"/>
      <c r="DN155" s="572"/>
      <c r="DO155" s="572"/>
      <c r="DP155" s="572"/>
      <c r="DQ155" s="572"/>
      <c r="DR155" s="572"/>
      <c r="DS155" s="572"/>
      <c r="DT155" s="572"/>
    </row>
    <row r="156" spans="1:255" s="535" customFormat="1" ht="13.5" customHeight="1" x14ac:dyDescent="0.25">
      <c r="A156" s="558"/>
      <c r="B156" s="310"/>
      <c r="C156" s="685" t="s">
        <v>285</v>
      </c>
      <c r="D156" s="685"/>
      <c r="E156" s="685"/>
      <c r="F156" s="685"/>
      <c r="G156" s="685"/>
      <c r="H156" s="686"/>
      <c r="I156" s="540"/>
      <c r="J156" s="685" t="s">
        <v>195</v>
      </c>
      <c r="K156" s="685"/>
      <c r="L156" s="685"/>
      <c r="M156" s="685"/>
      <c r="N156" s="685"/>
      <c r="O156" s="685"/>
      <c r="P156" s="685"/>
      <c r="Q156" s="685"/>
      <c r="R156" s="685"/>
      <c r="S156" s="685"/>
      <c r="T156" s="685"/>
      <c r="U156" s="685"/>
      <c r="V156" s="685"/>
      <c r="W156" s="685"/>
      <c r="X156" s="686"/>
      <c r="Y156" s="686"/>
      <c r="Z156" s="686"/>
      <c r="AA156" s="686"/>
      <c r="AB156" s="538"/>
      <c r="AC156" s="538"/>
      <c r="AD156" s="543"/>
      <c r="AE156" s="543"/>
      <c r="AF156" s="543"/>
      <c r="AG156" s="543"/>
      <c r="AH156" s="543"/>
      <c r="AI156" s="543"/>
      <c r="AJ156" s="543"/>
      <c r="AK156" s="543"/>
      <c r="AL156" s="543"/>
      <c r="AM156" s="543"/>
      <c r="AN156" s="543"/>
      <c r="AO156" s="543"/>
      <c r="AP156" s="556"/>
      <c r="AQ156" s="556"/>
      <c r="AR156" s="556"/>
      <c r="AS156" s="555"/>
      <c r="AT156" s="556"/>
      <c r="AU156" s="556"/>
      <c r="AV156" s="556"/>
      <c r="AW156" s="555"/>
      <c r="AX156" s="556"/>
      <c r="AY156" s="556"/>
      <c r="AZ156" s="556"/>
      <c r="BA156" s="555"/>
      <c r="BB156" s="556"/>
      <c r="BC156" s="556"/>
      <c r="BD156" s="556"/>
      <c r="BE156" s="555"/>
      <c r="BF156" s="556"/>
      <c r="BG156" s="556"/>
      <c r="BH156" s="556"/>
      <c r="BI156" s="555"/>
      <c r="BJ156" s="559"/>
      <c r="BK156" s="528"/>
      <c r="BL156" s="528"/>
      <c r="BM156" s="528"/>
      <c r="BN156" s="528"/>
      <c r="BO156" s="528"/>
      <c r="BP156" s="528"/>
      <c r="BQ156" s="528"/>
      <c r="BR156" s="528"/>
      <c r="BS156" s="528"/>
      <c r="BT156" s="534"/>
      <c r="BW156" s="528"/>
      <c r="BX156" s="528"/>
      <c r="BY156" s="528"/>
      <c r="BZ156" s="528"/>
      <c r="CA156" s="528"/>
      <c r="CB156" s="528"/>
      <c r="CC156" s="528"/>
      <c r="CD156" s="528"/>
      <c r="CE156" s="536"/>
      <c r="CF156" s="537"/>
      <c r="CH156" s="528"/>
      <c r="CI156" s="528"/>
      <c r="CJ156" s="528"/>
      <c r="CK156" s="528"/>
      <c r="CL156" s="528"/>
      <c r="CM156" s="528"/>
      <c r="CN156" s="528"/>
      <c r="CO156" s="528"/>
      <c r="CP156" s="528"/>
      <c r="CQ156" s="528"/>
      <c r="CR156" s="528"/>
      <c r="CS156" s="528"/>
      <c r="CT156" s="528"/>
      <c r="DC156" s="528"/>
      <c r="DD156" s="560"/>
      <c r="DE156" s="560"/>
      <c r="DF156" s="560"/>
      <c r="DG156" s="560"/>
      <c r="DH156" s="560"/>
      <c r="DI156" s="560"/>
      <c r="DJ156" s="560"/>
      <c r="DK156" s="560"/>
      <c r="DL156" s="528"/>
      <c r="DM156" s="528"/>
      <c r="DN156" s="528"/>
      <c r="DO156" s="528"/>
      <c r="DP156" s="528"/>
      <c r="DQ156" s="528"/>
      <c r="DR156" s="528"/>
      <c r="DS156" s="528"/>
      <c r="DT156" s="528"/>
    </row>
    <row r="157" spans="1:255" s="529" customFormat="1" ht="13.5" customHeight="1" x14ac:dyDescent="0.2">
      <c r="A157" s="580"/>
      <c r="B157" s="269" t="s">
        <v>348</v>
      </c>
      <c r="C157" s="568"/>
      <c r="D157" s="540"/>
      <c r="E157" s="540"/>
      <c r="F157" s="540"/>
      <c r="G157" s="540"/>
      <c r="H157" s="540"/>
      <c r="I157" s="581"/>
      <c r="J157" s="558"/>
      <c r="K157" s="558"/>
      <c r="L157" s="558"/>
      <c r="M157" s="558"/>
      <c r="N157" s="582"/>
      <c r="O157" s="622"/>
      <c r="P157" s="622"/>
      <c r="Q157" s="622"/>
      <c r="R157" s="622"/>
      <c r="S157" s="622"/>
      <c r="T157" s="622"/>
      <c r="U157" s="622"/>
      <c r="W157" s="310" t="s">
        <v>283</v>
      </c>
      <c r="X157" s="581"/>
      <c r="Y157" s="581"/>
      <c r="Z157" s="581"/>
      <c r="AA157" s="576"/>
      <c r="AB157" s="576"/>
      <c r="AC157" s="576"/>
      <c r="AD157" s="576"/>
      <c r="AE157" s="576"/>
      <c r="AF157" s="576"/>
      <c r="AG157" s="576"/>
      <c r="AH157" s="576"/>
      <c r="AL157" s="576"/>
      <c r="AN157" s="576"/>
      <c r="AO157" s="575"/>
      <c r="AP157" s="575"/>
      <c r="AQ157" s="576"/>
      <c r="AR157" s="578"/>
      <c r="AS157" s="578"/>
      <c r="AT157" s="578"/>
      <c r="AU157" s="578"/>
      <c r="AV157" s="578"/>
      <c r="AW157" s="578"/>
      <c r="AX157" s="578"/>
      <c r="AY157" s="578"/>
      <c r="AZ157" s="578"/>
      <c r="BA157" s="578"/>
      <c r="BB157" s="578"/>
      <c r="BC157" s="578"/>
      <c r="BD157" s="578"/>
      <c r="BE157" s="578"/>
      <c r="BF157" s="578"/>
      <c r="BG157" s="578"/>
      <c r="BH157" s="578"/>
      <c r="BI157" s="578"/>
      <c r="BJ157" s="559"/>
      <c r="BK157" s="572"/>
      <c r="BL157" s="572"/>
      <c r="BM157" s="572"/>
      <c r="BN157" s="572"/>
      <c r="BO157" s="572"/>
      <c r="BP157" s="572"/>
      <c r="BQ157" s="572"/>
      <c r="BR157" s="572"/>
      <c r="BS157" s="572"/>
      <c r="BT157" s="544"/>
      <c r="BU157" s="544"/>
      <c r="BV157" s="544"/>
      <c r="BW157" s="572"/>
      <c r="BX157" s="572"/>
      <c r="BY157" s="572"/>
      <c r="BZ157" s="572"/>
      <c r="CA157" s="572"/>
      <c r="CB157" s="572"/>
      <c r="CC157" s="572"/>
      <c r="CD157" s="572"/>
      <c r="CE157" s="545"/>
      <c r="CF157" s="546"/>
      <c r="CH157" s="572"/>
      <c r="CI157" s="572"/>
      <c r="CJ157" s="572"/>
      <c r="CK157" s="572"/>
      <c r="CL157" s="572"/>
      <c r="CM157" s="572"/>
      <c r="CN157" s="572"/>
      <c r="CO157" s="572"/>
      <c r="CP157" s="572"/>
      <c r="CQ157" s="572"/>
      <c r="CR157" s="572"/>
      <c r="CS157" s="572"/>
      <c r="CT157" s="572"/>
      <c r="DC157" s="572"/>
      <c r="DD157" s="583"/>
      <c r="DE157" s="583"/>
      <c r="DF157" s="583"/>
      <c r="DG157" s="583"/>
      <c r="DH157" s="583"/>
      <c r="DI157" s="583"/>
      <c r="DJ157" s="583"/>
      <c r="DK157" s="583"/>
      <c r="DL157" s="572"/>
      <c r="DM157" s="572"/>
      <c r="DN157" s="572"/>
      <c r="DO157" s="572"/>
      <c r="DP157" s="572"/>
      <c r="DQ157" s="572"/>
      <c r="DR157" s="572"/>
      <c r="DS157" s="572"/>
      <c r="DT157" s="572"/>
    </row>
    <row r="158" spans="1:255" s="561" customFormat="1" ht="13.5" customHeight="1" x14ac:dyDescent="0.25">
      <c r="A158" s="178"/>
      <c r="B158" s="547"/>
      <c r="C158" s="568"/>
      <c r="D158" s="540"/>
      <c r="E158" s="540"/>
      <c r="F158" s="540"/>
      <c r="G158" s="540"/>
      <c r="H158" s="540"/>
      <c r="I158" s="558"/>
      <c r="J158" s="558"/>
      <c r="K158" s="558"/>
      <c r="L158" s="558"/>
      <c r="M158" s="558"/>
      <c r="N158" s="620"/>
      <c r="O158" s="621"/>
      <c r="P158" s="621"/>
      <c r="Q158" s="623" t="s">
        <v>285</v>
      </c>
      <c r="R158" s="624"/>
      <c r="S158" s="624"/>
      <c r="T158" s="624"/>
      <c r="U158" s="624"/>
      <c r="AL158" s="543"/>
      <c r="AM158" s="543"/>
      <c r="AN158" s="543"/>
      <c r="AO158" s="543"/>
      <c r="AP158" s="178"/>
      <c r="AQ158" s="178"/>
      <c r="AR158" s="178"/>
      <c r="AS158" s="178"/>
      <c r="AT158" s="178"/>
      <c r="AU158" s="178"/>
      <c r="AV158" s="178"/>
      <c r="AW158" s="178"/>
      <c r="AX158" s="178"/>
      <c r="AY158" s="178"/>
      <c r="AZ158" s="178"/>
      <c r="BA158" s="178"/>
      <c r="BB158" s="178"/>
      <c r="BC158" s="178"/>
      <c r="BD158" s="178"/>
      <c r="BE158" s="178"/>
      <c r="BF158" s="178"/>
      <c r="BG158" s="178"/>
      <c r="BH158" s="178"/>
      <c r="BI158" s="178"/>
      <c r="BJ158" s="562"/>
      <c r="BK158" s="563"/>
      <c r="BL158" s="563"/>
      <c r="BM158" s="563"/>
      <c r="BN158" s="563"/>
      <c r="BO158" s="563"/>
      <c r="BP158" s="563"/>
      <c r="BQ158" s="563"/>
      <c r="BR158" s="563"/>
      <c r="BS158" s="563"/>
      <c r="BT158" s="564"/>
      <c r="BU158" s="565"/>
      <c r="BV158" s="565"/>
      <c r="BW158" s="563"/>
      <c r="BX158" s="563"/>
      <c r="BY158" s="563"/>
      <c r="BZ158" s="563"/>
      <c r="CA158" s="563"/>
      <c r="CB158" s="563"/>
      <c r="CC158" s="563"/>
      <c r="CD158" s="563"/>
      <c r="CE158" s="566"/>
      <c r="CF158" s="567"/>
      <c r="CG158" s="565"/>
      <c r="CH158" s="563"/>
      <c r="CI158" s="563"/>
      <c r="CJ158" s="563"/>
      <c r="CK158" s="563"/>
      <c r="CL158" s="563"/>
      <c r="CM158" s="563"/>
      <c r="CN158" s="563"/>
      <c r="CO158" s="563"/>
      <c r="CP158" s="563"/>
      <c r="CQ158" s="563"/>
      <c r="CR158" s="563"/>
      <c r="CS158" s="563"/>
      <c r="CT158" s="563"/>
      <c r="DC158" s="563"/>
      <c r="DD158" s="538"/>
      <c r="DE158" s="538"/>
      <c r="DF158" s="538"/>
      <c r="DG158" s="538"/>
      <c r="DH158" s="538"/>
      <c r="DI158" s="538"/>
      <c r="DJ158" s="538"/>
      <c r="DK158" s="538"/>
      <c r="DL158" s="563"/>
      <c r="DM158" s="563"/>
      <c r="DN158" s="563"/>
      <c r="DO158" s="563"/>
      <c r="DP158" s="563"/>
      <c r="DQ158" s="563"/>
      <c r="DR158" s="563"/>
      <c r="DS158" s="563"/>
      <c r="DT158" s="563"/>
    </row>
    <row r="159" spans="1:255" s="535" customFormat="1" ht="13.5" customHeight="1" x14ac:dyDescent="0.25">
      <c r="A159" s="558"/>
      <c r="B159" s="547"/>
      <c r="C159" s="568"/>
      <c r="D159" s="540"/>
      <c r="E159" s="540"/>
      <c r="F159" s="540"/>
      <c r="G159" s="540"/>
      <c r="H159" s="540"/>
      <c r="I159" s="540"/>
      <c r="J159" s="540"/>
      <c r="K159" s="540"/>
      <c r="L159" s="540"/>
      <c r="M159" s="540"/>
      <c r="N159" s="540"/>
      <c r="O159" s="540"/>
      <c r="P159" s="540"/>
      <c r="Q159" s="540"/>
      <c r="R159" s="540"/>
      <c r="S159" s="540"/>
      <c r="T159" s="540"/>
      <c r="U159" s="540"/>
      <c r="V159" s="540"/>
      <c r="W159" s="540"/>
      <c r="X159" s="541"/>
      <c r="Y159" s="541"/>
      <c r="Z159" s="541"/>
      <c r="AA159" s="541"/>
      <c r="AB159" s="541"/>
      <c r="AC159" s="541"/>
      <c r="AD159" s="541"/>
      <c r="AE159" s="541"/>
      <c r="AF159" s="541"/>
      <c r="AG159" s="541"/>
      <c r="AH159" s="541"/>
      <c r="AI159" s="541"/>
      <c r="AJ159" s="541"/>
      <c r="AK159" s="541"/>
      <c r="AL159" s="543"/>
      <c r="AM159" s="543"/>
      <c r="AN159" s="543"/>
      <c r="AO159" s="543"/>
      <c r="AP159" s="543"/>
      <c r="AQ159" s="543"/>
      <c r="AR159" s="543"/>
      <c r="AS159" s="543"/>
      <c r="AT159" s="543"/>
      <c r="AU159" s="543"/>
      <c r="AV159" s="543"/>
      <c r="AW159" s="543"/>
      <c r="AX159" s="543"/>
      <c r="AY159" s="543"/>
      <c r="AZ159" s="543"/>
      <c r="BA159" s="543"/>
      <c r="BB159" s="543"/>
      <c r="BC159" s="543"/>
      <c r="BD159" s="543"/>
      <c r="BE159" s="543"/>
      <c r="BF159" s="543"/>
      <c r="BG159" s="543"/>
      <c r="BH159" s="543"/>
      <c r="BI159" s="543"/>
      <c r="BJ159" s="559"/>
      <c r="BK159" s="528"/>
      <c r="BL159" s="528"/>
      <c r="BM159" s="528"/>
      <c r="BN159" s="528"/>
      <c r="BO159" s="528"/>
      <c r="BP159" s="528"/>
      <c r="BQ159" s="528"/>
      <c r="BR159" s="528"/>
      <c r="BS159" s="528"/>
      <c r="BT159" s="544"/>
      <c r="BU159" s="529"/>
      <c r="BV159" s="529"/>
      <c r="BW159" s="528"/>
      <c r="BX159" s="528"/>
      <c r="BY159" s="528"/>
      <c r="BZ159" s="528"/>
      <c r="CA159" s="528"/>
      <c r="CB159" s="528"/>
      <c r="CC159" s="528"/>
      <c r="CD159" s="528"/>
      <c r="CE159" s="530"/>
      <c r="CF159" s="531"/>
      <c r="CG159" s="529"/>
      <c r="CH159" s="528"/>
      <c r="CI159" s="528"/>
      <c r="CJ159" s="528"/>
      <c r="CK159" s="528"/>
      <c r="CL159" s="528"/>
      <c r="CM159" s="528"/>
      <c r="CN159" s="528"/>
      <c r="CO159" s="528"/>
      <c r="CP159" s="528"/>
      <c r="CQ159" s="528"/>
      <c r="CR159" s="528"/>
      <c r="CS159" s="528"/>
      <c r="CT159" s="528"/>
      <c r="DC159" s="528"/>
      <c r="DD159" s="560"/>
      <c r="DE159" s="560"/>
      <c r="DF159" s="560"/>
      <c r="DG159" s="560"/>
      <c r="DH159" s="560"/>
      <c r="DI159" s="560"/>
      <c r="DJ159" s="560"/>
      <c r="DK159" s="560"/>
      <c r="DL159" s="528"/>
      <c r="DM159" s="528"/>
      <c r="DN159" s="528"/>
      <c r="DO159" s="528"/>
      <c r="DP159" s="528"/>
      <c r="DQ159" s="528"/>
      <c r="DR159" s="528"/>
      <c r="DS159" s="528"/>
      <c r="DT159" s="528"/>
    </row>
    <row r="160" spans="1:255" s="529" customFormat="1" ht="13.5" customHeight="1" x14ac:dyDescent="0.2">
      <c r="A160" s="581"/>
      <c r="B160" s="569" t="s">
        <v>186</v>
      </c>
      <c r="C160" s="584"/>
      <c r="D160" s="581"/>
      <c r="E160" s="581"/>
      <c r="F160" s="581"/>
      <c r="G160" s="581"/>
      <c r="H160" s="581"/>
      <c r="I160" s="581"/>
      <c r="J160" s="581"/>
      <c r="K160" s="581"/>
      <c r="L160" s="581"/>
      <c r="M160" s="581"/>
      <c r="N160" s="581"/>
      <c r="O160" s="581"/>
      <c r="P160" s="581"/>
      <c r="Q160" s="581"/>
      <c r="R160" s="581"/>
      <c r="S160" s="581"/>
      <c r="T160" s="581"/>
      <c r="U160" s="581"/>
      <c r="V160" s="581"/>
      <c r="W160" s="581"/>
      <c r="X160" s="576"/>
      <c r="Y160" s="576"/>
      <c r="Z160" s="576"/>
      <c r="AA160" s="576"/>
      <c r="AB160" s="576"/>
      <c r="AC160" s="575"/>
      <c r="AD160" s="576"/>
      <c r="AE160" s="576"/>
      <c r="AF160" s="576"/>
      <c r="AG160" s="576"/>
      <c r="AH160" s="576"/>
      <c r="AI160" s="576"/>
      <c r="AJ160" s="576"/>
      <c r="AK160" s="576"/>
      <c r="AL160" s="575"/>
      <c r="AM160" s="575"/>
      <c r="AN160" s="575"/>
      <c r="AO160" s="576"/>
      <c r="AP160" s="576"/>
      <c r="AQ160" s="576"/>
      <c r="AR160" s="576"/>
      <c r="AS160" s="576"/>
      <c r="AT160" s="576"/>
      <c r="AU160" s="576"/>
      <c r="AV160" s="576"/>
      <c r="AW160" s="576"/>
      <c r="AX160" s="576"/>
      <c r="AY160" s="576"/>
      <c r="AZ160" s="576"/>
      <c r="BA160" s="576"/>
      <c r="BB160" s="576"/>
      <c r="BC160" s="576"/>
      <c r="BD160" s="576"/>
      <c r="BE160" s="576"/>
      <c r="BF160" s="576"/>
      <c r="BG160" s="576"/>
      <c r="BH160" s="576"/>
      <c r="BI160" s="576"/>
      <c r="BJ160" s="559"/>
      <c r="BK160" s="544"/>
      <c r="BL160" s="544"/>
      <c r="BM160" s="544"/>
      <c r="BN160" s="544"/>
      <c r="BO160" s="544"/>
      <c r="BP160" s="544"/>
      <c r="BQ160" s="544"/>
      <c r="BR160" s="544"/>
      <c r="BS160" s="544"/>
      <c r="BT160" s="544"/>
      <c r="BU160" s="544"/>
      <c r="BV160" s="544"/>
      <c r="BW160" s="572"/>
      <c r="BX160" s="572"/>
      <c r="BY160" s="572"/>
      <c r="BZ160" s="572"/>
      <c r="CA160" s="572"/>
      <c r="CB160" s="572"/>
      <c r="CC160" s="572"/>
      <c r="CD160" s="572"/>
      <c r="CE160" s="545"/>
      <c r="CF160" s="546"/>
      <c r="CH160" s="572"/>
      <c r="CI160" s="572"/>
      <c r="CJ160" s="572"/>
      <c r="CK160" s="572"/>
      <c r="CL160" s="572"/>
      <c r="CM160" s="572"/>
      <c r="CN160" s="572"/>
      <c r="CO160" s="572"/>
      <c r="CP160" s="572"/>
      <c r="CQ160" s="572"/>
      <c r="CR160" s="572"/>
      <c r="CS160" s="572"/>
      <c r="DD160" s="583"/>
      <c r="DE160" s="583"/>
      <c r="DF160" s="583"/>
      <c r="DG160" s="583"/>
      <c r="DH160" s="583"/>
      <c r="DI160" s="583"/>
      <c r="DJ160" s="583"/>
      <c r="DK160" s="583"/>
    </row>
    <row r="161" spans="1:116" s="529" customFormat="1" ht="13.5" customHeight="1" x14ac:dyDescent="0.2">
      <c r="A161" s="581"/>
      <c r="B161" s="632" t="str">
        <f>CONCATENATE(BL161,BM161,BN161)</f>
        <v>Вченою радою Східноукраїнського національного університету імені Володимира Даля, протокол № _____ від "___"_______ 2022 р.</v>
      </c>
      <c r="C161" s="585"/>
      <c r="D161" s="574"/>
      <c r="E161" s="574"/>
      <c r="F161" s="574"/>
      <c r="G161" s="574"/>
      <c r="H161" s="574"/>
      <c r="I161" s="574"/>
      <c r="J161" s="574"/>
      <c r="K161" s="574"/>
      <c r="L161" s="574"/>
      <c r="M161" s="574"/>
      <c r="N161" s="574"/>
      <c r="O161" s="574"/>
      <c r="P161" s="574"/>
      <c r="Q161" s="574"/>
      <c r="R161" s="574"/>
      <c r="S161" s="574"/>
      <c r="T161" s="574"/>
      <c r="U161" s="574"/>
      <c r="V161" s="574"/>
      <c r="W161" s="574"/>
      <c r="X161" s="575"/>
      <c r="Y161" s="575"/>
      <c r="Z161" s="575"/>
      <c r="AA161" s="575"/>
      <c r="AB161" s="575"/>
      <c r="AC161" s="569" t="s">
        <v>284</v>
      </c>
      <c r="AD161" s="575"/>
      <c r="AE161" s="575"/>
      <c r="AF161" s="575"/>
      <c r="AG161" s="575"/>
      <c r="AH161" s="575"/>
      <c r="AI161" s="575"/>
      <c r="AJ161" s="575"/>
      <c r="AK161" s="575"/>
      <c r="AL161" s="576"/>
      <c r="AM161" s="576"/>
      <c r="AN161" s="576"/>
      <c r="AO161" s="576"/>
      <c r="AP161" s="576"/>
      <c r="AQ161" s="576"/>
      <c r="AR161" s="576"/>
      <c r="AS161" s="576"/>
      <c r="AT161" s="576"/>
      <c r="AU161" s="576"/>
      <c r="AV161" s="576"/>
      <c r="AW161" s="576"/>
      <c r="AX161" s="576"/>
      <c r="AY161" s="576"/>
      <c r="AZ161" s="576"/>
      <c r="BA161" s="576"/>
      <c r="BB161" s="576"/>
      <c r="BC161" s="576"/>
      <c r="BD161" s="576"/>
      <c r="BE161" s="576"/>
      <c r="BF161" s="576"/>
      <c r="BG161" s="576"/>
      <c r="BH161" s="576"/>
      <c r="BI161" s="576"/>
      <c r="BJ161" s="559"/>
      <c r="BK161" s="544"/>
      <c r="BL161" s="569" t="s">
        <v>329</v>
      </c>
      <c r="BM161" s="583">
        <f>'Титул денна'!$AI$18</f>
        <v>2022</v>
      </c>
      <c r="BN161" s="569" t="s">
        <v>328</v>
      </c>
      <c r="BO161" s="544"/>
      <c r="BP161" s="544"/>
      <c r="BQ161" s="544"/>
      <c r="BR161" s="544"/>
      <c r="BS161" s="544"/>
      <c r="BT161" s="571"/>
      <c r="BU161" s="583"/>
      <c r="BV161" s="583"/>
      <c r="BW161" s="572"/>
      <c r="BX161" s="572"/>
      <c r="BY161" s="572"/>
      <c r="BZ161" s="572"/>
      <c r="CA161" s="572"/>
      <c r="CB161" s="572"/>
      <c r="CC161" s="572"/>
      <c r="CD161" s="572"/>
      <c r="CE161" s="586"/>
      <c r="CF161" s="587"/>
      <c r="CG161" s="583"/>
      <c r="CT161" s="544"/>
      <c r="DC161" s="583"/>
      <c r="DD161" s="583"/>
      <c r="DE161" s="583"/>
      <c r="DF161" s="583"/>
      <c r="DG161" s="583"/>
      <c r="DH161" s="583"/>
      <c r="DI161" s="583"/>
      <c r="DJ161" s="583"/>
      <c r="DK161" s="583"/>
      <c r="DL161" s="544"/>
    </row>
    <row r="162" spans="1:116" ht="13.5" customHeight="1" x14ac:dyDescent="0.25">
      <c r="A162" s="140"/>
      <c r="I162" s="209"/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191"/>
      <c r="Y162" s="191"/>
      <c r="AL162" s="191"/>
      <c r="AM162" s="191"/>
      <c r="AN162" s="191"/>
      <c r="AO162" s="191"/>
      <c r="AP162" s="191"/>
      <c r="AQ162" s="191"/>
      <c r="AR162" s="191"/>
      <c r="AS162" s="191"/>
      <c r="AT162" s="191"/>
      <c r="AU162" s="191"/>
      <c r="AV162" s="191"/>
      <c r="AW162" s="191"/>
      <c r="AX162" s="191"/>
      <c r="AY162" s="191"/>
      <c r="AZ162" s="191"/>
      <c r="BA162" s="191"/>
      <c r="BB162" s="191"/>
      <c r="BC162" s="191"/>
      <c r="BD162" s="191"/>
      <c r="BE162" s="191"/>
      <c r="BF162" s="191"/>
      <c r="BG162" s="191"/>
      <c r="BH162" s="191"/>
      <c r="BI162" s="191"/>
      <c r="BT162" s="60"/>
      <c r="BU162" s="61"/>
      <c r="BV162" s="61"/>
      <c r="BW162"/>
      <c r="BX162"/>
      <c r="BY162"/>
      <c r="BZ162"/>
      <c r="CA162"/>
      <c r="CB162"/>
      <c r="CC162"/>
      <c r="CD162"/>
      <c r="CE162" s="242"/>
      <c r="CF162" s="256"/>
      <c r="CG162" s="61"/>
      <c r="CT162" s="20"/>
      <c r="DC162" s="61"/>
      <c r="DL162" s="20"/>
    </row>
    <row r="163" spans="1:116" ht="13.5" customHeight="1" x14ac:dyDescent="0.25">
      <c r="A163" s="140"/>
      <c r="O163" s="209"/>
      <c r="P163" s="209"/>
      <c r="Q163" s="209"/>
      <c r="AL163" s="191"/>
      <c r="AM163" s="191"/>
      <c r="AN163" s="191"/>
      <c r="AO163" s="191"/>
      <c r="AP163" s="191"/>
      <c r="AQ163" s="191"/>
      <c r="AR163" s="191"/>
      <c r="AS163" s="191"/>
      <c r="AT163" s="191"/>
      <c r="AU163" s="191"/>
      <c r="AV163" s="191"/>
      <c r="AW163" s="191"/>
      <c r="AX163" s="191"/>
      <c r="AY163" s="191"/>
      <c r="AZ163" s="191"/>
      <c r="BA163" s="191"/>
      <c r="BB163" s="191"/>
      <c r="BC163" s="191"/>
      <c r="BD163" s="191"/>
      <c r="BE163" s="191"/>
      <c r="BF163" s="191"/>
      <c r="BG163" s="191"/>
      <c r="BH163" s="191"/>
      <c r="BI163" s="191"/>
      <c r="BT163" s="60"/>
      <c r="BU163" s="61"/>
      <c r="BV163" s="61"/>
      <c r="BW163"/>
      <c r="BX163"/>
      <c r="BY163"/>
      <c r="BZ163"/>
      <c r="CA163"/>
      <c r="CB163"/>
      <c r="CC163"/>
      <c r="CD163"/>
      <c r="CE163" s="242"/>
      <c r="CF163" s="256"/>
      <c r="CG163" s="61"/>
      <c r="CT163" s="20"/>
      <c r="DC163" s="61"/>
      <c r="DL163" s="20"/>
    </row>
    <row r="164" spans="1:116" ht="13.5" customHeight="1" x14ac:dyDescent="0.25">
      <c r="A164" s="140"/>
      <c r="O164" s="209"/>
      <c r="P164" s="209"/>
      <c r="Q164" s="209"/>
      <c r="R164" s="209"/>
      <c r="S164" s="209"/>
      <c r="T164" s="209"/>
      <c r="U164" s="209"/>
      <c r="V164" s="209"/>
      <c r="W164" s="209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1"/>
      <c r="AT164" s="191"/>
      <c r="AU164" s="191"/>
      <c r="AV164" s="191"/>
      <c r="AW164" s="191"/>
      <c r="AX164" s="191"/>
      <c r="AY164" s="191"/>
      <c r="AZ164" s="191"/>
      <c r="BA164" s="191"/>
      <c r="BB164" s="191"/>
      <c r="BC164" s="191"/>
      <c r="BD164" s="191"/>
      <c r="BE164" s="191"/>
      <c r="BF164" s="191"/>
      <c r="BG164" s="191"/>
      <c r="BH164" s="191"/>
      <c r="BI164" s="191"/>
      <c r="BT164" s="60"/>
      <c r="BU164" s="61"/>
      <c r="BV164" s="61"/>
      <c r="BW164"/>
      <c r="BX164"/>
      <c r="BY164"/>
      <c r="BZ164"/>
      <c r="CA164"/>
      <c r="CB164"/>
      <c r="CC164"/>
      <c r="CD164"/>
      <c r="CE164" s="242"/>
      <c r="CF164" s="256"/>
      <c r="CG164" s="61"/>
      <c r="CT164" s="61"/>
      <c r="DC164" s="61"/>
      <c r="DL164" s="61"/>
    </row>
    <row r="165" spans="1:116" ht="13.5" customHeight="1" x14ac:dyDescent="0.25">
      <c r="A165" s="140"/>
      <c r="AL165" s="191"/>
      <c r="AM165" s="191"/>
      <c r="AN165" s="191"/>
      <c r="AO165" s="191"/>
      <c r="AP165" s="191"/>
      <c r="AQ165" s="191"/>
      <c r="AR165" s="191"/>
      <c r="AS165" s="191"/>
      <c r="AT165" s="191"/>
      <c r="AU165" s="191"/>
      <c r="AV165" s="191"/>
      <c r="AW165" s="191"/>
      <c r="AX165" s="191"/>
      <c r="AY165" s="191"/>
      <c r="AZ165" s="191"/>
      <c r="BA165" s="191"/>
      <c r="BB165" s="191"/>
      <c r="BC165" s="191"/>
      <c r="BD165" s="191"/>
      <c r="BE165" s="191"/>
      <c r="BF165" s="191"/>
      <c r="BG165" s="191"/>
      <c r="BH165" s="191"/>
      <c r="BI165" s="191"/>
      <c r="BL165" s="60"/>
      <c r="BM165" s="60"/>
      <c r="BN165" s="60"/>
      <c r="BO165" s="60"/>
      <c r="BP165" s="60"/>
      <c r="BQ165" s="60"/>
      <c r="BR165" s="60"/>
      <c r="BS165" s="60"/>
      <c r="BT165" s="60"/>
      <c r="BU165" s="61"/>
      <c r="BV165" s="61"/>
      <c r="BW165"/>
      <c r="BX165"/>
      <c r="BY165"/>
      <c r="BZ165"/>
      <c r="CA165"/>
      <c r="CB165"/>
      <c r="CC165"/>
      <c r="CD165"/>
      <c r="CE165" s="242"/>
      <c r="CF165" s="256"/>
      <c r="CG165" s="61"/>
      <c r="CH165" s="61"/>
      <c r="CI165" s="61"/>
      <c r="CJ165" s="61"/>
      <c r="CK165" s="61"/>
      <c r="CP165" s="61"/>
      <c r="CQ165" s="61"/>
      <c r="CR165" s="61"/>
      <c r="CS165" s="61"/>
      <c r="CT165" s="61"/>
    </row>
    <row r="166" spans="1:116" ht="13.5" customHeight="1" x14ac:dyDescent="0.25">
      <c r="BW166"/>
      <c r="BX166"/>
      <c r="BY166"/>
      <c r="BZ166"/>
      <c r="CA166"/>
      <c r="CB166"/>
      <c r="CC166"/>
      <c r="CD166"/>
    </row>
    <row r="167" spans="1:116" x14ac:dyDescent="0.25">
      <c r="BW167"/>
      <c r="BX167"/>
      <c r="BY167"/>
      <c r="BZ167"/>
      <c r="CA167"/>
      <c r="CB167"/>
      <c r="CC167"/>
      <c r="CD167"/>
    </row>
    <row r="168" spans="1:116" x14ac:dyDescent="0.25">
      <c r="BW168"/>
      <c r="BX168"/>
      <c r="BY168"/>
      <c r="BZ168"/>
      <c r="CA168"/>
      <c r="CB168"/>
      <c r="CC168"/>
      <c r="CD168"/>
    </row>
    <row r="169" spans="1:116" x14ac:dyDescent="0.25">
      <c r="BW169"/>
      <c r="BX169"/>
      <c r="BY169"/>
      <c r="BZ169"/>
      <c r="CA169"/>
      <c r="CB169"/>
      <c r="CC169"/>
      <c r="CD169"/>
    </row>
    <row r="170" spans="1:116" x14ac:dyDescent="0.25">
      <c r="BW170"/>
      <c r="BX170"/>
      <c r="BY170"/>
      <c r="BZ170"/>
      <c r="CA170"/>
      <c r="CB170"/>
      <c r="CC170"/>
      <c r="CD170"/>
    </row>
    <row r="171" spans="1:116" x14ac:dyDescent="0.25">
      <c r="BW171"/>
      <c r="BX171"/>
      <c r="BY171"/>
      <c r="BZ171"/>
      <c r="CA171"/>
      <c r="CB171"/>
      <c r="CC171"/>
      <c r="CD171"/>
    </row>
    <row r="172" spans="1:116" x14ac:dyDescent="0.25">
      <c r="BW172"/>
      <c r="BX172"/>
      <c r="BY172"/>
      <c r="BZ172"/>
      <c r="CA172"/>
      <c r="CB172"/>
      <c r="CC172"/>
      <c r="CD172"/>
    </row>
    <row r="173" spans="1:116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W173"/>
      <c r="BX173"/>
      <c r="BY173"/>
      <c r="BZ173"/>
      <c r="CA173"/>
      <c r="CB173"/>
      <c r="CC173"/>
      <c r="CD173"/>
    </row>
    <row r="174" spans="1:116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W174"/>
      <c r="BX174"/>
      <c r="BY174"/>
      <c r="BZ174"/>
      <c r="CA174"/>
      <c r="CB174"/>
      <c r="CC174"/>
      <c r="CD174"/>
    </row>
    <row r="175" spans="1:116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W175"/>
      <c r="BX175"/>
      <c r="BY175"/>
      <c r="BZ175"/>
      <c r="CA175"/>
      <c r="CB175"/>
      <c r="CC175"/>
      <c r="CD175"/>
    </row>
    <row r="176" spans="1:116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W176"/>
      <c r="BX176"/>
      <c r="BY176"/>
      <c r="BZ176"/>
      <c r="CA176"/>
      <c r="CB176"/>
      <c r="CC176"/>
      <c r="CD176"/>
    </row>
    <row r="177" spans="1:116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W177"/>
      <c r="BX177"/>
      <c r="BY177"/>
      <c r="BZ177"/>
      <c r="CA177"/>
      <c r="CB177"/>
      <c r="CC177"/>
      <c r="CD177"/>
    </row>
    <row r="178" spans="1:116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W178"/>
      <c r="BX178"/>
      <c r="BY178"/>
      <c r="BZ178"/>
      <c r="CA178"/>
      <c r="CB178"/>
      <c r="CC178"/>
      <c r="CD178"/>
    </row>
    <row r="179" spans="1:116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58"/>
      <c r="BU179" s="59"/>
      <c r="BV179" s="59"/>
      <c r="BW179"/>
      <c r="BX179"/>
      <c r="BY179"/>
      <c r="BZ179"/>
      <c r="CA179"/>
      <c r="CB179"/>
      <c r="CC179"/>
      <c r="CD179"/>
      <c r="CE179" s="243"/>
      <c r="CF179" s="257"/>
      <c r="CG179" s="59"/>
      <c r="CH179"/>
      <c r="CI179"/>
      <c r="CJ179"/>
      <c r="CK179"/>
      <c r="CL179"/>
      <c r="CM179"/>
      <c r="CN179"/>
      <c r="CO179"/>
      <c r="CP179"/>
      <c r="CQ179"/>
      <c r="CR179"/>
      <c r="CS179"/>
      <c r="CT179" s="20"/>
      <c r="DC179" s="59"/>
      <c r="DL179" s="20"/>
    </row>
    <row r="180" spans="1:116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W180"/>
      <c r="BX180"/>
      <c r="BY180"/>
      <c r="BZ180"/>
      <c r="CA180"/>
      <c r="CB180"/>
      <c r="CC180"/>
      <c r="CD180"/>
    </row>
    <row r="181" spans="1:116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W181"/>
      <c r="BX181"/>
      <c r="BY181"/>
      <c r="BZ181"/>
      <c r="CA181"/>
      <c r="CB181"/>
      <c r="CC181"/>
      <c r="CD181"/>
    </row>
    <row r="182" spans="1:116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W182"/>
      <c r="BX182"/>
      <c r="BY182"/>
      <c r="BZ182"/>
      <c r="CA182"/>
      <c r="CB182"/>
      <c r="CC182"/>
      <c r="CD182"/>
    </row>
    <row r="183" spans="1:116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W183"/>
      <c r="BX183"/>
      <c r="BY183"/>
      <c r="BZ183"/>
      <c r="CA183"/>
      <c r="CB183"/>
      <c r="CC183"/>
      <c r="CD183"/>
    </row>
    <row r="184" spans="1:116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W184"/>
      <c r="BX184"/>
      <c r="BY184"/>
      <c r="BZ184"/>
      <c r="CA184"/>
      <c r="CB184"/>
      <c r="CC184"/>
      <c r="CD184"/>
    </row>
    <row r="185" spans="1:116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W185"/>
      <c r="BX185"/>
      <c r="BY185"/>
      <c r="BZ185"/>
      <c r="CA185"/>
      <c r="CB185"/>
      <c r="CC185"/>
      <c r="CD185"/>
    </row>
    <row r="186" spans="1:116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W186"/>
      <c r="BX186"/>
      <c r="BY186"/>
      <c r="BZ186"/>
      <c r="CA186"/>
      <c r="CB186"/>
      <c r="CC186"/>
      <c r="CD186"/>
    </row>
    <row r="187" spans="1:116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W187"/>
      <c r="BX187"/>
      <c r="BY187"/>
      <c r="BZ187"/>
      <c r="CA187"/>
      <c r="CB187"/>
      <c r="CC187"/>
      <c r="CD187"/>
    </row>
    <row r="188" spans="1:116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W188"/>
      <c r="BX188"/>
      <c r="BY188"/>
      <c r="BZ188"/>
      <c r="CA188"/>
      <c r="CB188"/>
      <c r="CC188"/>
      <c r="CD188"/>
    </row>
    <row r="189" spans="1:116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W189"/>
      <c r="BX189"/>
      <c r="BY189"/>
      <c r="BZ189"/>
      <c r="CA189"/>
      <c r="CB189"/>
      <c r="CC189"/>
      <c r="CD189"/>
      <c r="CE189" s="13"/>
      <c r="CF189" s="13"/>
      <c r="DD189" s="13"/>
      <c r="DE189" s="13"/>
      <c r="DF189" s="13"/>
      <c r="DG189" s="13"/>
      <c r="DH189" s="13"/>
      <c r="DI189" s="13"/>
      <c r="DJ189" s="13"/>
      <c r="DK189" s="13"/>
    </row>
    <row r="190" spans="1:116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W190"/>
      <c r="BX190"/>
      <c r="BY190"/>
      <c r="BZ190"/>
      <c r="CA190"/>
      <c r="CB190"/>
      <c r="CC190"/>
      <c r="CD190"/>
      <c r="CE190" s="13"/>
      <c r="CF190" s="13"/>
      <c r="DD190" s="13"/>
      <c r="DE190" s="13"/>
      <c r="DF190" s="13"/>
      <c r="DG190" s="13"/>
      <c r="DH190" s="13"/>
      <c r="DI190" s="13"/>
      <c r="DJ190" s="13"/>
      <c r="DK190" s="13"/>
    </row>
    <row r="191" spans="1:116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W191"/>
      <c r="BX191"/>
      <c r="BY191"/>
      <c r="BZ191"/>
      <c r="CA191"/>
      <c r="CB191"/>
      <c r="CC191"/>
      <c r="CD191"/>
      <c r="CE191" s="13"/>
      <c r="CF191" s="13"/>
      <c r="DD191" s="13"/>
      <c r="DE191" s="13"/>
      <c r="DF191" s="13"/>
      <c r="DG191" s="13"/>
      <c r="DH191" s="13"/>
      <c r="DI191" s="13"/>
      <c r="DJ191" s="13"/>
      <c r="DK191" s="13"/>
    </row>
    <row r="192" spans="1:116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W192"/>
      <c r="BX192"/>
      <c r="BY192"/>
      <c r="BZ192"/>
      <c r="CA192"/>
      <c r="CB192"/>
      <c r="CC192"/>
      <c r="CD192"/>
      <c r="CE192" s="13"/>
      <c r="CF192" s="13"/>
      <c r="DD192" s="13"/>
      <c r="DE192" s="13"/>
      <c r="DF192" s="13"/>
      <c r="DG192" s="13"/>
      <c r="DH192" s="13"/>
      <c r="DI192" s="13"/>
      <c r="DJ192" s="13"/>
      <c r="DK192" s="13"/>
    </row>
    <row r="193" spans="75:82" s="13" customFormat="1" x14ac:dyDescent="0.25">
      <c r="BW193"/>
      <c r="BX193"/>
      <c r="BY193"/>
      <c r="BZ193"/>
      <c r="CA193"/>
      <c r="CB193"/>
      <c r="CC193"/>
      <c r="CD193"/>
    </row>
    <row r="194" spans="75:82" s="13" customFormat="1" x14ac:dyDescent="0.25">
      <c r="BW194"/>
      <c r="BX194"/>
      <c r="BY194"/>
      <c r="BZ194"/>
      <c r="CA194"/>
      <c r="CB194"/>
      <c r="CC194"/>
      <c r="CD194"/>
    </row>
    <row r="195" spans="75:82" s="13" customFormat="1" x14ac:dyDescent="0.25">
      <c r="BW195"/>
      <c r="BX195"/>
      <c r="BY195"/>
      <c r="BZ195"/>
      <c r="CA195"/>
      <c r="CB195"/>
      <c r="CC195"/>
      <c r="CD195"/>
    </row>
    <row r="196" spans="75:82" s="13" customFormat="1" x14ac:dyDescent="0.25">
      <c r="BW196"/>
      <c r="BX196"/>
      <c r="BY196"/>
      <c r="BZ196"/>
      <c r="CA196"/>
      <c r="CB196"/>
      <c r="CC196"/>
      <c r="CD196"/>
    </row>
    <row r="197" spans="75:82" s="13" customFormat="1" x14ac:dyDescent="0.25">
      <c r="BW197"/>
      <c r="BX197"/>
      <c r="BY197"/>
      <c r="BZ197"/>
      <c r="CA197"/>
      <c r="CB197"/>
      <c r="CC197"/>
      <c r="CD197"/>
    </row>
    <row r="198" spans="75:82" s="13" customFormat="1" x14ac:dyDescent="0.25">
      <c r="BW198"/>
      <c r="BX198"/>
      <c r="BY198"/>
      <c r="BZ198"/>
      <c r="CA198"/>
      <c r="CB198"/>
      <c r="CC198"/>
      <c r="CD198"/>
    </row>
    <row r="199" spans="75:82" s="13" customFormat="1" x14ac:dyDescent="0.25">
      <c r="BW199"/>
      <c r="BX199"/>
      <c r="BY199"/>
      <c r="BZ199"/>
      <c r="CA199"/>
      <c r="CB199"/>
      <c r="CC199"/>
      <c r="CD199"/>
    </row>
    <row r="207" spans="75:82" s="13" customFormat="1" ht="13.5" customHeight="1" x14ac:dyDescent="0.25"/>
  </sheetData>
  <mergeCells count="199">
    <mergeCell ref="BB146:BE146"/>
    <mergeCell ref="BF146:BI146"/>
    <mergeCell ref="Y146:AC146"/>
    <mergeCell ref="A2:BI2"/>
    <mergeCell ref="A3:BI3"/>
    <mergeCell ref="A4:BI4"/>
    <mergeCell ref="AP11:AR11"/>
    <mergeCell ref="AT11:AV11"/>
    <mergeCell ref="AX11:AZ11"/>
    <mergeCell ref="BB11:BD11"/>
    <mergeCell ref="BF11:BH11"/>
    <mergeCell ref="B143:K143"/>
    <mergeCell ref="P137:S137"/>
    <mergeCell ref="AP136:AS136"/>
    <mergeCell ref="AX140:BA140"/>
    <mergeCell ref="B142:C142"/>
    <mergeCell ref="L142:O142"/>
    <mergeCell ref="AD142:AG142"/>
    <mergeCell ref="B138:C138"/>
    <mergeCell ref="AH139:AK139"/>
    <mergeCell ref="B140:C140"/>
    <mergeCell ref="D138:K138"/>
    <mergeCell ref="A5:A10"/>
    <mergeCell ref="B5:B10"/>
    <mergeCell ref="AL141:AO141"/>
    <mergeCell ref="BL3:BS3"/>
    <mergeCell ref="D11:G11"/>
    <mergeCell ref="P6:P10"/>
    <mergeCell ref="AD5:BI5"/>
    <mergeCell ref="AP9:AS9"/>
    <mergeCell ref="BF9:BI9"/>
    <mergeCell ref="Q6:W10"/>
    <mergeCell ref="AT6:BA6"/>
    <mergeCell ref="AH7:AK7"/>
    <mergeCell ref="AP7:AS7"/>
    <mergeCell ref="AT7:AW7"/>
    <mergeCell ref="AH9:AK9"/>
    <mergeCell ref="D5:W5"/>
    <mergeCell ref="AL6:AS6"/>
    <mergeCell ref="BB6:BI6"/>
    <mergeCell ref="Y7:Y10"/>
    <mergeCell ref="BF7:BI7"/>
    <mergeCell ref="O6:O10"/>
    <mergeCell ref="D6:G10"/>
    <mergeCell ref="AT9:AW9"/>
    <mergeCell ref="AH11:AJ11"/>
    <mergeCell ref="AD6:AK6"/>
    <mergeCell ref="AL9:AO9"/>
    <mergeCell ref="P142:S142"/>
    <mergeCell ref="BL146:BS146"/>
    <mergeCell ref="BF142:BI142"/>
    <mergeCell ref="AP137:AS137"/>
    <mergeCell ref="BF140:BI140"/>
    <mergeCell ref="BF141:BI141"/>
    <mergeCell ref="BB143:BI143"/>
    <mergeCell ref="AH137:AK137"/>
    <mergeCell ref="AT143:BA143"/>
    <mergeCell ref="BB142:BE142"/>
    <mergeCell ref="BL139:BS139"/>
    <mergeCell ref="BL143:BS143"/>
    <mergeCell ref="AP140:AS140"/>
    <mergeCell ref="AX137:BA137"/>
    <mergeCell ref="BB139:BE139"/>
    <mergeCell ref="AL139:AO139"/>
    <mergeCell ref="AL143:AS143"/>
    <mergeCell ref="AH146:AK146"/>
    <mergeCell ref="AL144:AO144"/>
    <mergeCell ref="AP144:AS144"/>
    <mergeCell ref="AT144:AW144"/>
    <mergeCell ref="AX144:BA144"/>
    <mergeCell ref="AH141:AK141"/>
    <mergeCell ref="AT142:AW142"/>
    <mergeCell ref="L143:O143"/>
    <mergeCell ref="P143:S143"/>
    <mergeCell ref="AD143:AK143"/>
    <mergeCell ref="AL142:AO142"/>
    <mergeCell ref="AD137:AG137"/>
    <mergeCell ref="AD138:AG138"/>
    <mergeCell ref="AH140:AK140"/>
    <mergeCell ref="AT140:AW140"/>
    <mergeCell ref="B139:C139"/>
    <mergeCell ref="B141:C141"/>
    <mergeCell ref="L141:O141"/>
    <mergeCell ref="AP141:AS141"/>
    <mergeCell ref="AT138:AW138"/>
    <mergeCell ref="AL138:AO138"/>
    <mergeCell ref="L139:O139"/>
    <mergeCell ref="AH142:AK142"/>
    <mergeCell ref="AD140:AG140"/>
    <mergeCell ref="AP142:AS142"/>
    <mergeCell ref="D140:K140"/>
    <mergeCell ref="D142:K142"/>
    <mergeCell ref="L137:O137"/>
    <mergeCell ref="P138:S138"/>
    <mergeCell ref="D141:K141"/>
    <mergeCell ref="D139:K139"/>
    <mergeCell ref="Y141:AB141"/>
    <mergeCell ref="AH138:AK138"/>
    <mergeCell ref="V142:Y142"/>
    <mergeCell ref="Z142:AC142"/>
    <mergeCell ref="Z143:AC143"/>
    <mergeCell ref="AD144:AG144"/>
    <mergeCell ref="AH144:AK144"/>
    <mergeCell ref="AX7:BA7"/>
    <mergeCell ref="AX9:BA9"/>
    <mergeCell ref="AL136:AO136"/>
    <mergeCell ref="AH136:AK136"/>
    <mergeCell ref="AT136:AW136"/>
    <mergeCell ref="AL137:AO137"/>
    <mergeCell ref="AT137:AW137"/>
    <mergeCell ref="V136:AC136"/>
    <mergeCell ref="V137:X137"/>
    <mergeCell ref="Y137:AB137"/>
    <mergeCell ref="AX142:BA142"/>
    <mergeCell ref="AD11:AF11"/>
    <mergeCell ref="Q11:W11"/>
    <mergeCell ref="P141:S141"/>
    <mergeCell ref="P139:S139"/>
    <mergeCell ref="AD141:AG141"/>
    <mergeCell ref="AL140:AO140"/>
    <mergeCell ref="AP139:AS139"/>
    <mergeCell ref="P140:S140"/>
    <mergeCell ref="AT139:AW139"/>
    <mergeCell ref="AP138:AS138"/>
    <mergeCell ref="L140:O140"/>
    <mergeCell ref="L138:O138"/>
    <mergeCell ref="AD139:AG139"/>
    <mergeCell ref="Y138:AB138"/>
    <mergeCell ref="Y139:AB139"/>
    <mergeCell ref="Y140:AB140"/>
    <mergeCell ref="DM10:DT10"/>
    <mergeCell ref="BW136:CD136"/>
    <mergeCell ref="DD10:DK10"/>
    <mergeCell ref="DM70:DT70"/>
    <mergeCell ref="DD70:DK70"/>
    <mergeCell ref="BB7:BE7"/>
    <mergeCell ref="BB9:BE9"/>
    <mergeCell ref="H11:N11"/>
    <mergeCell ref="AC6:AC10"/>
    <mergeCell ref="BT10:BT11"/>
    <mergeCell ref="AD9:AG9"/>
    <mergeCell ref="AL7:AO7"/>
    <mergeCell ref="X7:X10"/>
    <mergeCell ref="AA6:AA10"/>
    <mergeCell ref="AB6:AB10"/>
    <mergeCell ref="AL11:AN11"/>
    <mergeCell ref="C135:AP135"/>
    <mergeCell ref="AD7:AG7"/>
    <mergeCell ref="Z6:Z10"/>
    <mergeCell ref="H6:N10"/>
    <mergeCell ref="AD8:BI8"/>
    <mergeCell ref="B137:C137"/>
    <mergeCell ref="X6:Y6"/>
    <mergeCell ref="C5:C10"/>
    <mergeCell ref="AX139:BA139"/>
    <mergeCell ref="BL141:BS141"/>
    <mergeCell ref="BF137:BI137"/>
    <mergeCell ref="BF139:BI139"/>
    <mergeCell ref="BF136:BI136"/>
    <mergeCell ref="BL136:BS136"/>
    <mergeCell ref="BB138:BE138"/>
    <mergeCell ref="AX136:BA136"/>
    <mergeCell ref="BB137:BE137"/>
    <mergeCell ref="BL10:BS10"/>
    <mergeCell ref="BB141:BE141"/>
    <mergeCell ref="AX141:BA141"/>
    <mergeCell ref="AX138:BA138"/>
    <mergeCell ref="BF138:BI138"/>
    <mergeCell ref="BB136:BE136"/>
    <mergeCell ref="BB140:BE140"/>
    <mergeCell ref="AD136:AG136"/>
    <mergeCell ref="D137:K137"/>
    <mergeCell ref="AD10:BI10"/>
    <mergeCell ref="X5:AC5"/>
    <mergeCell ref="AT141:AW141"/>
    <mergeCell ref="J155:AA155"/>
    <mergeCell ref="J156:AA156"/>
    <mergeCell ref="AD155:AR155"/>
    <mergeCell ref="Y144:AC145"/>
    <mergeCell ref="V144:X144"/>
    <mergeCell ref="C149:AS149"/>
    <mergeCell ref="C150:AS150"/>
    <mergeCell ref="C151:AS151"/>
    <mergeCell ref="C152:AS152"/>
    <mergeCell ref="C155:H155"/>
    <mergeCell ref="AF153:AS153"/>
    <mergeCell ref="J153:AA153"/>
    <mergeCell ref="J154:AA154"/>
    <mergeCell ref="C156:H156"/>
    <mergeCell ref="C153:H153"/>
    <mergeCell ref="C154:H154"/>
    <mergeCell ref="AD146:AG146"/>
    <mergeCell ref="AP146:AS146"/>
    <mergeCell ref="AD145:BI145"/>
    <mergeCell ref="BB144:BE144"/>
    <mergeCell ref="BF144:BI144"/>
    <mergeCell ref="AL146:AO146"/>
    <mergeCell ref="AT146:AW146"/>
    <mergeCell ref="AX146:BA146"/>
  </mergeCells>
  <phoneticPr fontId="9" type="noConversion"/>
  <conditionalFormatting sqref="AX15:AZ68">
    <cfRule type="expression" dxfId="44" priority="94">
      <formula>MOD(AX15,2)&lt;&gt;0</formula>
    </cfRule>
  </conditionalFormatting>
  <conditionalFormatting sqref="AD24:AF68">
    <cfRule type="expression" dxfId="43" priority="92">
      <formula>MOD(AD24,2)&lt;&gt;0</formula>
    </cfRule>
  </conditionalFormatting>
  <conditionalFormatting sqref="AH20:AJ23 AH27:AJ68">
    <cfRule type="expression" dxfId="42" priority="91">
      <formula>MOD(AH20,2)&lt;&gt;0</formula>
    </cfRule>
  </conditionalFormatting>
  <conditionalFormatting sqref="AL15:AN68">
    <cfRule type="expression" dxfId="41" priority="90">
      <formula>MOD(AL15,2)&lt;&gt;0</formula>
    </cfRule>
  </conditionalFormatting>
  <conditionalFormatting sqref="AP15:AR68">
    <cfRule type="expression" dxfId="40" priority="89">
      <formula>MOD(AP15,2)&lt;&gt;0</formula>
    </cfRule>
  </conditionalFormatting>
  <conditionalFormatting sqref="AT15:AV68">
    <cfRule type="expression" dxfId="39" priority="88">
      <formula>MOD(AT15,2)&lt;&gt;0</formula>
    </cfRule>
  </conditionalFormatting>
  <conditionalFormatting sqref="BB15:BD68">
    <cfRule type="expression" dxfId="38" priority="87">
      <formula>MOD(BB15,2)&lt;&gt;0</formula>
    </cfRule>
  </conditionalFormatting>
  <conditionalFormatting sqref="BF15:BH68">
    <cfRule type="expression" dxfId="37" priority="86">
      <formula>MOD(BF15,2)&lt;&gt;0</formula>
    </cfRule>
  </conditionalFormatting>
  <conditionalFormatting sqref="AD107:AF125 AH107:AJ125 AL107:AN125 AP107:AR125 AT107:AV125 AX107:AZ125 BB107:BD125 BF107:BH125">
    <cfRule type="expression" dxfId="36" priority="85">
      <formula>MOD(AD107,2)&lt;&gt;0</formula>
    </cfRule>
  </conditionalFormatting>
  <conditionalFormatting sqref="B15:B16 B28:B68">
    <cfRule type="expression" dxfId="35" priority="53">
      <formula>AND($X15&gt;0,$AC15/$X15&lt;0.5)</formula>
    </cfRule>
  </conditionalFormatting>
  <conditionalFormatting sqref="AD106:AF106 AH106:AJ106 AL106:AN106 AP106:AR106 AT106:AV106 AX106:AZ106 BB106:BD106 BF106:BH106">
    <cfRule type="expression" dxfId="34" priority="52">
      <formula>MOD(AD106,2)&lt;&gt;0</formula>
    </cfRule>
  </conditionalFormatting>
  <conditionalFormatting sqref="AD72:AF79">
    <cfRule type="expression" dxfId="33" priority="51">
      <formula>MOD(AD72,2)&lt;&gt;0</formula>
    </cfRule>
  </conditionalFormatting>
  <conditionalFormatting sqref="AH72:AJ79">
    <cfRule type="expression" dxfId="32" priority="50">
      <formula>MOD(AH72,2)&lt;&gt;0</formula>
    </cfRule>
  </conditionalFormatting>
  <conditionalFormatting sqref="AL72:AN79">
    <cfRule type="expression" dxfId="31" priority="49">
      <formula>MOD(AL72,2)&lt;&gt;0</formula>
    </cfRule>
  </conditionalFormatting>
  <conditionalFormatting sqref="AP72:AR79">
    <cfRule type="expression" dxfId="30" priority="48">
      <formula>MOD(AP72,2)&lt;&gt;0</formula>
    </cfRule>
  </conditionalFormatting>
  <conditionalFormatting sqref="AT72:AV79">
    <cfRule type="expression" dxfId="29" priority="47">
      <formula>MOD(AT72,2)&lt;&gt;0</formula>
    </cfRule>
  </conditionalFormatting>
  <conditionalFormatting sqref="AX72:AZ79">
    <cfRule type="expression" dxfId="28" priority="46">
      <formula>MOD(AX72,2)&lt;&gt;0</formula>
    </cfRule>
  </conditionalFormatting>
  <conditionalFormatting sqref="BB72:BD79">
    <cfRule type="expression" dxfId="27" priority="45">
      <formula>MOD(BB72,2)&lt;&gt;0</formula>
    </cfRule>
  </conditionalFormatting>
  <conditionalFormatting sqref="BF72:BH79">
    <cfRule type="expression" dxfId="26" priority="44">
      <formula>MOD(BF72,2)&lt;&gt;0</formula>
    </cfRule>
  </conditionalFormatting>
  <conditionalFormatting sqref="Y129">
    <cfRule type="cellIs" dxfId="25" priority="18" operator="notEqual">
      <formula>90</formula>
    </cfRule>
  </conditionalFormatting>
  <conditionalFormatting sqref="AD140:BI141">
    <cfRule type="expression" dxfId="24" priority="17">
      <formula>AD$140+AD$141&gt;9</formula>
    </cfRule>
  </conditionalFormatting>
  <conditionalFormatting sqref="AD142:AO142">
    <cfRule type="cellIs" dxfId="23" priority="11" operator="notEqual">
      <formula>30</formula>
    </cfRule>
  </conditionalFormatting>
  <conditionalFormatting sqref="AH17:AJ18">
    <cfRule type="expression" dxfId="22" priority="9">
      <formula>MOD(AH17,2)&lt;&gt;0</formula>
    </cfRule>
  </conditionalFormatting>
  <conditionalFormatting sqref="H106">
    <cfRule type="cellIs" dxfId="21" priority="8" operator="notBetween">
      <formula>1</formula>
      <formula>2</formula>
    </cfRule>
  </conditionalFormatting>
  <conditionalFormatting sqref="B17:B28">
    <cfRule type="expression" dxfId="20" priority="7">
      <formula>AND($X17&gt;0,$AC17/$X17&lt;0.5)</formula>
    </cfRule>
  </conditionalFormatting>
  <conditionalFormatting sqref="AD15:AF17">
    <cfRule type="expression" dxfId="19" priority="6">
      <formula>MOD(AD15,2)&lt;&gt;0</formula>
    </cfRule>
  </conditionalFormatting>
  <conditionalFormatting sqref="AD18:AF24">
    <cfRule type="expression" dxfId="18" priority="5">
      <formula>MOD(AD18,2)&lt;&gt;0</formula>
    </cfRule>
  </conditionalFormatting>
  <conditionalFormatting sqref="AH24:AJ27">
    <cfRule type="expression" dxfId="17" priority="4">
      <formula>MOD(AH24,2)&lt;&gt;0</formula>
    </cfRule>
  </conditionalFormatting>
  <conditionalFormatting sqref="B17">
    <cfRule type="expression" dxfId="16" priority="3">
      <formula>AND($X17&gt;0,$AC17/$X17&lt;0.5)</formula>
    </cfRule>
  </conditionalFormatting>
  <conditionalFormatting sqref="AH15:AJ16">
    <cfRule type="expression" dxfId="15" priority="2">
      <formula>MOD(AH15,2)&lt;&gt;0</formula>
    </cfRule>
  </conditionalFormatting>
  <conditionalFormatting sqref="AH19:AJ19">
    <cfRule type="expression" dxfId="14" priority="1">
      <formula>MOD(AH19,2)&lt;&gt;0</formula>
    </cfRule>
  </conditionalFormatting>
  <dataValidations count="3">
    <dataValidation errorStyle="warning" allowBlank="1" showInputMessage="1" showErrorMessage="1" sqref="C80:C82 C90 C103" xr:uid="{00000000-0002-0000-0200-000001000000}"/>
    <dataValidation type="list" allowBlank="1" showInputMessage="1" showErrorMessage="1" sqref="AD155" xr:uid="{00000000-0002-0000-0200-000002000000}">
      <formula1>$EA$6:$EA$12</formula1>
    </dataValidation>
    <dataValidation type="list" errorStyle="warning" allowBlank="1" showInputMessage="1" showErrorMessage="1" sqref="C105:C129 C91 C83:C87 C15:C79 C97:C102" xr:uid="{00000000-0002-0000-0200-000003000000}">
      <formula1>$BW$2:$DB$2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3" fitToHeight="0" orientation="landscape" r:id="rId1"/>
  <headerFooter alignWithMargins="0">
    <oddFooter>&amp;C&amp;F&amp;RСторінка 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BI33"/>
  <sheetViews>
    <sheetView view="pageBreakPreview" topLeftCell="A16" zoomScaleNormal="100" zoomScaleSheetLayoutView="100" workbookViewId="0">
      <selection activeCell="AS26" sqref="AS26"/>
    </sheetView>
  </sheetViews>
  <sheetFormatPr defaultColWidth="7" defaultRowHeight="13.8" x14ac:dyDescent="0.3"/>
  <cols>
    <col min="1" max="1" width="2.88671875" style="43" customWidth="1"/>
    <col min="2" max="18" width="2.6640625" style="43" customWidth="1"/>
    <col min="19" max="19" width="3" style="43" customWidth="1"/>
    <col min="20" max="48" width="2.6640625" style="43" customWidth="1"/>
    <col min="49" max="49" width="3.6640625" style="43" customWidth="1"/>
    <col min="50" max="53" width="2.6640625" style="43" customWidth="1"/>
    <col min="54" max="58" width="6.33203125" style="43" customWidth="1"/>
    <col min="59" max="59" width="6.88671875" style="43" customWidth="1"/>
    <col min="60" max="61" width="6.33203125" style="43" customWidth="1"/>
    <col min="62" max="62" width="7" style="43" customWidth="1"/>
    <col min="63" max="16384" width="7" style="43"/>
  </cols>
  <sheetData>
    <row r="1" spans="1:61" s="44" customFormat="1" ht="21" customHeight="1" x14ac:dyDescent="0.4">
      <c r="A1" s="451"/>
      <c r="B1" s="452"/>
      <c r="C1" s="452"/>
      <c r="D1" s="452"/>
      <c r="E1" s="452"/>
      <c r="F1" s="452"/>
      <c r="G1" s="452"/>
      <c r="H1" s="655" t="s">
        <v>42</v>
      </c>
      <c r="I1" s="655"/>
      <c r="J1" s="655"/>
      <c r="K1" s="655"/>
      <c r="L1" s="655"/>
      <c r="M1" s="655"/>
      <c r="N1" s="655"/>
      <c r="O1" s="655"/>
      <c r="P1" s="452"/>
      <c r="Q1" s="452"/>
      <c r="R1" s="452"/>
      <c r="S1" s="452"/>
      <c r="T1" s="452"/>
      <c r="U1" s="452"/>
      <c r="V1" s="452"/>
      <c r="W1" s="452"/>
      <c r="X1" s="452"/>
      <c r="Y1" s="453"/>
      <c r="Z1" s="453"/>
      <c r="AA1" s="453"/>
      <c r="AB1" s="453"/>
      <c r="AC1" s="453"/>
      <c r="AD1" s="453"/>
      <c r="AE1" s="453"/>
      <c r="AF1" s="454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5" t="s">
        <v>118</v>
      </c>
      <c r="AR1" s="455"/>
      <c r="AS1" s="455"/>
      <c r="AT1" s="455"/>
      <c r="AU1" s="455"/>
      <c r="AV1" s="455"/>
      <c r="AW1" s="455"/>
      <c r="AX1" s="657" t="str">
        <f>'Титул денна'!AX1:BB1</f>
        <v>магістр</v>
      </c>
      <c r="AY1" s="657"/>
      <c r="AZ1" s="657"/>
      <c r="BA1" s="657"/>
      <c r="BB1" s="657"/>
      <c r="BC1" s="455"/>
      <c r="BD1" s="456"/>
      <c r="BE1" s="456"/>
      <c r="BF1" s="456"/>
      <c r="BG1" s="456"/>
      <c r="BH1" s="456"/>
      <c r="BI1" s="456"/>
    </row>
    <row r="2" spans="1:61" s="44" customFormat="1" ht="20.25" customHeight="1" x14ac:dyDescent="0.4">
      <c r="A2" s="451"/>
      <c r="B2" s="655" t="s">
        <v>43</v>
      </c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  <c r="AK2" s="453"/>
      <c r="AL2" s="453"/>
      <c r="AM2" s="453"/>
      <c r="AN2" s="453"/>
      <c r="AO2" s="453"/>
      <c r="AP2" s="453"/>
      <c r="AQ2" s="139"/>
      <c r="AR2" s="139"/>
      <c r="AS2" s="139"/>
      <c r="AT2" s="139"/>
      <c r="AU2" s="139"/>
      <c r="AV2" s="139"/>
      <c r="AW2" s="139"/>
      <c r="AX2" s="456"/>
      <c r="AY2" s="453"/>
      <c r="AZ2" s="453"/>
      <c r="BA2" s="453"/>
      <c r="BB2" s="453"/>
      <c r="BC2" s="453"/>
      <c r="BD2" s="453"/>
      <c r="BE2" s="453"/>
      <c r="BF2" s="453"/>
      <c r="BG2" s="453"/>
      <c r="BH2" s="453"/>
      <c r="BI2" s="453"/>
    </row>
    <row r="3" spans="1:61" s="44" customFormat="1" ht="21.75" customHeight="1" x14ac:dyDescent="0.4">
      <c r="A3" s="451"/>
      <c r="B3" s="647" t="s">
        <v>82</v>
      </c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7"/>
      <c r="R3" s="647"/>
      <c r="S3" s="647"/>
      <c r="T3" s="647"/>
      <c r="U3" s="647"/>
      <c r="V3" s="457"/>
      <c r="W3" s="457"/>
      <c r="X3" s="457"/>
      <c r="Y3" s="453"/>
      <c r="Z3" s="453"/>
      <c r="AA3" s="453"/>
      <c r="AB3" s="453"/>
      <c r="AC3" s="453"/>
      <c r="AD3" s="453"/>
      <c r="AE3" s="453"/>
      <c r="AF3" s="453"/>
      <c r="AG3" s="453"/>
      <c r="AH3" s="453"/>
      <c r="AI3" s="453"/>
      <c r="AJ3" s="453"/>
      <c r="AK3" s="453"/>
      <c r="AL3" s="453"/>
      <c r="AM3" s="453"/>
      <c r="AN3" s="453"/>
      <c r="AO3" s="453"/>
      <c r="AP3" s="453"/>
      <c r="AQ3" s="458"/>
      <c r="AR3" s="459"/>
      <c r="AS3" s="459"/>
      <c r="AT3" s="459"/>
      <c r="AU3" s="459"/>
      <c r="AV3" s="459"/>
      <c r="AW3" s="460"/>
      <c r="AX3" s="461"/>
      <c r="AY3" s="453"/>
      <c r="AZ3" s="453"/>
      <c r="BA3" s="453"/>
      <c r="BB3" s="453"/>
      <c r="BC3" s="453"/>
      <c r="BD3" s="453"/>
      <c r="BE3" s="453"/>
      <c r="BF3" s="453"/>
      <c r="BG3" s="453"/>
      <c r="BH3" s="453"/>
      <c r="BI3" s="453"/>
    </row>
    <row r="4" spans="1:61" s="44" customFormat="1" ht="23.25" customHeight="1" x14ac:dyDescent="0.4">
      <c r="A4" s="462"/>
      <c r="B4" s="628"/>
      <c r="C4" s="627" t="s">
        <v>326</v>
      </c>
      <c r="D4" s="631"/>
      <c r="E4" s="631"/>
      <c r="F4" s="630" t="s">
        <v>326</v>
      </c>
      <c r="G4" s="631"/>
      <c r="H4" s="631"/>
      <c r="I4" s="631"/>
      <c r="J4" s="631"/>
      <c r="K4" s="631"/>
      <c r="L4" s="631"/>
      <c r="M4" s="631"/>
      <c r="N4" s="631"/>
      <c r="O4" s="631"/>
      <c r="P4" s="631"/>
      <c r="Q4" s="627"/>
      <c r="R4" s="801">
        <f>'Титул денна'!R4:S4</f>
        <v>2022</v>
      </c>
      <c r="S4" s="802"/>
      <c r="T4" s="627" t="s">
        <v>327</v>
      </c>
      <c r="U4" s="463"/>
      <c r="V4" s="463"/>
      <c r="W4" s="463"/>
      <c r="X4" s="463"/>
      <c r="Y4" s="453"/>
      <c r="Z4" s="453"/>
      <c r="AA4" s="453"/>
      <c r="AB4" s="453"/>
      <c r="AC4" s="453"/>
      <c r="AD4" s="453"/>
      <c r="AE4" s="453"/>
      <c r="AF4" s="453"/>
      <c r="AG4" s="453"/>
      <c r="AH4" s="453"/>
      <c r="AI4" s="453"/>
      <c r="AJ4" s="453"/>
      <c r="AK4" s="453"/>
      <c r="AL4" s="453"/>
      <c r="AM4" s="464"/>
      <c r="AN4" s="453"/>
      <c r="AO4" s="453"/>
      <c r="AP4" s="453"/>
      <c r="AQ4" s="463"/>
      <c r="AR4" s="465"/>
      <c r="AS4" s="459"/>
      <c r="AT4" s="459"/>
      <c r="AU4" s="459"/>
      <c r="AV4" s="459"/>
      <c r="AW4" s="459"/>
      <c r="AX4" s="466"/>
      <c r="AY4" s="453"/>
      <c r="AZ4" s="453"/>
      <c r="BA4" s="453"/>
      <c r="BB4" s="453"/>
      <c r="BC4" s="453"/>
      <c r="BD4" s="453"/>
      <c r="BE4" s="453"/>
      <c r="BF4" s="453"/>
      <c r="BG4" s="453"/>
      <c r="BH4" s="453"/>
      <c r="BI4" s="453"/>
    </row>
    <row r="5" spans="1:61" s="44" customFormat="1" ht="20.25" customHeight="1" x14ac:dyDescent="0.4">
      <c r="A5" s="451"/>
      <c r="B5" s="453"/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  <c r="AK5" s="453"/>
      <c r="AL5" s="453"/>
      <c r="AM5" s="464"/>
      <c r="AN5" s="453"/>
      <c r="AO5" s="453"/>
      <c r="AP5" s="453"/>
      <c r="AQ5" s="453"/>
      <c r="AR5" s="467"/>
      <c r="AS5" s="467"/>
      <c r="AT5" s="467"/>
      <c r="AU5" s="467"/>
      <c r="AV5" s="467"/>
      <c r="AW5" s="467"/>
      <c r="AX5" s="467"/>
      <c r="AY5" s="453"/>
      <c r="AZ5" s="453"/>
      <c r="BA5" s="453"/>
      <c r="BB5" s="453"/>
      <c r="BC5" s="453"/>
      <c r="BD5" s="453"/>
      <c r="BE5" s="453"/>
      <c r="BF5" s="453"/>
      <c r="BG5" s="453"/>
      <c r="BH5" s="453"/>
      <c r="BI5" s="453"/>
    </row>
    <row r="6" spans="1:61" s="44" customFormat="1" ht="20.25" customHeight="1" x14ac:dyDescent="0.4">
      <c r="A6" s="451"/>
      <c r="B6" s="453"/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  <c r="T6" s="453"/>
      <c r="U6" s="453"/>
      <c r="V6" s="453"/>
      <c r="W6" s="453"/>
      <c r="X6" s="453"/>
      <c r="Y6" s="453"/>
      <c r="Z6" s="453"/>
      <c r="AA6" s="453"/>
      <c r="AB6" s="453"/>
      <c r="AC6" s="453"/>
      <c r="AD6" s="453"/>
      <c r="AE6" s="453"/>
      <c r="AF6" s="453"/>
      <c r="AG6" s="453"/>
      <c r="AH6" s="453"/>
      <c r="AI6" s="453"/>
      <c r="AJ6" s="453"/>
      <c r="AK6" s="453"/>
      <c r="AL6" s="453"/>
      <c r="AM6" s="453"/>
      <c r="AN6" s="453"/>
      <c r="AO6" s="453"/>
      <c r="AP6" s="453"/>
      <c r="AQ6" s="453"/>
      <c r="AR6" s="455"/>
      <c r="AS6" s="455"/>
      <c r="AT6" s="455"/>
      <c r="AU6" s="455"/>
      <c r="AV6" s="455"/>
      <c r="AW6" s="455"/>
      <c r="AX6" s="453"/>
      <c r="AY6" s="453"/>
      <c r="AZ6" s="453"/>
      <c r="BA6" s="453"/>
      <c r="BB6" s="453"/>
      <c r="BC6" s="453"/>
      <c r="BD6" s="453"/>
      <c r="BE6" s="453"/>
      <c r="BF6" s="453"/>
      <c r="BG6" s="453"/>
      <c r="BH6" s="453"/>
      <c r="BI6" s="455"/>
    </row>
    <row r="7" spans="1:61" s="44" customFormat="1" ht="24" customHeight="1" x14ac:dyDescent="0.4">
      <c r="A7" s="468"/>
      <c r="B7" s="463"/>
      <c r="C7" s="463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453"/>
      <c r="AL7" s="453"/>
      <c r="AM7" s="453"/>
      <c r="AN7" s="453"/>
      <c r="AO7" s="453"/>
      <c r="AP7" s="469"/>
      <c r="AQ7" s="453"/>
      <c r="AR7" s="453"/>
      <c r="AS7" s="453"/>
      <c r="AT7" s="453"/>
      <c r="AU7" s="453"/>
      <c r="AV7" s="453"/>
      <c r="AW7" s="453"/>
      <c r="AX7" s="453"/>
      <c r="AY7" s="453"/>
      <c r="AZ7" s="453"/>
      <c r="BA7" s="453"/>
      <c r="BB7" s="453"/>
      <c r="BC7" s="453"/>
      <c r="BD7" s="453"/>
      <c r="BE7" s="453"/>
      <c r="BF7" s="453"/>
      <c r="BG7" s="453"/>
      <c r="BH7" s="453"/>
      <c r="BI7" s="453"/>
    </row>
    <row r="8" spans="1:61" s="44" customFormat="1" ht="23.4" x14ac:dyDescent="0.4">
      <c r="A8" s="453"/>
      <c r="B8" s="470"/>
      <c r="C8" s="471"/>
      <c r="D8" s="472"/>
      <c r="E8" s="473"/>
      <c r="F8" s="474"/>
      <c r="G8" s="473"/>
      <c r="H8" s="473"/>
      <c r="I8" s="473"/>
      <c r="J8" s="473"/>
      <c r="K8" s="473"/>
      <c r="L8" s="472"/>
      <c r="M8" s="472"/>
      <c r="N8" s="472"/>
      <c r="O8" s="472"/>
      <c r="P8" s="472"/>
      <c r="Q8" s="453"/>
      <c r="R8" s="453"/>
      <c r="S8" s="453"/>
      <c r="T8" s="453"/>
      <c r="U8" s="453"/>
      <c r="V8" s="453"/>
      <c r="W8" s="453"/>
      <c r="X8" s="453"/>
      <c r="Y8" s="453"/>
      <c r="Z8" s="453"/>
      <c r="AA8" s="453"/>
      <c r="AB8" s="453"/>
      <c r="AC8" s="453"/>
      <c r="AD8" s="453"/>
      <c r="AE8" s="453"/>
      <c r="AF8" s="453"/>
      <c r="AG8" s="453"/>
      <c r="AH8" s="453"/>
      <c r="AI8" s="453"/>
      <c r="AJ8" s="453"/>
      <c r="AK8" s="453"/>
      <c r="AL8" s="453"/>
      <c r="AM8" s="453"/>
      <c r="AN8" s="453"/>
      <c r="AO8" s="453"/>
      <c r="AP8" s="469"/>
      <c r="AQ8" s="453"/>
      <c r="AR8" s="453"/>
      <c r="AS8" s="453"/>
      <c r="AT8" s="453"/>
      <c r="AU8" s="453"/>
      <c r="AV8" s="453"/>
      <c r="AW8" s="453"/>
      <c r="AX8" s="453"/>
      <c r="AY8" s="453"/>
      <c r="AZ8" s="453"/>
      <c r="BA8" s="453"/>
      <c r="BB8" s="453"/>
      <c r="BC8" s="453"/>
      <c r="BD8" s="453"/>
      <c r="BE8" s="453"/>
      <c r="BF8" s="453"/>
      <c r="BG8" s="453"/>
      <c r="BH8" s="453"/>
      <c r="BI8" s="453"/>
    </row>
    <row r="9" spans="1:61" s="45" customFormat="1" ht="16.2" x14ac:dyDescent="0.3">
      <c r="A9" s="475"/>
      <c r="B9" s="476"/>
      <c r="C9" s="477"/>
      <c r="D9" s="478"/>
      <c r="E9" s="479"/>
      <c r="F9" s="480"/>
      <c r="G9" s="479"/>
      <c r="H9" s="479"/>
      <c r="I9" s="479"/>
      <c r="J9" s="479"/>
      <c r="K9" s="479"/>
      <c r="L9" s="478"/>
      <c r="M9" s="478"/>
      <c r="N9" s="478"/>
      <c r="O9" s="478"/>
      <c r="P9" s="478"/>
      <c r="Q9" s="475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75"/>
      <c r="AJ9" s="475"/>
      <c r="AK9" s="475"/>
      <c r="AL9" s="475"/>
      <c r="AM9" s="475"/>
      <c r="AN9" s="475"/>
      <c r="AO9" s="475"/>
      <c r="AP9" s="475"/>
      <c r="AQ9" s="475"/>
      <c r="AR9" s="475"/>
      <c r="AS9" s="475"/>
      <c r="AT9" s="475"/>
      <c r="AU9" s="475"/>
      <c r="AV9" s="475"/>
      <c r="AW9" s="475"/>
      <c r="AX9" s="475"/>
      <c r="AY9" s="475"/>
      <c r="AZ9" s="481"/>
      <c r="BA9" s="475"/>
      <c r="BB9" s="475"/>
      <c r="BC9" s="475"/>
      <c r="BD9" s="475"/>
      <c r="BE9" s="475"/>
      <c r="BF9" s="475"/>
      <c r="BG9" s="475"/>
      <c r="BH9" s="475"/>
      <c r="BI9" s="475"/>
    </row>
    <row r="10" spans="1:61" s="45" customFormat="1" ht="18" x14ac:dyDescent="0.35">
      <c r="A10" s="475"/>
      <c r="B10" s="476"/>
      <c r="C10" s="477"/>
      <c r="D10" s="478"/>
      <c r="E10" s="479"/>
      <c r="F10" s="480"/>
      <c r="G10" s="479"/>
      <c r="H10" s="479"/>
      <c r="I10" s="479"/>
      <c r="J10" s="479"/>
      <c r="K10" s="479"/>
      <c r="L10" s="478"/>
      <c r="M10" s="648" t="s">
        <v>44</v>
      </c>
      <c r="N10" s="648"/>
      <c r="O10" s="648"/>
      <c r="P10" s="648"/>
      <c r="Q10" s="648"/>
      <c r="R10" s="648"/>
      <c r="S10" s="648"/>
      <c r="T10" s="648"/>
      <c r="U10" s="648"/>
      <c r="V10" s="648"/>
      <c r="W10" s="648"/>
      <c r="X10" s="648"/>
      <c r="Y10" s="648"/>
      <c r="Z10" s="648"/>
      <c r="AA10" s="648"/>
      <c r="AB10" s="648"/>
      <c r="AC10" s="648"/>
      <c r="AD10" s="648"/>
      <c r="AE10" s="648"/>
      <c r="AF10" s="648"/>
      <c r="AG10" s="648"/>
      <c r="AH10" s="648"/>
      <c r="AI10" s="648"/>
      <c r="AJ10" s="648"/>
      <c r="AK10" s="648"/>
      <c r="AL10" s="648"/>
      <c r="AM10" s="648"/>
      <c r="AN10" s="648"/>
      <c r="AO10" s="648"/>
      <c r="AP10" s="648"/>
      <c r="AQ10" s="648"/>
      <c r="AR10" s="648"/>
      <c r="AS10" s="648"/>
      <c r="AT10" s="648"/>
      <c r="AU10" s="648"/>
      <c r="AV10" s="648"/>
      <c r="AW10" s="648"/>
      <c r="AX10" s="648"/>
      <c r="AY10" s="648"/>
      <c r="AZ10" s="648"/>
      <c r="BA10" s="648"/>
      <c r="BB10" s="648"/>
      <c r="BC10" s="475"/>
      <c r="BD10" s="475"/>
      <c r="BE10" s="475"/>
      <c r="BF10" s="475"/>
      <c r="BG10" s="475"/>
      <c r="BH10" s="475"/>
      <c r="BI10" s="475"/>
    </row>
    <row r="11" spans="1:61" s="44" customFormat="1" ht="24.9" customHeight="1" x14ac:dyDescent="0.4">
      <c r="A11" s="453"/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654" t="s">
        <v>124</v>
      </c>
      <c r="N11" s="654"/>
      <c r="O11" s="654"/>
      <c r="P11" s="654"/>
      <c r="Q11" s="654"/>
      <c r="R11" s="654"/>
      <c r="S11" s="654"/>
      <c r="T11" s="654"/>
      <c r="U11" s="654"/>
      <c r="V11" s="654"/>
      <c r="W11" s="654"/>
      <c r="X11" s="654"/>
      <c r="Y11" s="654"/>
      <c r="Z11" s="654"/>
      <c r="AA11" s="654"/>
      <c r="AB11" s="654"/>
      <c r="AC11" s="654"/>
      <c r="AD11" s="654"/>
      <c r="AE11" s="654"/>
      <c r="AF11" s="654"/>
      <c r="AG11" s="654"/>
      <c r="AH11" s="654"/>
      <c r="AI11" s="654"/>
      <c r="AJ11" s="654"/>
      <c r="AK11" s="654"/>
      <c r="AL11" s="654"/>
      <c r="AM11" s="654"/>
      <c r="AN11" s="654"/>
      <c r="AO11" s="654"/>
      <c r="AP11" s="654"/>
      <c r="AQ11" s="654"/>
      <c r="AR11" s="654"/>
      <c r="AS11" s="654"/>
      <c r="AT11" s="654"/>
      <c r="AU11" s="654"/>
      <c r="AV11" s="654"/>
      <c r="AW11" s="654"/>
      <c r="AX11" s="654"/>
      <c r="AY11" s="654"/>
      <c r="AZ11" s="654"/>
      <c r="BA11" s="654"/>
      <c r="BB11" s="654"/>
      <c r="BC11" s="453"/>
      <c r="BD11" s="453"/>
      <c r="BE11" s="453"/>
      <c r="BF11" s="453"/>
      <c r="BG11" s="453"/>
      <c r="BH11" s="453"/>
      <c r="BI11" s="453"/>
    </row>
    <row r="12" spans="1:61" s="44" customFormat="1" ht="27" customHeight="1" x14ac:dyDescent="0.5">
      <c r="A12" s="453"/>
      <c r="B12" s="453"/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53"/>
      <c r="O12" s="453"/>
      <c r="P12" s="453"/>
      <c r="Q12" s="453"/>
      <c r="R12" s="453"/>
      <c r="S12" s="453"/>
      <c r="T12" s="453"/>
      <c r="U12" s="453"/>
      <c r="V12" s="453"/>
      <c r="W12" s="453"/>
      <c r="X12" s="453"/>
      <c r="Y12" s="653" t="s">
        <v>184</v>
      </c>
      <c r="Z12" s="653"/>
      <c r="AA12" s="653"/>
      <c r="AB12" s="653"/>
      <c r="AC12" s="653"/>
      <c r="AD12" s="653"/>
      <c r="AE12" s="653"/>
      <c r="AF12" s="653"/>
      <c r="AG12" s="653"/>
      <c r="AH12" s="653"/>
      <c r="AI12" s="653"/>
      <c r="AJ12" s="653"/>
      <c r="AK12" s="653"/>
      <c r="AL12" s="653"/>
      <c r="AM12" s="653"/>
      <c r="AN12" s="653"/>
      <c r="AO12" s="653"/>
      <c r="AP12" s="653"/>
      <c r="AQ12" s="653"/>
      <c r="AR12" s="653"/>
      <c r="AS12" s="653"/>
      <c r="AT12" s="653"/>
      <c r="AU12" s="453"/>
      <c r="AV12" s="453"/>
      <c r="AW12" s="453"/>
      <c r="AX12" s="453"/>
      <c r="AY12" s="453"/>
      <c r="AZ12" s="453"/>
      <c r="BA12" s="453"/>
      <c r="BB12" s="453"/>
      <c r="BC12" s="453"/>
      <c r="BD12" s="453"/>
      <c r="BE12" s="453"/>
      <c r="BF12" s="453"/>
      <c r="BG12" s="453"/>
      <c r="BH12" s="453"/>
      <c r="BI12" s="453"/>
    </row>
    <row r="13" spans="1:61" s="44" customFormat="1" ht="21" x14ac:dyDescent="0.4">
      <c r="A13" s="453"/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652" t="s">
        <v>123</v>
      </c>
      <c r="N13" s="652"/>
      <c r="O13" s="652"/>
      <c r="P13" s="652"/>
      <c r="Q13" s="652"/>
      <c r="R13" s="652"/>
      <c r="S13" s="652"/>
      <c r="T13" s="652"/>
      <c r="U13" s="652"/>
      <c r="V13" s="652"/>
      <c r="W13" s="652"/>
      <c r="X13" s="652"/>
      <c r="Y13" s="652"/>
      <c r="Z13" s="652"/>
      <c r="AA13" s="652"/>
      <c r="AB13" s="652"/>
      <c r="AC13" s="652"/>
      <c r="AD13" s="652"/>
      <c r="AE13" s="652"/>
      <c r="AF13" s="652"/>
      <c r="AG13" s="652"/>
      <c r="AH13" s="652"/>
      <c r="AI13" s="652"/>
      <c r="AJ13" s="652"/>
      <c r="AK13" s="652"/>
      <c r="AL13" s="652"/>
      <c r="AM13" s="652"/>
      <c r="AN13" s="652"/>
      <c r="AO13" s="652"/>
      <c r="AP13" s="652"/>
      <c r="AQ13" s="652"/>
      <c r="AR13" s="652"/>
      <c r="AS13" s="652"/>
      <c r="AT13" s="652"/>
      <c r="AU13" s="652"/>
      <c r="AV13" s="652"/>
      <c r="AW13" s="652"/>
      <c r="AX13" s="652"/>
      <c r="AY13" s="652"/>
      <c r="AZ13" s="652"/>
      <c r="BA13" s="652"/>
      <c r="BB13" s="652"/>
      <c r="BC13" s="453"/>
      <c r="BD13" s="453"/>
      <c r="BE13" s="453"/>
      <c r="BF13" s="453"/>
      <c r="BG13" s="453"/>
      <c r="BH13" s="453"/>
      <c r="BI13" s="453"/>
    </row>
    <row r="14" spans="1:61" s="44" customFormat="1" ht="21" x14ac:dyDescent="0.4">
      <c r="A14" s="453"/>
      <c r="B14" s="453"/>
      <c r="C14" s="453"/>
      <c r="D14" s="453"/>
      <c r="E14" s="453"/>
      <c r="F14" s="453"/>
      <c r="G14" s="482" t="s">
        <v>84</v>
      </c>
      <c r="H14" s="482"/>
      <c r="I14" s="482"/>
      <c r="J14" s="482"/>
      <c r="K14" s="482"/>
      <c r="L14" s="482"/>
      <c r="M14" s="482"/>
      <c r="N14" s="482"/>
      <c r="O14" s="645" t="s">
        <v>4</v>
      </c>
      <c r="P14" s="646"/>
      <c r="Q14" s="803" t="str">
        <f>'Титул денна'!Q14</f>
        <v>28</v>
      </c>
      <c r="R14" s="804"/>
      <c r="S14" s="804"/>
      <c r="T14" s="804"/>
      <c r="U14" s="804"/>
      <c r="V14" s="804"/>
      <c r="W14" s="805"/>
      <c r="X14" s="482"/>
      <c r="Y14" s="453"/>
      <c r="Z14" s="453"/>
      <c r="AA14" s="453"/>
      <c r="AB14" s="483" t="s">
        <v>5</v>
      </c>
      <c r="AC14" s="483"/>
      <c r="AD14" s="806" t="str">
        <f>'Титул денна'!AD14</f>
        <v>Публічне управління та адміністрування</v>
      </c>
      <c r="AE14" s="807"/>
      <c r="AF14" s="807"/>
      <c r="AG14" s="807"/>
      <c r="AH14" s="807"/>
      <c r="AI14" s="807"/>
      <c r="AJ14" s="807"/>
      <c r="AK14" s="807"/>
      <c r="AL14" s="807"/>
      <c r="AM14" s="807"/>
      <c r="AN14" s="807"/>
      <c r="AO14" s="807"/>
      <c r="AP14" s="807"/>
      <c r="AQ14" s="807"/>
      <c r="AR14" s="807"/>
      <c r="AS14" s="807"/>
      <c r="AT14" s="807"/>
      <c r="AU14" s="807"/>
      <c r="AV14" s="807"/>
      <c r="AW14" s="807"/>
      <c r="AX14" s="807"/>
      <c r="AY14" s="807"/>
      <c r="AZ14" s="807"/>
      <c r="BA14" s="807"/>
      <c r="BB14" s="807"/>
      <c r="BC14" s="807"/>
      <c r="BD14" s="807"/>
      <c r="BE14" s="807"/>
      <c r="BF14" s="808"/>
      <c r="BG14" s="453"/>
      <c r="BH14" s="453"/>
      <c r="BI14" s="453"/>
    </row>
    <row r="15" spans="1:61" s="44" customFormat="1" ht="21" x14ac:dyDescent="0.4">
      <c r="A15" s="453"/>
      <c r="B15" s="453"/>
      <c r="C15" s="453"/>
      <c r="D15" s="453"/>
      <c r="E15" s="453"/>
      <c r="F15" s="453"/>
      <c r="G15" s="482" t="s">
        <v>85</v>
      </c>
      <c r="H15" s="482"/>
      <c r="I15" s="482"/>
      <c r="J15" s="482"/>
      <c r="K15" s="482"/>
      <c r="L15" s="482"/>
      <c r="M15" s="482"/>
      <c r="N15" s="482"/>
      <c r="O15" s="645" t="s">
        <v>4</v>
      </c>
      <c r="P15" s="646"/>
      <c r="Q15" s="803" t="str">
        <f>'Титул денна'!Q15</f>
        <v>281</v>
      </c>
      <c r="R15" s="804"/>
      <c r="S15" s="804"/>
      <c r="T15" s="804"/>
      <c r="U15" s="804"/>
      <c r="V15" s="804"/>
      <c r="W15" s="805"/>
      <c r="X15" s="484"/>
      <c r="Y15" s="485"/>
      <c r="Z15" s="485"/>
      <c r="AA15" s="485"/>
      <c r="AB15" s="483" t="s">
        <v>5</v>
      </c>
      <c r="AC15" s="483"/>
      <c r="AD15" s="806" t="str">
        <f>'Титул денна'!AD15</f>
        <v>Публічне управління та адміністрування</v>
      </c>
      <c r="AE15" s="807"/>
      <c r="AF15" s="807"/>
      <c r="AG15" s="807"/>
      <c r="AH15" s="807"/>
      <c r="AI15" s="807"/>
      <c r="AJ15" s="807"/>
      <c r="AK15" s="807"/>
      <c r="AL15" s="807"/>
      <c r="AM15" s="807"/>
      <c r="AN15" s="807"/>
      <c r="AO15" s="807"/>
      <c r="AP15" s="807"/>
      <c r="AQ15" s="807"/>
      <c r="AR15" s="807"/>
      <c r="AS15" s="807"/>
      <c r="AT15" s="807"/>
      <c r="AU15" s="807"/>
      <c r="AV15" s="807"/>
      <c r="AW15" s="807"/>
      <c r="AX15" s="807"/>
      <c r="AY15" s="807"/>
      <c r="AZ15" s="807"/>
      <c r="BA15" s="807"/>
      <c r="BB15" s="807"/>
      <c r="BC15" s="807"/>
      <c r="BD15" s="807"/>
      <c r="BE15" s="807"/>
      <c r="BF15" s="808"/>
      <c r="BG15" s="453"/>
      <c r="BH15" s="453"/>
      <c r="BI15" s="453"/>
    </row>
    <row r="16" spans="1:61" s="44" customFormat="1" ht="21" x14ac:dyDescent="0.4">
      <c r="A16" s="453"/>
      <c r="B16" s="453"/>
      <c r="C16" s="453"/>
      <c r="D16" s="453"/>
      <c r="E16" s="453"/>
      <c r="F16" s="453"/>
      <c r="G16" s="138" t="s">
        <v>41</v>
      </c>
      <c r="H16" s="138"/>
      <c r="I16" s="138"/>
      <c r="J16" s="138"/>
      <c r="K16" s="138"/>
      <c r="L16" s="138"/>
      <c r="M16" s="138"/>
      <c r="N16" s="138"/>
      <c r="O16" s="139"/>
      <c r="P16" s="139"/>
      <c r="Q16" s="139"/>
      <c r="R16" s="139"/>
      <c r="S16" s="139"/>
      <c r="T16" s="139"/>
      <c r="U16" s="139"/>
      <c r="V16" s="139"/>
      <c r="W16" s="139"/>
      <c r="X16" s="486"/>
      <c r="Y16" s="487"/>
      <c r="Z16" s="487"/>
      <c r="AA16" s="487"/>
      <c r="AB16" s="488" t="s">
        <v>5</v>
      </c>
      <c r="AC16" s="488"/>
      <c r="AD16" s="806">
        <f>'Титул денна'!AD16</f>
        <v>0</v>
      </c>
      <c r="AE16" s="807"/>
      <c r="AF16" s="807"/>
      <c r="AG16" s="807"/>
      <c r="AH16" s="807"/>
      <c r="AI16" s="807"/>
      <c r="AJ16" s="807"/>
      <c r="AK16" s="807"/>
      <c r="AL16" s="807"/>
      <c r="AM16" s="807"/>
      <c r="AN16" s="807"/>
      <c r="AO16" s="807"/>
      <c r="AP16" s="807"/>
      <c r="AQ16" s="807"/>
      <c r="AR16" s="807"/>
      <c r="AS16" s="807"/>
      <c r="AT16" s="807"/>
      <c r="AU16" s="807"/>
      <c r="AV16" s="807"/>
      <c r="AW16" s="807"/>
      <c r="AX16" s="807"/>
      <c r="AY16" s="807"/>
      <c r="AZ16" s="807"/>
      <c r="BA16" s="807"/>
      <c r="BB16" s="807"/>
      <c r="BC16" s="807"/>
      <c r="BD16" s="807"/>
      <c r="BE16" s="807"/>
      <c r="BF16" s="808"/>
      <c r="BG16" s="453"/>
      <c r="BH16" s="453"/>
      <c r="BI16" s="453"/>
    </row>
    <row r="17" spans="1:61" s="44" customFormat="1" ht="21" x14ac:dyDescent="0.4">
      <c r="A17" s="453"/>
      <c r="B17" s="453"/>
      <c r="C17" s="453"/>
      <c r="D17" s="453"/>
      <c r="E17" s="453"/>
      <c r="F17" s="453"/>
      <c r="G17" s="138" t="s">
        <v>138</v>
      </c>
      <c r="H17" s="138"/>
      <c r="I17" s="138"/>
      <c r="J17" s="138"/>
      <c r="K17" s="138"/>
      <c r="L17" s="138"/>
      <c r="M17" s="138"/>
      <c r="N17" s="138"/>
      <c r="O17" s="669"/>
      <c r="P17" s="669"/>
      <c r="Q17" s="139"/>
      <c r="R17" s="139"/>
      <c r="S17" s="139"/>
      <c r="T17" s="139"/>
      <c r="U17" s="139"/>
      <c r="V17" s="139"/>
      <c r="W17" s="139"/>
      <c r="X17" s="486"/>
      <c r="Y17" s="487"/>
      <c r="Z17" s="487"/>
      <c r="AA17" s="487"/>
      <c r="AB17" s="488" t="s">
        <v>5</v>
      </c>
      <c r="AC17" s="488"/>
      <c r="AD17" s="809" t="str">
        <f>'Титул денна'!AD17</f>
        <v>Публічне управління та адміністрування</v>
      </c>
      <c r="AE17" s="810"/>
      <c r="AF17" s="810"/>
      <c r="AG17" s="810"/>
      <c r="AH17" s="810"/>
      <c r="AI17" s="810"/>
      <c r="AJ17" s="810"/>
      <c r="AK17" s="810"/>
      <c r="AL17" s="810"/>
      <c r="AM17" s="810"/>
      <c r="AN17" s="810"/>
      <c r="AO17" s="810"/>
      <c r="AP17" s="810"/>
      <c r="AQ17" s="810"/>
      <c r="AR17" s="810"/>
      <c r="AS17" s="810"/>
      <c r="AT17" s="810"/>
      <c r="AU17" s="810"/>
      <c r="AV17" s="810"/>
      <c r="AW17" s="810"/>
      <c r="AX17" s="810"/>
      <c r="AY17" s="810"/>
      <c r="AZ17" s="810"/>
      <c r="BA17" s="810"/>
      <c r="BB17" s="810"/>
      <c r="BC17" s="810"/>
      <c r="BD17" s="810"/>
      <c r="BE17" s="810"/>
      <c r="BF17" s="811"/>
      <c r="BG17" s="453"/>
      <c r="BH17" s="453"/>
      <c r="BI17" s="453"/>
    </row>
    <row r="18" spans="1:61" s="44" customFormat="1" ht="21" x14ac:dyDescent="0.4">
      <c r="A18" s="453"/>
      <c r="B18" s="453"/>
      <c r="C18" s="453"/>
      <c r="D18" s="453"/>
      <c r="E18" s="453"/>
      <c r="F18" s="453"/>
      <c r="G18" s="489" t="s">
        <v>115</v>
      </c>
      <c r="H18" s="489"/>
      <c r="I18" s="489"/>
      <c r="J18" s="489"/>
      <c r="K18" s="489"/>
      <c r="L18" s="489"/>
      <c r="M18" s="489"/>
      <c r="N18" s="489"/>
      <c r="O18" s="489"/>
      <c r="P18" s="490"/>
      <c r="Q18" s="673" t="s">
        <v>188</v>
      </c>
      <c r="R18" s="674"/>
      <c r="S18" s="674"/>
      <c r="T18" s="674"/>
      <c r="U18" s="674"/>
      <c r="V18" s="674"/>
      <c r="W18" s="674"/>
      <c r="X18" s="674"/>
      <c r="Y18" s="674"/>
      <c r="Z18" s="674"/>
      <c r="AA18" s="675"/>
      <c r="AB18" s="491" t="s">
        <v>83</v>
      </c>
      <c r="AC18" s="491"/>
      <c r="AD18" s="491"/>
      <c r="AE18" s="491"/>
      <c r="AF18" s="491"/>
      <c r="AG18" s="491"/>
      <c r="AH18" s="492"/>
      <c r="AI18" s="812">
        <f>'Титул денна'!AI18:AN18</f>
        <v>2022</v>
      </c>
      <c r="AJ18" s="813"/>
      <c r="AK18" s="813"/>
      <c r="AL18" s="813"/>
      <c r="AM18" s="813"/>
      <c r="AN18" s="814"/>
      <c r="AO18" s="489"/>
      <c r="AP18" s="489"/>
      <c r="AQ18" s="489"/>
      <c r="AR18" s="489"/>
      <c r="AS18" s="489"/>
      <c r="AT18" s="489"/>
      <c r="AU18" s="489"/>
      <c r="AV18" s="489"/>
      <c r="AW18" s="489"/>
      <c r="AX18" s="489"/>
      <c r="AY18" s="489"/>
      <c r="AZ18" s="489"/>
      <c r="BA18" s="489"/>
      <c r="BB18" s="489"/>
      <c r="BC18" s="491"/>
      <c r="BD18" s="491"/>
      <c r="BE18" s="491"/>
      <c r="BF18" s="491"/>
      <c r="BG18" s="453"/>
      <c r="BH18" s="453"/>
      <c r="BI18" s="453"/>
    </row>
    <row r="19" spans="1:61" s="44" customFormat="1" ht="32.25" customHeight="1" x14ac:dyDescent="0.4">
      <c r="A19" s="493" t="s">
        <v>185</v>
      </c>
      <c r="B19" s="453"/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53"/>
      <c r="P19" s="453"/>
      <c r="Q19" s="453"/>
      <c r="R19" s="453"/>
      <c r="S19" s="453"/>
      <c r="T19" s="453"/>
      <c r="U19" s="453"/>
      <c r="V19" s="453"/>
      <c r="W19" s="453"/>
      <c r="X19" s="453"/>
      <c r="Y19" s="453"/>
      <c r="Z19" s="453"/>
      <c r="AA19" s="453"/>
      <c r="AB19" s="453"/>
      <c r="AC19" s="453"/>
      <c r="AD19" s="453"/>
      <c r="AE19" s="453"/>
      <c r="AF19" s="453"/>
      <c r="AG19" s="453"/>
      <c r="AH19" s="453"/>
      <c r="AI19" s="453"/>
      <c r="AJ19" s="453"/>
      <c r="AK19" s="453"/>
      <c r="AL19" s="453"/>
      <c r="AM19" s="453"/>
      <c r="AN19" s="453"/>
      <c r="AO19" s="453"/>
      <c r="AP19" s="453"/>
      <c r="AQ19" s="453"/>
      <c r="AR19" s="453"/>
      <c r="AS19" s="453"/>
      <c r="AT19" s="453"/>
      <c r="AU19" s="453"/>
      <c r="AV19" s="453"/>
      <c r="AW19" s="453"/>
      <c r="AX19" s="453"/>
      <c r="AY19" s="453"/>
      <c r="AZ19" s="453"/>
      <c r="BA19" s="453"/>
      <c r="BB19" s="672" t="s">
        <v>45</v>
      </c>
      <c r="BC19" s="672"/>
      <c r="BD19" s="672"/>
      <c r="BE19" s="672"/>
      <c r="BF19" s="672"/>
      <c r="BG19" s="672"/>
      <c r="BH19" s="672"/>
      <c r="BI19" s="672"/>
    </row>
    <row r="20" spans="1:61" s="259" customFormat="1" ht="42" customHeight="1" x14ac:dyDescent="0.3">
      <c r="A20" s="681" t="s">
        <v>46</v>
      </c>
      <c r="B20" s="661" t="s">
        <v>47</v>
      </c>
      <c r="C20" s="662"/>
      <c r="D20" s="662"/>
      <c r="E20" s="663"/>
      <c r="F20" s="494"/>
      <c r="G20" s="661" t="s">
        <v>48</v>
      </c>
      <c r="H20" s="662"/>
      <c r="I20" s="663"/>
      <c r="J20" s="494"/>
      <c r="K20" s="661" t="s">
        <v>49</v>
      </c>
      <c r="L20" s="662"/>
      <c r="M20" s="662"/>
      <c r="N20" s="663"/>
      <c r="O20" s="494"/>
      <c r="P20" s="661" t="s">
        <v>50</v>
      </c>
      <c r="Q20" s="662"/>
      <c r="R20" s="662"/>
      <c r="S20" s="494"/>
      <c r="T20" s="661" t="s">
        <v>51</v>
      </c>
      <c r="U20" s="662"/>
      <c r="V20" s="662"/>
      <c r="W20" s="664"/>
      <c r="X20" s="661" t="s">
        <v>52</v>
      </c>
      <c r="Y20" s="662"/>
      <c r="Z20" s="662"/>
      <c r="AA20" s="664"/>
      <c r="AB20" s="494"/>
      <c r="AC20" s="661" t="s">
        <v>53</v>
      </c>
      <c r="AD20" s="662"/>
      <c r="AE20" s="662"/>
      <c r="AF20" s="494"/>
      <c r="AG20" s="661" t="s">
        <v>54</v>
      </c>
      <c r="AH20" s="662"/>
      <c r="AI20" s="663"/>
      <c r="AJ20" s="494"/>
      <c r="AK20" s="661" t="s">
        <v>55</v>
      </c>
      <c r="AL20" s="662"/>
      <c r="AM20" s="662"/>
      <c r="AN20" s="663"/>
      <c r="AO20" s="494"/>
      <c r="AP20" s="661" t="s">
        <v>56</v>
      </c>
      <c r="AQ20" s="662"/>
      <c r="AR20" s="662"/>
      <c r="AS20" s="494"/>
      <c r="AT20" s="661" t="s">
        <v>57</v>
      </c>
      <c r="AU20" s="662"/>
      <c r="AV20" s="662"/>
      <c r="AW20" s="664"/>
      <c r="AX20" s="661" t="s">
        <v>58</v>
      </c>
      <c r="AY20" s="662"/>
      <c r="AZ20" s="662"/>
      <c r="BA20" s="663"/>
      <c r="BB20" s="659" t="str">
        <f>'Титул денна'!BB20:BB21</f>
        <v>Теоретичне навчання</v>
      </c>
      <c r="BC20" s="659" t="str">
        <f>'Титул денна'!BC20:BC21</f>
        <v>Екзаменацій- на сесія</v>
      </c>
      <c r="BD20" s="659" t="str">
        <f>'Титул денна'!BD20:BD21</f>
        <v>Настановні заняття</v>
      </c>
      <c r="BE20" s="659" t="str">
        <f>'Титул денна'!BE20:BE21</f>
        <v>Практика</v>
      </c>
      <c r="BF20" s="659" t="str">
        <f>'Титул денна'!BF20:BF21</f>
        <v>Виконання кваліф. роботи</v>
      </c>
      <c r="BG20" s="659" t="str">
        <f>'Титул денна'!BG20:BG21</f>
        <v>Атестація</v>
      </c>
      <c r="BH20" s="659" t="str">
        <f>'Титул денна'!BH20:BH21</f>
        <v>Канікули</v>
      </c>
      <c r="BI20" s="659" t="str">
        <f>'Титул денна'!BI20:BI21</f>
        <v>Всього</v>
      </c>
    </row>
    <row r="21" spans="1:61" s="46" customFormat="1" ht="24" customHeight="1" x14ac:dyDescent="0.3">
      <c r="A21" s="682"/>
      <c r="B21" s="495">
        <v>1</v>
      </c>
      <c r="C21" s="495">
        <v>2</v>
      </c>
      <c r="D21" s="495">
        <v>3</v>
      </c>
      <c r="E21" s="495">
        <v>4</v>
      </c>
      <c r="F21" s="495">
        <v>5</v>
      </c>
      <c r="G21" s="495">
        <v>6</v>
      </c>
      <c r="H21" s="495">
        <v>7</v>
      </c>
      <c r="I21" s="495">
        <v>8</v>
      </c>
      <c r="J21" s="495">
        <v>9</v>
      </c>
      <c r="K21" s="495">
        <v>10</v>
      </c>
      <c r="L21" s="495">
        <v>11</v>
      </c>
      <c r="M21" s="495">
        <v>12</v>
      </c>
      <c r="N21" s="495">
        <v>13</v>
      </c>
      <c r="O21" s="495">
        <v>14</v>
      </c>
      <c r="P21" s="495">
        <v>15</v>
      </c>
      <c r="Q21" s="495">
        <v>16</v>
      </c>
      <c r="R21" s="495">
        <v>17</v>
      </c>
      <c r="S21" s="495">
        <v>18</v>
      </c>
      <c r="T21" s="495">
        <v>19</v>
      </c>
      <c r="U21" s="495">
        <v>20</v>
      </c>
      <c r="V21" s="495">
        <v>21</v>
      </c>
      <c r="W21" s="495">
        <v>22</v>
      </c>
      <c r="X21" s="495">
        <v>23</v>
      </c>
      <c r="Y21" s="495">
        <v>24</v>
      </c>
      <c r="Z21" s="495">
        <v>25</v>
      </c>
      <c r="AA21" s="495">
        <v>26</v>
      </c>
      <c r="AB21" s="495">
        <v>27</v>
      </c>
      <c r="AC21" s="495">
        <v>28</v>
      </c>
      <c r="AD21" s="495">
        <v>29</v>
      </c>
      <c r="AE21" s="495">
        <v>30</v>
      </c>
      <c r="AF21" s="495">
        <v>31</v>
      </c>
      <c r="AG21" s="495">
        <v>32</v>
      </c>
      <c r="AH21" s="495">
        <v>33</v>
      </c>
      <c r="AI21" s="495">
        <v>34</v>
      </c>
      <c r="AJ21" s="495">
        <v>35</v>
      </c>
      <c r="AK21" s="495">
        <v>36</v>
      </c>
      <c r="AL21" s="495">
        <v>37</v>
      </c>
      <c r="AM21" s="495">
        <v>38</v>
      </c>
      <c r="AN21" s="495">
        <v>39</v>
      </c>
      <c r="AO21" s="495">
        <v>40</v>
      </c>
      <c r="AP21" s="495">
        <v>41</v>
      </c>
      <c r="AQ21" s="495">
        <v>42</v>
      </c>
      <c r="AR21" s="495">
        <v>43</v>
      </c>
      <c r="AS21" s="495">
        <v>44</v>
      </c>
      <c r="AT21" s="495">
        <v>45</v>
      </c>
      <c r="AU21" s="495">
        <v>46</v>
      </c>
      <c r="AV21" s="495">
        <v>47</v>
      </c>
      <c r="AW21" s="495">
        <v>48</v>
      </c>
      <c r="AX21" s="495">
        <v>49</v>
      </c>
      <c r="AY21" s="495">
        <v>50</v>
      </c>
      <c r="AZ21" s="495">
        <v>51</v>
      </c>
      <c r="BA21" s="495">
        <v>52</v>
      </c>
      <c r="BB21" s="815"/>
      <c r="BC21" s="815"/>
      <c r="BD21" s="815"/>
      <c r="BE21" s="815"/>
      <c r="BF21" s="815"/>
      <c r="BG21" s="815"/>
      <c r="BH21" s="815"/>
      <c r="BI21" s="815"/>
    </row>
    <row r="22" spans="1:61" s="47" customFormat="1" ht="21" x14ac:dyDescent="0.25">
      <c r="A22" s="496" t="s">
        <v>63</v>
      </c>
      <c r="B22" s="132" t="s">
        <v>356</v>
      </c>
      <c r="C22" s="132" t="s">
        <v>356</v>
      </c>
      <c r="D22" s="132" t="s">
        <v>356</v>
      </c>
      <c r="E22" s="132" t="s">
        <v>356</v>
      </c>
      <c r="F22" s="606"/>
      <c r="G22" s="606" t="s">
        <v>294</v>
      </c>
      <c r="H22" s="606"/>
      <c r="I22" s="606"/>
      <c r="J22" s="606"/>
      <c r="K22" s="606"/>
      <c r="L22" s="606"/>
      <c r="M22" s="602"/>
      <c r="N22" s="602" t="s">
        <v>66</v>
      </c>
      <c r="O22" s="602" t="s">
        <v>66</v>
      </c>
      <c r="P22" s="602"/>
      <c r="Q22" s="602"/>
      <c r="R22" s="602"/>
      <c r="S22" s="602"/>
      <c r="T22" s="602"/>
      <c r="U22" s="602"/>
      <c r="V22" s="602"/>
      <c r="W22" s="602"/>
      <c r="X22" s="602"/>
      <c r="Y22" s="606" t="s">
        <v>294</v>
      </c>
      <c r="Z22" s="606"/>
      <c r="AA22" s="606"/>
      <c r="AB22" s="606"/>
      <c r="AC22" s="606"/>
      <c r="AD22" s="607"/>
      <c r="AE22" s="606"/>
      <c r="AF22" s="606"/>
      <c r="AG22" s="606"/>
      <c r="AH22" s="606"/>
      <c r="AI22" s="606"/>
      <c r="AJ22" s="606"/>
      <c r="AK22" s="606"/>
      <c r="AL22" s="606"/>
      <c r="AM22" s="606"/>
      <c r="AN22" s="606"/>
      <c r="AO22" s="606"/>
      <c r="AP22" s="606" t="s">
        <v>66</v>
      </c>
      <c r="AQ22" s="606" t="s">
        <v>66</v>
      </c>
      <c r="AR22" s="606" t="s">
        <v>66</v>
      </c>
      <c r="AS22" s="606" t="s">
        <v>73</v>
      </c>
      <c r="AT22" s="606" t="s">
        <v>73</v>
      </c>
      <c r="AU22" s="606" t="s">
        <v>73</v>
      </c>
      <c r="AV22" s="606" t="s">
        <v>73</v>
      </c>
      <c r="AW22" s="606" t="s">
        <v>73</v>
      </c>
      <c r="AX22" s="606" t="s">
        <v>73</v>
      </c>
      <c r="AY22" s="606" t="s">
        <v>73</v>
      </c>
      <c r="AZ22" s="606" t="s">
        <v>73</v>
      </c>
      <c r="BA22" s="606" t="s">
        <v>73</v>
      </c>
      <c r="BB22" s="110">
        <v>32</v>
      </c>
      <c r="BC22" s="110">
        <v>5</v>
      </c>
      <c r="BD22" s="110">
        <v>2</v>
      </c>
      <c r="BE22" s="110"/>
      <c r="BF22" s="110"/>
      <c r="BG22" s="110"/>
      <c r="BH22" s="110">
        <v>9</v>
      </c>
      <c r="BI22" s="512">
        <f>SUM(BB22:BH22)</f>
        <v>48</v>
      </c>
    </row>
    <row r="23" spans="1:61" s="47" customFormat="1" ht="21" x14ac:dyDescent="0.25">
      <c r="A23" s="496" t="s">
        <v>64</v>
      </c>
      <c r="B23" s="606" t="s">
        <v>294</v>
      </c>
      <c r="C23" s="132"/>
      <c r="D23" s="132"/>
      <c r="E23" s="132"/>
      <c r="F23" s="606"/>
      <c r="G23" s="134"/>
      <c r="H23" s="111" t="s">
        <v>66</v>
      </c>
      <c r="I23" s="132" t="s">
        <v>292</v>
      </c>
      <c r="J23" s="132" t="s">
        <v>292</v>
      </c>
      <c r="K23" s="606" t="s">
        <v>292</v>
      </c>
      <c r="L23" s="606" t="s">
        <v>292</v>
      </c>
      <c r="M23" s="606" t="s">
        <v>69</v>
      </c>
      <c r="N23" s="606" t="s">
        <v>69</v>
      </c>
      <c r="O23" s="606" t="s">
        <v>69</v>
      </c>
      <c r="P23" s="606" t="s">
        <v>69</v>
      </c>
      <c r="Q23" s="606" t="s">
        <v>69</v>
      </c>
      <c r="R23" s="606" t="s">
        <v>69</v>
      </c>
      <c r="S23" s="606" t="s">
        <v>74</v>
      </c>
      <c r="T23" s="602"/>
      <c r="U23" s="602"/>
      <c r="V23" s="602"/>
      <c r="W23" s="602"/>
      <c r="X23" s="602"/>
      <c r="Y23" s="606"/>
      <c r="Z23" s="606"/>
      <c r="AA23" s="606"/>
      <c r="AB23" s="606"/>
      <c r="AC23" s="606"/>
      <c r="AD23" s="607"/>
      <c r="AE23" s="606"/>
      <c r="AF23" s="606"/>
      <c r="AG23" s="606"/>
      <c r="AH23" s="606"/>
      <c r="AI23" s="606"/>
      <c r="AJ23" s="606"/>
      <c r="AK23" s="606"/>
      <c r="AL23" s="606"/>
      <c r="AM23" s="606"/>
      <c r="AN23" s="606"/>
      <c r="AO23" s="606"/>
      <c r="AP23" s="606"/>
      <c r="AQ23" s="606"/>
      <c r="AR23" s="606"/>
      <c r="AS23" s="606"/>
      <c r="AT23" s="606"/>
      <c r="AU23" s="606"/>
      <c r="AV23" s="606"/>
      <c r="AW23" s="606"/>
      <c r="AX23" s="606"/>
      <c r="AY23" s="606"/>
      <c r="AZ23" s="606"/>
      <c r="BA23" s="606"/>
      <c r="BB23" s="110">
        <v>5</v>
      </c>
      <c r="BC23" s="110">
        <v>1</v>
      </c>
      <c r="BD23" s="110">
        <v>1</v>
      </c>
      <c r="BE23" s="110">
        <v>4</v>
      </c>
      <c r="BF23" s="110">
        <v>6</v>
      </c>
      <c r="BG23" s="110">
        <v>1</v>
      </c>
      <c r="BH23" s="110"/>
      <c r="BI23" s="512">
        <f t="shared" ref="BI23" si="0">SUM(BB23:BH23)</f>
        <v>18</v>
      </c>
    </row>
    <row r="24" spans="1:61" s="47" customFormat="1" ht="21" x14ac:dyDescent="0.25">
      <c r="A24" s="497" t="s">
        <v>17</v>
      </c>
      <c r="B24" s="498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N24" s="498"/>
      <c r="O24" s="498"/>
      <c r="P24" s="498"/>
      <c r="Q24" s="498"/>
      <c r="R24" s="498"/>
      <c r="S24" s="498"/>
      <c r="T24" s="498"/>
      <c r="U24" s="498"/>
      <c r="V24" s="498"/>
      <c r="W24" s="498"/>
      <c r="X24" s="498"/>
      <c r="Y24" s="499"/>
      <c r="Z24" s="500"/>
      <c r="AA24" s="500"/>
      <c r="AB24" s="500"/>
      <c r="AC24" s="500"/>
      <c r="AD24" s="500"/>
      <c r="AE24" s="500"/>
      <c r="AF24" s="499"/>
      <c r="AG24" s="499"/>
      <c r="AH24" s="499"/>
      <c r="AI24" s="499"/>
      <c r="AJ24" s="499"/>
      <c r="AK24" s="499"/>
      <c r="AL24" s="499"/>
      <c r="AM24" s="499"/>
      <c r="AN24" s="499"/>
      <c r="AO24" s="499"/>
      <c r="AP24" s="499"/>
      <c r="AQ24" s="499"/>
      <c r="AR24" s="498"/>
      <c r="AS24" s="498"/>
      <c r="AT24" s="498"/>
      <c r="AU24" s="498"/>
      <c r="AV24" s="498"/>
      <c r="AW24" s="498"/>
      <c r="AX24" s="498"/>
      <c r="AY24" s="498"/>
      <c r="AZ24" s="498"/>
      <c r="BA24" s="501"/>
      <c r="BB24" s="511">
        <f t="shared" ref="BB24:BH24" si="1">SUM(BB22:BB23)</f>
        <v>37</v>
      </c>
      <c r="BC24" s="511">
        <f t="shared" si="1"/>
        <v>6</v>
      </c>
      <c r="BD24" s="511">
        <f t="shared" si="1"/>
        <v>3</v>
      </c>
      <c r="BE24" s="511">
        <f t="shared" si="1"/>
        <v>4</v>
      </c>
      <c r="BF24" s="511">
        <f t="shared" si="1"/>
        <v>6</v>
      </c>
      <c r="BG24" s="511">
        <f t="shared" si="1"/>
        <v>1</v>
      </c>
      <c r="BH24" s="511">
        <f t="shared" si="1"/>
        <v>9</v>
      </c>
      <c r="BI24" s="512">
        <f>SUM(BB24:BH24)</f>
        <v>66</v>
      </c>
    </row>
    <row r="25" spans="1:61" x14ac:dyDescent="0.3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</row>
    <row r="26" spans="1:61" s="48" customFormat="1" ht="20.100000000000001" customHeight="1" x14ac:dyDescent="0.3">
      <c r="A26" s="112"/>
      <c r="B26" s="113"/>
      <c r="C26" s="114" t="s">
        <v>65</v>
      </c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6" t="s">
        <v>66</v>
      </c>
      <c r="O26" s="117" t="s">
        <v>120</v>
      </c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8" t="s">
        <v>67</v>
      </c>
      <c r="AC26" s="117" t="s">
        <v>68</v>
      </c>
      <c r="AD26" s="119"/>
      <c r="AE26" s="120"/>
      <c r="AF26" s="121"/>
      <c r="AG26" s="122"/>
      <c r="AH26" s="122"/>
      <c r="AI26" s="122"/>
      <c r="AJ26" s="127"/>
      <c r="AK26" s="127"/>
      <c r="AL26" s="122"/>
      <c r="AM26" s="122"/>
      <c r="AN26" s="122"/>
      <c r="AO26" s="122"/>
      <c r="AP26" s="122"/>
      <c r="AQ26" s="122"/>
      <c r="AR26" s="122"/>
      <c r="AS26" s="122"/>
      <c r="AT26" s="124"/>
      <c r="AU26" s="124"/>
      <c r="AV26" s="125"/>
      <c r="AW26" s="125"/>
      <c r="AX26" s="126"/>
      <c r="AY26" s="126"/>
      <c r="AZ26" s="126"/>
      <c r="BA26" s="126"/>
      <c r="BB26" s="127"/>
      <c r="BC26" s="127"/>
      <c r="BD26" s="127"/>
      <c r="BE26" s="127"/>
      <c r="BF26" s="127"/>
      <c r="BG26" s="127"/>
      <c r="BH26" s="127"/>
      <c r="BI26" s="127"/>
    </row>
    <row r="27" spans="1:61" s="49" customFormat="1" ht="20.100000000000001" customHeight="1" x14ac:dyDescent="0.3">
      <c r="A27" s="112"/>
      <c r="B27" s="601" t="s">
        <v>294</v>
      </c>
      <c r="C27" s="608" t="s">
        <v>297</v>
      </c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601" t="s">
        <v>74</v>
      </c>
      <c r="O27" s="123" t="s">
        <v>34</v>
      </c>
      <c r="P27" s="122"/>
      <c r="Q27" s="122"/>
      <c r="R27" s="122"/>
      <c r="S27" s="122"/>
      <c r="T27" s="122"/>
      <c r="U27" s="122"/>
      <c r="V27" s="122"/>
      <c r="W27" s="122"/>
      <c r="X27" s="115"/>
      <c r="Y27" s="115"/>
      <c r="Z27" s="115"/>
      <c r="AA27" s="115"/>
      <c r="AB27" s="118" t="s">
        <v>69</v>
      </c>
      <c r="AC27" s="609" t="s">
        <v>298</v>
      </c>
      <c r="AD27" s="119"/>
      <c r="AE27" s="120"/>
      <c r="AF27" s="121"/>
      <c r="AG27" s="121"/>
      <c r="AH27" s="120"/>
      <c r="AI27" s="120"/>
      <c r="AJ27" s="120"/>
      <c r="AK27" s="120"/>
      <c r="AL27" s="120"/>
      <c r="AM27" s="120"/>
      <c r="AN27" s="121"/>
      <c r="AO27" s="121"/>
      <c r="AP27" s="120"/>
      <c r="AQ27" s="120"/>
      <c r="AR27" s="120"/>
      <c r="AS27" s="120"/>
      <c r="AT27" s="129"/>
      <c r="AU27" s="130"/>
      <c r="AV27" s="121"/>
      <c r="AW27" s="126"/>
      <c r="AX27" s="126"/>
      <c r="AY27" s="126"/>
      <c r="AZ27" s="126"/>
      <c r="BA27" s="126"/>
      <c r="BB27" s="121"/>
      <c r="BC27" s="121"/>
      <c r="BD27" s="121"/>
      <c r="BE27" s="121"/>
      <c r="BF27" s="121"/>
      <c r="BG27" s="121"/>
      <c r="BH27" s="121"/>
      <c r="BI27" s="121"/>
    </row>
    <row r="28" spans="1:61" ht="14.4" x14ac:dyDescent="0.3">
      <c r="A28" s="80"/>
      <c r="B28" s="80"/>
      <c r="C28" s="80"/>
      <c r="D28" s="80"/>
      <c r="E28" s="115"/>
      <c r="F28" s="115"/>
      <c r="G28" s="115"/>
      <c r="H28" s="115"/>
      <c r="I28" s="115"/>
      <c r="J28" s="115"/>
      <c r="K28" s="119"/>
      <c r="L28" s="119"/>
      <c r="M28" s="115"/>
      <c r="N28" s="131"/>
      <c r="O28" s="131"/>
      <c r="P28" s="115"/>
      <c r="Q28" s="115"/>
      <c r="R28" s="115"/>
      <c r="S28" s="115"/>
      <c r="T28" s="115"/>
      <c r="U28" s="115"/>
      <c r="V28" s="115"/>
      <c r="W28" s="115"/>
      <c r="X28" s="119"/>
      <c r="Y28" s="119"/>
      <c r="Z28" s="115"/>
      <c r="AA28" s="115"/>
      <c r="AB28" s="80"/>
      <c r="AC28" s="80"/>
      <c r="AD28" s="115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9"/>
      <c r="AU28" s="129"/>
      <c r="AV28" s="120"/>
      <c r="AW28" s="120"/>
      <c r="AX28" s="120"/>
      <c r="AY28" s="120"/>
      <c r="AZ28" s="120"/>
      <c r="BA28" s="120"/>
      <c r="BB28" s="131"/>
      <c r="BC28" s="131"/>
      <c r="BD28" s="131"/>
      <c r="BE28" s="131"/>
      <c r="BF28" s="131"/>
      <c r="BG28" s="131"/>
      <c r="BH28" s="131"/>
      <c r="BI28" s="131"/>
    </row>
    <row r="29" spans="1:61" ht="15.6" x14ac:dyDescent="0.3">
      <c r="A29" s="816" t="str">
        <f>'Титул денна'!A29:BI29</f>
        <v>ПРАКТИКИ:  В - виробнича;  П - переддипломна</v>
      </c>
      <c r="B29" s="817"/>
      <c r="C29" s="817"/>
      <c r="D29" s="817"/>
      <c r="E29" s="817"/>
      <c r="F29" s="817"/>
      <c r="G29" s="817"/>
      <c r="H29" s="817"/>
      <c r="I29" s="817"/>
      <c r="J29" s="817"/>
      <c r="K29" s="817"/>
      <c r="L29" s="817"/>
      <c r="M29" s="817"/>
      <c r="N29" s="817"/>
      <c r="O29" s="817"/>
      <c r="P29" s="817"/>
      <c r="Q29" s="817"/>
      <c r="R29" s="817"/>
      <c r="S29" s="817"/>
      <c r="T29" s="817"/>
      <c r="U29" s="817"/>
      <c r="V29" s="817"/>
      <c r="W29" s="817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  <c r="AP29" s="817"/>
      <c r="AQ29" s="817"/>
      <c r="AR29" s="817"/>
      <c r="AS29" s="817"/>
      <c r="AT29" s="817"/>
      <c r="AU29" s="817"/>
      <c r="AV29" s="817"/>
      <c r="AW29" s="817"/>
      <c r="AX29" s="817"/>
      <c r="AY29" s="817"/>
      <c r="AZ29" s="817"/>
      <c r="BA29" s="817"/>
      <c r="BB29" s="817"/>
      <c r="BC29" s="817"/>
      <c r="BD29" s="817"/>
      <c r="BE29" s="817"/>
      <c r="BF29" s="817"/>
      <c r="BG29" s="817"/>
      <c r="BH29" s="817"/>
      <c r="BI29" s="817"/>
    </row>
    <row r="30" spans="1:61" ht="33" customHeight="1" x14ac:dyDescent="0.3">
      <c r="A30" s="507" t="s">
        <v>121</v>
      </c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668" t="s">
        <v>131</v>
      </c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668"/>
      <c r="AS30" s="668"/>
      <c r="AT30" s="668"/>
      <c r="AU30" s="668"/>
      <c r="AV30" s="668"/>
      <c r="AW30" s="668"/>
      <c r="AX30" s="668"/>
      <c r="AY30" s="668"/>
      <c r="AZ30" s="668"/>
      <c r="BA30" s="668"/>
      <c r="BB30" s="668"/>
      <c r="BC30" s="668"/>
      <c r="BD30" s="668"/>
      <c r="BE30" s="668"/>
      <c r="BF30" s="668"/>
      <c r="BG30" s="668"/>
      <c r="BH30" s="668"/>
      <c r="BI30" s="668"/>
    </row>
    <row r="31" spans="1:61" ht="15.6" x14ac:dyDescent="0.3">
      <c r="A31" s="508" t="s">
        <v>122</v>
      </c>
      <c r="B31" s="451"/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1"/>
      <c r="Q31" s="451"/>
      <c r="R31" s="451"/>
      <c r="S31" s="451"/>
      <c r="T31" s="451"/>
      <c r="U31" s="451"/>
      <c r="V31" s="451"/>
      <c r="W31" s="451"/>
      <c r="X31" s="451"/>
      <c r="Y31" s="451"/>
      <c r="Z31" s="451"/>
      <c r="AA31" s="451"/>
      <c r="AB31" s="451"/>
      <c r="AC31" s="451"/>
      <c r="AD31" s="451"/>
      <c r="AE31" s="451"/>
      <c r="AF31" s="451"/>
      <c r="AG31" s="451"/>
      <c r="AH31" s="451"/>
      <c r="AI31" s="451"/>
      <c r="AJ31" s="451"/>
      <c r="AK31" s="451"/>
      <c r="AL31" s="451"/>
      <c r="AM31" s="451"/>
      <c r="AN31" s="451"/>
      <c r="AO31" s="451"/>
      <c r="AP31" s="451"/>
      <c r="AQ31" s="451"/>
      <c r="AR31" s="451"/>
      <c r="AS31" s="451"/>
      <c r="AT31" s="451"/>
      <c r="AU31" s="451"/>
      <c r="AV31" s="451"/>
      <c r="AW31" s="451"/>
      <c r="AX31" s="451"/>
      <c r="AY31" s="451"/>
      <c r="AZ31" s="451"/>
      <c r="BA31" s="451"/>
      <c r="BB31" s="451"/>
      <c r="BC31" s="451"/>
      <c r="BD31" s="451"/>
      <c r="BE31" s="451"/>
      <c r="BF31" s="451"/>
      <c r="BG31" s="451"/>
      <c r="BH31" s="451"/>
      <c r="BI31" s="451"/>
    </row>
    <row r="32" spans="1:61" ht="15.6" x14ac:dyDescent="0.3">
      <c r="A32" s="502" t="s">
        <v>71</v>
      </c>
      <c r="B32" s="451"/>
      <c r="C32" s="509"/>
      <c r="D32" s="502"/>
      <c r="E32" s="502"/>
      <c r="F32" s="502" t="s">
        <v>72</v>
      </c>
      <c r="G32" s="502"/>
      <c r="H32" s="502"/>
      <c r="I32" s="502"/>
      <c r="J32" s="502"/>
      <c r="K32" s="509"/>
      <c r="L32" s="509"/>
      <c r="M32" s="502"/>
      <c r="N32" s="502"/>
      <c r="O32" s="502"/>
      <c r="P32" s="502"/>
      <c r="Q32" s="502"/>
      <c r="R32" s="502"/>
      <c r="S32" s="502"/>
      <c r="T32" s="502"/>
      <c r="U32" s="502"/>
      <c r="V32" s="502"/>
      <c r="W32" s="502"/>
      <c r="X32" s="509"/>
      <c r="Y32" s="509"/>
      <c r="Z32" s="502"/>
      <c r="AA32" s="502"/>
      <c r="AB32" s="502"/>
      <c r="AC32" s="502"/>
      <c r="AD32" s="502"/>
      <c r="AE32" s="504"/>
      <c r="AF32" s="504"/>
      <c r="AG32" s="504"/>
      <c r="AH32" s="504"/>
      <c r="AI32" s="504"/>
      <c r="AJ32" s="504"/>
      <c r="AK32" s="504"/>
      <c r="AL32" s="504"/>
      <c r="AM32" s="504"/>
      <c r="AN32" s="504"/>
      <c r="AO32" s="504"/>
      <c r="AP32" s="504"/>
      <c r="AQ32" s="504"/>
      <c r="AR32" s="504"/>
      <c r="AS32" s="504"/>
      <c r="AT32" s="504"/>
      <c r="AU32" s="504"/>
      <c r="AV32" s="504"/>
      <c r="AW32" s="504"/>
      <c r="AX32" s="504"/>
      <c r="AY32" s="504"/>
      <c r="AZ32" s="504"/>
      <c r="BA32" s="504"/>
      <c r="BB32" s="451"/>
      <c r="BC32" s="451"/>
      <c r="BD32" s="451"/>
      <c r="BE32" s="451"/>
      <c r="BF32" s="451"/>
      <c r="BG32" s="451"/>
      <c r="BH32" s="451"/>
      <c r="BI32" s="451"/>
    </row>
    <row r="33" spans="1:61" x14ac:dyDescent="0.3">
      <c r="A33" s="510" t="s">
        <v>70</v>
      </c>
      <c r="B33" s="503" t="s">
        <v>116</v>
      </c>
      <c r="C33" s="451"/>
      <c r="D33" s="451"/>
      <c r="E33" s="451"/>
      <c r="F33" s="451"/>
      <c r="G33" s="451"/>
      <c r="H33" s="451"/>
      <c r="I33" s="451"/>
      <c r="J33" s="451"/>
      <c r="K33" s="451"/>
      <c r="L33" s="451"/>
      <c r="M33" s="451"/>
      <c r="N33" s="451"/>
      <c r="O33" s="451"/>
      <c r="P33" s="451"/>
      <c r="Q33" s="451"/>
      <c r="R33" s="451"/>
      <c r="S33" s="451"/>
      <c r="T33" s="451"/>
      <c r="U33" s="451"/>
      <c r="V33" s="451"/>
      <c r="W33" s="451"/>
      <c r="X33" s="451"/>
      <c r="Y33" s="451"/>
      <c r="Z33" s="451"/>
      <c r="AA33" s="451"/>
      <c r="AB33" s="451"/>
      <c r="AC33" s="451"/>
      <c r="AD33" s="451"/>
      <c r="AE33" s="451"/>
      <c r="AF33" s="451"/>
      <c r="AG33" s="451"/>
      <c r="AH33" s="451"/>
      <c r="AI33" s="451"/>
      <c r="AJ33" s="451"/>
      <c r="AK33" s="451"/>
      <c r="AL33" s="451"/>
      <c r="AM33" s="451"/>
      <c r="AN33" s="451"/>
      <c r="AO33" s="451"/>
      <c r="AP33" s="451"/>
      <c r="AQ33" s="451"/>
      <c r="AR33" s="451"/>
      <c r="AS33" s="451"/>
      <c r="AT33" s="451"/>
      <c r="AU33" s="451"/>
      <c r="AV33" s="451"/>
      <c r="AW33" s="451"/>
      <c r="AX33" s="451"/>
      <c r="AY33" s="451"/>
      <c r="AZ33" s="451"/>
      <c r="BA33" s="451"/>
      <c r="BB33" s="451"/>
      <c r="BC33" s="451"/>
      <c r="BD33" s="451"/>
      <c r="BE33" s="451"/>
      <c r="BF33" s="451"/>
      <c r="BG33" s="451"/>
      <c r="BH33" s="451"/>
      <c r="BI33" s="451"/>
    </row>
  </sheetData>
  <sheetProtection password="C7B1" sheet="1" objects="1" scenarios="1" formatCells="0" formatColumns="0" formatRows="0"/>
  <mergeCells count="44">
    <mergeCell ref="AC30:BI30"/>
    <mergeCell ref="BB20:BB21"/>
    <mergeCell ref="BC20:BC21"/>
    <mergeCell ref="BD20:BD21"/>
    <mergeCell ref="BE20:BE21"/>
    <mergeCell ref="BF20:BF21"/>
    <mergeCell ref="BG20:BG21"/>
    <mergeCell ref="AC20:AE20"/>
    <mergeCell ref="AG20:AI20"/>
    <mergeCell ref="AK20:AN20"/>
    <mergeCell ref="AP20:AR20"/>
    <mergeCell ref="AT20:AW20"/>
    <mergeCell ref="AX20:BA20"/>
    <mergeCell ref="A29:BI29"/>
    <mergeCell ref="Q18:AA18"/>
    <mergeCell ref="AI18:AN18"/>
    <mergeCell ref="BB19:BI19"/>
    <mergeCell ref="A20:A21"/>
    <mergeCell ref="B20:E20"/>
    <mergeCell ref="G20:I20"/>
    <mergeCell ref="K20:N20"/>
    <mergeCell ref="P20:R20"/>
    <mergeCell ref="T20:W20"/>
    <mergeCell ref="X20:AA20"/>
    <mergeCell ref="BH20:BH21"/>
    <mergeCell ref="BI20:BI21"/>
    <mergeCell ref="O15:P15"/>
    <mergeCell ref="Q15:W15"/>
    <mergeCell ref="AD15:BF15"/>
    <mergeCell ref="AD16:BF16"/>
    <mergeCell ref="O17:P17"/>
    <mergeCell ref="AD17:BF17"/>
    <mergeCell ref="M11:BB11"/>
    <mergeCell ref="Y12:AT12"/>
    <mergeCell ref="M13:BB13"/>
    <mergeCell ref="O14:P14"/>
    <mergeCell ref="Q14:W14"/>
    <mergeCell ref="AD14:BF14"/>
    <mergeCell ref="M10:BB10"/>
    <mergeCell ref="H1:O1"/>
    <mergeCell ref="AX1:BB1"/>
    <mergeCell ref="B2:X2"/>
    <mergeCell ref="B3:U3"/>
    <mergeCell ref="R4:S4"/>
  </mergeCells>
  <dataValidations count="3">
    <dataValidation errorStyle="warning" allowBlank="1" showInputMessage="1" showErrorMessage="1" sqref="M13:BB13 AX1:BB1" xr:uid="{00000000-0002-0000-0300-000000000000}"/>
    <dataValidation type="list" allowBlank="1" showInputMessage="1" showErrorMessage="1" sqref="P18 AH18" xr:uid="{00000000-0002-0000-0300-000001000000}">
      <formula1>" , денна, заочна (дистанційна), вечірня"</formula1>
    </dataValidation>
    <dataValidation errorStyle="information" showInputMessage="1" showErrorMessage="1" sqref="Q18:AA18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68" fitToHeight="0" orientation="landscape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IU207"/>
  <sheetViews>
    <sheetView view="pageBreakPreview" topLeftCell="A11" zoomScaleNormal="100" zoomScaleSheetLayoutView="100" workbookViewId="0">
      <selection activeCell="AJ157" sqref="AJ157"/>
    </sheetView>
  </sheetViews>
  <sheetFormatPr defaultColWidth="9.109375" defaultRowHeight="13.2" x14ac:dyDescent="0.25"/>
  <cols>
    <col min="1" max="1" width="7.44140625" style="437" bestFit="1" customWidth="1"/>
    <col min="2" max="2" width="28" style="438" customWidth="1"/>
    <col min="3" max="3" width="5.44140625" style="442" customWidth="1"/>
    <col min="4" max="14" width="2.44140625" style="428" customWidth="1"/>
    <col min="15" max="16" width="2" style="428" customWidth="1"/>
    <col min="17" max="17" width="2.109375" style="428" customWidth="1"/>
    <col min="18" max="18" width="2" style="428" customWidth="1"/>
    <col min="19" max="19" width="1.88671875" style="428" customWidth="1"/>
    <col min="20" max="20" width="2.109375" style="428" customWidth="1"/>
    <col min="21" max="23" width="2.44140625" style="428" customWidth="1"/>
    <col min="24" max="24" width="6" style="439" customWidth="1"/>
    <col min="25" max="25" width="5.33203125" style="439" customWidth="1"/>
    <col min="26" max="28" width="4.5546875" style="439" customWidth="1"/>
    <col min="29" max="29" width="5.6640625" style="439" customWidth="1"/>
    <col min="30" max="45" width="4.5546875" style="439" customWidth="1"/>
    <col min="46" max="61" width="4.5546875" style="439" hidden="1" customWidth="1"/>
    <col min="62" max="62" width="5.6640625" style="71" bestFit="1" customWidth="1"/>
    <col min="63" max="63" width="4.5546875" style="34" customWidth="1"/>
    <col min="64" max="64" width="9.5546875" style="34" bestFit="1" customWidth="1"/>
    <col min="65" max="65" width="5" style="34" customWidth="1"/>
    <col min="66" max="66" width="6.5546875" style="34" customWidth="1"/>
    <col min="67" max="67" width="5.33203125" style="34" customWidth="1"/>
    <col min="68" max="68" width="5.109375" style="34" customWidth="1"/>
    <col min="69" max="69" width="5" style="34" customWidth="1"/>
    <col min="70" max="70" width="5.44140625" style="34" customWidth="1"/>
    <col min="71" max="71" width="5.6640625" style="34" customWidth="1"/>
    <col min="72" max="72" width="6" style="34" customWidth="1"/>
    <col min="73" max="73" width="6.44140625" style="34" customWidth="1"/>
    <col min="74" max="74" width="4.6640625" style="34" customWidth="1"/>
    <col min="75" max="82" width="5.6640625" style="34" customWidth="1"/>
    <col min="83" max="83" width="5.6640625" style="440" customWidth="1"/>
    <col min="84" max="84" width="6.109375" style="441" customWidth="1"/>
    <col min="85" max="85" width="4.33203125" style="34" customWidth="1"/>
    <col min="86" max="89" width="3.6640625" style="34" customWidth="1"/>
    <col min="90" max="92" width="5.5546875" style="34" customWidth="1"/>
    <col min="93" max="93" width="4.44140625" style="34" customWidth="1"/>
    <col min="94" max="98" width="3.6640625" style="34" customWidth="1"/>
    <col min="99" max="99" width="4.88671875" style="34" customWidth="1"/>
    <col min="100" max="106" width="3.6640625" style="34" customWidth="1"/>
    <col min="107" max="107" width="5.44140625" style="34" customWidth="1"/>
    <col min="108" max="115" width="4.5546875" style="60" customWidth="1"/>
    <col min="116" max="116" width="4.5546875" style="34" customWidth="1"/>
    <col min="117" max="124" width="5.109375" style="34" customWidth="1"/>
    <col min="125" max="125" width="5.6640625" style="34" customWidth="1"/>
    <col min="126" max="129" width="5.5546875" style="34" customWidth="1"/>
    <col min="130" max="130" width="4" style="34" customWidth="1"/>
    <col min="131" max="16384" width="9.109375" style="34"/>
  </cols>
  <sheetData>
    <row r="1" spans="1:125" s="312" customFormat="1" ht="13.5" hidden="1" customHeight="1" x14ac:dyDescent="0.2">
      <c r="B1" s="313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CE1" s="315"/>
      <c r="CF1" s="316"/>
    </row>
    <row r="2" spans="1:125" s="20" customFormat="1" ht="16.5" customHeight="1" x14ac:dyDescent="0.3">
      <c r="A2" s="832" t="s">
        <v>7</v>
      </c>
      <c r="B2" s="832"/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2"/>
      <c r="N2" s="832"/>
      <c r="O2" s="832"/>
      <c r="P2" s="832"/>
      <c r="Q2" s="832"/>
      <c r="R2" s="832"/>
      <c r="S2" s="832"/>
      <c r="T2" s="832"/>
      <c r="U2" s="832"/>
      <c r="V2" s="832"/>
      <c r="W2" s="832"/>
      <c r="X2" s="832"/>
      <c r="Y2" s="832"/>
      <c r="Z2" s="832"/>
      <c r="AA2" s="832"/>
      <c r="AB2" s="832"/>
      <c r="AC2" s="832"/>
      <c r="AD2" s="832"/>
      <c r="AE2" s="832"/>
      <c r="AF2" s="832"/>
      <c r="AG2" s="832"/>
      <c r="AH2" s="832"/>
      <c r="AI2" s="832"/>
      <c r="AJ2" s="832"/>
      <c r="AK2" s="832"/>
      <c r="AL2" s="832"/>
      <c r="AM2" s="832"/>
      <c r="AN2" s="832"/>
      <c r="AO2" s="832"/>
      <c r="AP2" s="832"/>
      <c r="AQ2" s="832"/>
      <c r="AR2" s="832"/>
      <c r="AS2" s="832"/>
      <c r="AT2" s="832"/>
      <c r="AU2" s="832"/>
      <c r="AV2" s="832"/>
      <c r="AW2" s="832"/>
      <c r="AX2" s="832"/>
      <c r="AY2" s="832"/>
      <c r="AZ2" s="832"/>
      <c r="BA2" s="832"/>
      <c r="BB2" s="832"/>
      <c r="BC2" s="832"/>
      <c r="BD2" s="832"/>
      <c r="BE2" s="832"/>
      <c r="BF2" s="832"/>
      <c r="BG2" s="832"/>
      <c r="BH2" s="832"/>
      <c r="BI2" s="832"/>
      <c r="BJ2" s="22"/>
      <c r="BK2" s="26" t="s">
        <v>38</v>
      </c>
      <c r="BW2" s="317" t="s">
        <v>91</v>
      </c>
      <c r="BX2" s="317" t="s">
        <v>132</v>
      </c>
      <c r="BY2" s="317" t="s">
        <v>90</v>
      </c>
      <c r="BZ2" s="317" t="s">
        <v>89</v>
      </c>
      <c r="CA2" s="317" t="s">
        <v>133</v>
      </c>
      <c r="CB2" s="317" t="s">
        <v>92</v>
      </c>
      <c r="CC2" s="317" t="s">
        <v>137</v>
      </c>
      <c r="CD2" s="317" t="s">
        <v>93</v>
      </c>
      <c r="CE2" s="318" t="s">
        <v>125</v>
      </c>
      <c r="CF2" s="319" t="s">
        <v>94</v>
      </c>
      <c r="CG2" s="317" t="s">
        <v>134</v>
      </c>
      <c r="CH2" s="317" t="s">
        <v>135</v>
      </c>
      <c r="CI2" s="317" t="s">
        <v>95</v>
      </c>
      <c r="CJ2" s="317" t="s">
        <v>96</v>
      </c>
      <c r="CK2" s="317" t="s">
        <v>126</v>
      </c>
      <c r="CL2" s="317" t="s">
        <v>97</v>
      </c>
      <c r="CM2" s="317" t="s">
        <v>127</v>
      </c>
      <c r="CN2" s="317" t="s">
        <v>98</v>
      </c>
      <c r="CO2" s="317" t="s">
        <v>99</v>
      </c>
      <c r="CP2" s="317" t="s">
        <v>100</v>
      </c>
      <c r="CQ2" s="317" t="s">
        <v>101</v>
      </c>
      <c r="CR2" s="317" t="s">
        <v>102</v>
      </c>
      <c r="CS2" s="317" t="s">
        <v>103</v>
      </c>
      <c r="CT2" s="317" t="s">
        <v>130</v>
      </c>
      <c r="CU2" s="317" t="s">
        <v>104</v>
      </c>
      <c r="CV2" s="317" t="s">
        <v>105</v>
      </c>
      <c r="CW2" s="317" t="s">
        <v>106</v>
      </c>
      <c r="CX2" s="317" t="s">
        <v>107</v>
      </c>
      <c r="CY2" s="317" t="s">
        <v>136</v>
      </c>
      <c r="CZ2" s="317" t="s">
        <v>108</v>
      </c>
      <c r="DA2" s="317" t="s">
        <v>109</v>
      </c>
      <c r="DB2" s="320" t="s">
        <v>128</v>
      </c>
      <c r="DC2" s="317" t="s">
        <v>129</v>
      </c>
      <c r="DD2" s="58"/>
      <c r="DE2" s="58"/>
      <c r="DF2" s="58"/>
      <c r="DG2" s="58"/>
      <c r="DH2" s="58"/>
      <c r="DI2" s="58"/>
      <c r="DJ2" s="58"/>
      <c r="DK2" s="58"/>
    </row>
    <row r="3" spans="1:125" s="20" customFormat="1" ht="13.5" customHeight="1" x14ac:dyDescent="0.25">
      <c r="A3" s="833" t="s">
        <v>119</v>
      </c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834"/>
      <c r="Q3" s="834"/>
      <c r="R3" s="834"/>
      <c r="S3" s="834"/>
      <c r="T3" s="834"/>
      <c r="U3" s="834"/>
      <c r="V3" s="834"/>
      <c r="W3" s="834"/>
      <c r="X3" s="834"/>
      <c r="Y3" s="834"/>
      <c r="Z3" s="834"/>
      <c r="AA3" s="834"/>
      <c r="AB3" s="834"/>
      <c r="AC3" s="834"/>
      <c r="AD3" s="834"/>
      <c r="AE3" s="834"/>
      <c r="AF3" s="834"/>
      <c r="AG3" s="834"/>
      <c r="AH3" s="834"/>
      <c r="AI3" s="834"/>
      <c r="AJ3" s="834"/>
      <c r="AK3" s="834"/>
      <c r="AL3" s="834"/>
      <c r="AM3" s="834"/>
      <c r="AN3" s="834"/>
      <c r="AO3" s="834"/>
      <c r="AP3" s="834"/>
      <c r="AQ3" s="834"/>
      <c r="AR3" s="834"/>
      <c r="AS3" s="834"/>
      <c r="AT3" s="834"/>
      <c r="AU3" s="834"/>
      <c r="AV3" s="834"/>
      <c r="AW3" s="834"/>
      <c r="AX3" s="834"/>
      <c r="AY3" s="834"/>
      <c r="AZ3" s="834"/>
      <c r="BA3" s="834"/>
      <c r="BB3" s="834"/>
      <c r="BC3" s="834"/>
      <c r="BD3" s="834"/>
      <c r="BE3" s="834"/>
      <c r="BF3" s="834"/>
      <c r="BG3" s="834"/>
      <c r="BH3" s="834"/>
      <c r="BI3" s="835"/>
      <c r="BJ3" s="22"/>
      <c r="BL3" s="770" t="s">
        <v>76</v>
      </c>
      <c r="BM3" s="770"/>
      <c r="BN3" s="770"/>
      <c r="BO3" s="770"/>
      <c r="BP3" s="770"/>
      <c r="BQ3" s="770"/>
      <c r="BR3" s="770"/>
      <c r="BS3" s="770"/>
      <c r="CE3" s="236"/>
      <c r="CF3" s="253"/>
      <c r="CP3" s="321"/>
      <c r="CQ3" s="321"/>
      <c r="DD3" s="58"/>
      <c r="DE3" s="58"/>
      <c r="DF3" s="58"/>
      <c r="DG3" s="58"/>
      <c r="DH3" s="58"/>
      <c r="DI3" s="58"/>
      <c r="DJ3" s="58"/>
      <c r="DK3" s="58"/>
    </row>
    <row r="4" spans="1:125" s="20" customFormat="1" ht="12.75" customHeight="1" x14ac:dyDescent="0.25">
      <c r="A4" s="836" t="str">
        <f>'Титул денна'!AX1</f>
        <v>магістр</v>
      </c>
      <c r="B4" s="837"/>
      <c r="C4" s="837"/>
      <c r="D4" s="837"/>
      <c r="E4" s="837"/>
      <c r="F4" s="837"/>
      <c r="G4" s="837"/>
      <c r="H4" s="837"/>
      <c r="I4" s="837"/>
      <c r="J4" s="837"/>
      <c r="K4" s="837"/>
      <c r="L4" s="837"/>
      <c r="M4" s="837"/>
      <c r="N4" s="837"/>
      <c r="O4" s="837"/>
      <c r="P4" s="837"/>
      <c r="Q4" s="837"/>
      <c r="R4" s="837"/>
      <c r="S4" s="837"/>
      <c r="T4" s="837"/>
      <c r="U4" s="837"/>
      <c r="V4" s="837"/>
      <c r="W4" s="837"/>
      <c r="X4" s="837"/>
      <c r="Y4" s="837"/>
      <c r="Z4" s="837"/>
      <c r="AA4" s="837"/>
      <c r="AB4" s="837"/>
      <c r="AC4" s="837"/>
      <c r="AD4" s="837"/>
      <c r="AE4" s="837"/>
      <c r="AF4" s="837"/>
      <c r="AG4" s="837"/>
      <c r="AH4" s="837"/>
      <c r="AI4" s="837"/>
      <c r="AJ4" s="837"/>
      <c r="AK4" s="837"/>
      <c r="AL4" s="837"/>
      <c r="AM4" s="837"/>
      <c r="AN4" s="837"/>
      <c r="AO4" s="837"/>
      <c r="AP4" s="837"/>
      <c r="AQ4" s="837"/>
      <c r="AR4" s="837"/>
      <c r="AS4" s="837"/>
      <c r="AT4" s="837"/>
      <c r="AU4" s="837"/>
      <c r="AV4" s="837"/>
      <c r="AW4" s="837"/>
      <c r="AX4" s="837"/>
      <c r="AY4" s="837"/>
      <c r="AZ4" s="837"/>
      <c r="BA4" s="837"/>
      <c r="BB4" s="837"/>
      <c r="BC4" s="837"/>
      <c r="BD4" s="837"/>
      <c r="BE4" s="837"/>
      <c r="BF4" s="837"/>
      <c r="BG4" s="837"/>
      <c r="BH4" s="837"/>
      <c r="BI4" s="838"/>
      <c r="BJ4" s="22"/>
      <c r="BL4" s="64">
        <v>1</v>
      </c>
      <c r="BM4" s="64">
        <v>2</v>
      </c>
      <c r="BN4" s="64">
        <v>3</v>
      </c>
      <c r="BO4" s="64">
        <v>4</v>
      </c>
      <c r="BP4" s="64">
        <v>5</v>
      </c>
      <c r="BQ4" s="64">
        <v>6</v>
      </c>
      <c r="BR4" s="64">
        <v>7</v>
      </c>
      <c r="BS4" s="64">
        <v>8</v>
      </c>
      <c r="BW4" s="139">
        <v>7.0000000000000007E-2</v>
      </c>
      <c r="BX4" s="139"/>
      <c r="BY4" s="139"/>
      <c r="BZ4" s="139"/>
      <c r="CA4" s="139"/>
      <c r="CB4" s="139"/>
      <c r="CC4" s="139"/>
      <c r="CD4" s="139"/>
      <c r="CE4" s="236"/>
      <c r="CF4" s="253"/>
      <c r="DD4" s="58"/>
      <c r="DE4" s="58"/>
      <c r="DF4" s="58"/>
      <c r="DG4" s="58"/>
      <c r="DH4" s="58"/>
      <c r="DI4" s="58"/>
      <c r="DJ4" s="58"/>
      <c r="DK4" s="58"/>
    </row>
    <row r="5" spans="1:125" s="28" customFormat="1" ht="12.75" customHeight="1" x14ac:dyDescent="0.25">
      <c r="A5" s="839" t="s">
        <v>140</v>
      </c>
      <c r="B5" s="842" t="s">
        <v>8</v>
      </c>
      <c r="C5" s="845" t="s">
        <v>9</v>
      </c>
      <c r="D5" s="846" t="s">
        <v>10</v>
      </c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  <c r="R5" s="847"/>
      <c r="S5" s="847"/>
      <c r="T5" s="847"/>
      <c r="U5" s="847"/>
      <c r="V5" s="847"/>
      <c r="W5" s="848"/>
      <c r="X5" s="849" t="s">
        <v>3</v>
      </c>
      <c r="Y5" s="850"/>
      <c r="Z5" s="850"/>
      <c r="AA5" s="850"/>
      <c r="AB5" s="850"/>
      <c r="AC5" s="851"/>
      <c r="AD5" s="849" t="s">
        <v>11</v>
      </c>
      <c r="AE5" s="850"/>
      <c r="AF5" s="850"/>
      <c r="AG5" s="850"/>
      <c r="AH5" s="850"/>
      <c r="AI5" s="850"/>
      <c r="AJ5" s="850"/>
      <c r="AK5" s="850"/>
      <c r="AL5" s="850"/>
      <c r="AM5" s="850"/>
      <c r="AN5" s="850"/>
      <c r="AO5" s="850"/>
      <c r="AP5" s="850"/>
      <c r="AQ5" s="850"/>
      <c r="AR5" s="850"/>
      <c r="AS5" s="850"/>
      <c r="AT5" s="850"/>
      <c r="AU5" s="850"/>
      <c r="AV5" s="850"/>
      <c r="AW5" s="850"/>
      <c r="AX5" s="850"/>
      <c r="AY5" s="850"/>
      <c r="AZ5" s="850"/>
      <c r="BA5" s="850"/>
      <c r="BB5" s="850"/>
      <c r="BC5" s="850"/>
      <c r="BD5" s="850"/>
      <c r="BE5" s="850"/>
      <c r="BF5" s="850"/>
      <c r="BG5" s="850"/>
      <c r="BH5" s="850"/>
      <c r="BI5" s="851"/>
      <c r="BJ5" s="66"/>
      <c r="BL5" s="322">
        <v>1</v>
      </c>
      <c r="BM5" s="322">
        <v>1</v>
      </c>
      <c r="BN5" s="322">
        <v>1</v>
      </c>
      <c r="BO5" s="322">
        <v>1</v>
      </c>
      <c r="BP5" s="322">
        <v>1</v>
      </c>
      <c r="BQ5" s="322">
        <v>1</v>
      </c>
      <c r="BR5" s="322">
        <v>1</v>
      </c>
      <c r="BS5" s="322">
        <v>1</v>
      </c>
      <c r="BX5" s="139"/>
      <c r="BY5" s="139"/>
      <c r="BZ5" s="139"/>
      <c r="CA5" s="139"/>
      <c r="CB5" s="139"/>
      <c r="CC5" s="139"/>
      <c r="CD5" s="139"/>
      <c r="CE5" s="323"/>
      <c r="CF5" s="324"/>
      <c r="DD5" s="325"/>
      <c r="DE5" s="325"/>
      <c r="DF5" s="325"/>
      <c r="DG5" s="325"/>
      <c r="DH5" s="325"/>
      <c r="DI5" s="325"/>
      <c r="DJ5" s="325"/>
      <c r="DK5" s="325"/>
    </row>
    <row r="6" spans="1:125" s="29" customFormat="1" ht="17.25" customHeight="1" x14ac:dyDescent="0.25">
      <c r="A6" s="840"/>
      <c r="B6" s="843"/>
      <c r="C6" s="845"/>
      <c r="D6" s="852" t="s">
        <v>12</v>
      </c>
      <c r="E6" s="853"/>
      <c r="F6" s="853"/>
      <c r="G6" s="854"/>
      <c r="H6" s="831" t="s">
        <v>13</v>
      </c>
      <c r="I6" s="831"/>
      <c r="J6" s="831"/>
      <c r="K6" s="831"/>
      <c r="L6" s="831"/>
      <c r="M6" s="831"/>
      <c r="N6" s="831"/>
      <c r="O6" s="861" t="s">
        <v>14</v>
      </c>
      <c r="P6" s="861" t="s">
        <v>15</v>
      </c>
      <c r="Q6" s="831" t="s">
        <v>16</v>
      </c>
      <c r="R6" s="831"/>
      <c r="S6" s="831"/>
      <c r="T6" s="831"/>
      <c r="U6" s="831"/>
      <c r="V6" s="831"/>
      <c r="W6" s="831"/>
      <c r="X6" s="862" t="s">
        <v>17</v>
      </c>
      <c r="Y6" s="862"/>
      <c r="Z6" s="831" t="s">
        <v>181</v>
      </c>
      <c r="AA6" s="831" t="s">
        <v>182</v>
      </c>
      <c r="AB6" s="831" t="s">
        <v>183</v>
      </c>
      <c r="AC6" s="831" t="s">
        <v>0</v>
      </c>
      <c r="AD6" s="846" t="s">
        <v>18</v>
      </c>
      <c r="AE6" s="847"/>
      <c r="AF6" s="847"/>
      <c r="AG6" s="847"/>
      <c r="AH6" s="847"/>
      <c r="AI6" s="847"/>
      <c r="AJ6" s="847"/>
      <c r="AK6" s="848"/>
      <c r="AL6" s="846" t="s">
        <v>19</v>
      </c>
      <c r="AM6" s="847"/>
      <c r="AN6" s="847"/>
      <c r="AO6" s="847"/>
      <c r="AP6" s="847"/>
      <c r="AQ6" s="847"/>
      <c r="AR6" s="847"/>
      <c r="AS6" s="848"/>
      <c r="AT6" s="849" t="s">
        <v>20</v>
      </c>
      <c r="AU6" s="850"/>
      <c r="AV6" s="850"/>
      <c r="AW6" s="850"/>
      <c r="AX6" s="850"/>
      <c r="AY6" s="850"/>
      <c r="AZ6" s="850"/>
      <c r="BA6" s="851"/>
      <c r="BB6" s="849" t="s">
        <v>21</v>
      </c>
      <c r="BC6" s="850"/>
      <c r="BD6" s="850"/>
      <c r="BE6" s="850"/>
      <c r="BF6" s="850"/>
      <c r="BG6" s="850"/>
      <c r="BH6" s="850"/>
      <c r="BI6" s="851"/>
      <c r="BJ6" s="67"/>
      <c r="BK6" s="28" t="s">
        <v>77</v>
      </c>
      <c r="BL6" s="326">
        <v>1</v>
      </c>
      <c r="BM6" s="29" t="s">
        <v>79</v>
      </c>
      <c r="BO6" s="29" t="s">
        <v>78</v>
      </c>
      <c r="BP6" s="327">
        <v>1.5</v>
      </c>
      <c r="BQ6" s="29" t="s">
        <v>80</v>
      </c>
      <c r="BT6" s="30"/>
      <c r="BX6" s="139"/>
      <c r="BY6" s="139"/>
      <c r="BZ6" s="139"/>
      <c r="CA6" s="139"/>
      <c r="CB6" s="139"/>
      <c r="CC6" s="139"/>
      <c r="CD6" s="139"/>
      <c r="CE6" s="328"/>
      <c r="CF6" s="329"/>
      <c r="DD6" s="330"/>
      <c r="DE6" s="330"/>
      <c r="DF6" s="330"/>
      <c r="DG6" s="330"/>
      <c r="DH6" s="330"/>
      <c r="DI6" s="330"/>
      <c r="DJ6" s="330"/>
      <c r="DK6" s="330"/>
    </row>
    <row r="7" spans="1:125" s="29" customFormat="1" ht="17.25" customHeight="1" x14ac:dyDescent="0.25">
      <c r="A7" s="840"/>
      <c r="B7" s="843"/>
      <c r="C7" s="845"/>
      <c r="D7" s="855"/>
      <c r="E7" s="856"/>
      <c r="F7" s="856"/>
      <c r="G7" s="857"/>
      <c r="H7" s="831"/>
      <c r="I7" s="831"/>
      <c r="J7" s="831"/>
      <c r="K7" s="831"/>
      <c r="L7" s="831"/>
      <c r="M7" s="831"/>
      <c r="N7" s="831"/>
      <c r="O7" s="861"/>
      <c r="P7" s="861"/>
      <c r="Q7" s="831"/>
      <c r="R7" s="831"/>
      <c r="S7" s="831"/>
      <c r="T7" s="831"/>
      <c r="U7" s="831"/>
      <c r="V7" s="831"/>
      <c r="W7" s="831"/>
      <c r="X7" s="831" t="s">
        <v>22</v>
      </c>
      <c r="Y7" s="831" t="s">
        <v>23</v>
      </c>
      <c r="Z7" s="831"/>
      <c r="AA7" s="831"/>
      <c r="AB7" s="831"/>
      <c r="AC7" s="831"/>
      <c r="AD7" s="828">
        <v>1</v>
      </c>
      <c r="AE7" s="829"/>
      <c r="AF7" s="829"/>
      <c r="AG7" s="830"/>
      <c r="AH7" s="828">
        <v>2</v>
      </c>
      <c r="AI7" s="829"/>
      <c r="AJ7" s="829"/>
      <c r="AK7" s="830"/>
      <c r="AL7" s="828">
        <v>3</v>
      </c>
      <c r="AM7" s="829"/>
      <c r="AN7" s="829"/>
      <c r="AO7" s="830"/>
      <c r="AP7" s="828">
        <v>4</v>
      </c>
      <c r="AQ7" s="829"/>
      <c r="AR7" s="829"/>
      <c r="AS7" s="830"/>
      <c r="AT7" s="828">
        <v>5</v>
      </c>
      <c r="AU7" s="829"/>
      <c r="AV7" s="829"/>
      <c r="AW7" s="830"/>
      <c r="AX7" s="828">
        <v>6</v>
      </c>
      <c r="AY7" s="829"/>
      <c r="AZ7" s="829"/>
      <c r="BA7" s="830"/>
      <c r="BB7" s="828">
        <v>7</v>
      </c>
      <c r="BC7" s="829"/>
      <c r="BD7" s="829"/>
      <c r="BE7" s="830"/>
      <c r="BF7" s="828">
        <v>8</v>
      </c>
      <c r="BG7" s="829"/>
      <c r="BH7" s="829"/>
      <c r="BI7" s="830"/>
      <c r="BJ7" s="67"/>
      <c r="BK7" s="27" t="s">
        <v>33</v>
      </c>
      <c r="BL7" s="20"/>
      <c r="BM7" s="20"/>
      <c r="BN7" s="20"/>
      <c r="BO7" s="28"/>
      <c r="BP7" s="28"/>
      <c r="BQ7" s="28"/>
      <c r="BR7" s="63">
        <v>30</v>
      </c>
      <c r="BT7" s="31"/>
      <c r="CE7" s="328"/>
      <c r="CF7" s="329"/>
      <c r="DD7" s="330"/>
      <c r="DE7" s="330"/>
      <c r="DF7" s="330"/>
      <c r="DG7" s="330"/>
      <c r="DH7" s="330"/>
      <c r="DI7" s="330"/>
      <c r="DJ7" s="330"/>
      <c r="DK7" s="330"/>
    </row>
    <row r="8" spans="1:125" s="29" customFormat="1" ht="17.25" customHeight="1" x14ac:dyDescent="0.3">
      <c r="A8" s="840"/>
      <c r="B8" s="843"/>
      <c r="C8" s="845"/>
      <c r="D8" s="855"/>
      <c r="E8" s="856"/>
      <c r="F8" s="856"/>
      <c r="G8" s="857"/>
      <c r="H8" s="831"/>
      <c r="I8" s="831"/>
      <c r="J8" s="831"/>
      <c r="K8" s="831"/>
      <c r="L8" s="831"/>
      <c r="M8" s="831"/>
      <c r="N8" s="831"/>
      <c r="O8" s="861"/>
      <c r="P8" s="861"/>
      <c r="Q8" s="831"/>
      <c r="R8" s="831"/>
      <c r="S8" s="831"/>
      <c r="T8" s="831"/>
      <c r="U8" s="831"/>
      <c r="V8" s="831"/>
      <c r="W8" s="831"/>
      <c r="X8" s="831"/>
      <c r="Y8" s="831"/>
      <c r="Z8" s="831"/>
      <c r="AA8" s="831"/>
      <c r="AB8" s="831"/>
      <c r="AC8" s="831"/>
      <c r="AD8" s="849" t="s">
        <v>24</v>
      </c>
      <c r="AE8" s="850"/>
      <c r="AF8" s="850"/>
      <c r="AG8" s="850"/>
      <c r="AH8" s="850"/>
      <c r="AI8" s="850"/>
      <c r="AJ8" s="850"/>
      <c r="AK8" s="850"/>
      <c r="AL8" s="850"/>
      <c r="AM8" s="850"/>
      <c r="AN8" s="850"/>
      <c r="AO8" s="850"/>
      <c r="AP8" s="850"/>
      <c r="AQ8" s="850"/>
      <c r="AR8" s="850"/>
      <c r="AS8" s="850"/>
      <c r="AT8" s="850"/>
      <c r="AU8" s="850"/>
      <c r="AV8" s="850"/>
      <c r="AW8" s="850"/>
      <c r="AX8" s="850"/>
      <c r="AY8" s="850"/>
      <c r="AZ8" s="850"/>
      <c r="BA8" s="850"/>
      <c r="BB8" s="850"/>
      <c r="BC8" s="850"/>
      <c r="BD8" s="850"/>
      <c r="BE8" s="850"/>
      <c r="BF8" s="850"/>
      <c r="BG8" s="850"/>
      <c r="BH8" s="850"/>
      <c r="BI8" s="851"/>
      <c r="BJ8" s="67"/>
      <c r="BK8" s="26" t="s">
        <v>40</v>
      </c>
      <c r="CE8" s="328"/>
      <c r="CF8" s="329"/>
      <c r="CI8" s="29" t="s">
        <v>111</v>
      </c>
      <c r="CQ8" s="29" t="s">
        <v>87</v>
      </c>
      <c r="DD8" s="330" t="s">
        <v>86</v>
      </c>
      <c r="DE8" s="330"/>
      <c r="DF8" s="330"/>
      <c r="DG8" s="330"/>
      <c r="DH8" s="330"/>
      <c r="DI8" s="330"/>
      <c r="DJ8" s="330"/>
      <c r="DK8" s="330"/>
    </row>
    <row r="9" spans="1:125" s="29" customFormat="1" ht="17.25" customHeight="1" x14ac:dyDescent="0.25">
      <c r="A9" s="840"/>
      <c r="B9" s="843"/>
      <c r="C9" s="845"/>
      <c r="D9" s="855"/>
      <c r="E9" s="856"/>
      <c r="F9" s="856"/>
      <c r="G9" s="857"/>
      <c r="H9" s="831"/>
      <c r="I9" s="831"/>
      <c r="J9" s="831"/>
      <c r="K9" s="831"/>
      <c r="L9" s="831"/>
      <c r="M9" s="831"/>
      <c r="N9" s="831"/>
      <c r="O9" s="861"/>
      <c r="P9" s="861"/>
      <c r="Q9" s="831"/>
      <c r="R9" s="831"/>
      <c r="S9" s="831"/>
      <c r="T9" s="831"/>
      <c r="U9" s="831"/>
      <c r="V9" s="831"/>
      <c r="W9" s="831"/>
      <c r="X9" s="831"/>
      <c r="Y9" s="831"/>
      <c r="Z9" s="831"/>
      <c r="AA9" s="831"/>
      <c r="AB9" s="831"/>
      <c r="AC9" s="831"/>
      <c r="AD9" s="739">
        <v>1</v>
      </c>
      <c r="AE9" s="740"/>
      <c r="AF9" s="740"/>
      <c r="AG9" s="741"/>
      <c r="AH9" s="739">
        <v>1</v>
      </c>
      <c r="AI9" s="740"/>
      <c r="AJ9" s="740"/>
      <c r="AK9" s="741"/>
      <c r="AL9" s="739">
        <v>1</v>
      </c>
      <c r="AM9" s="740"/>
      <c r="AN9" s="740"/>
      <c r="AO9" s="741"/>
      <c r="AP9" s="739"/>
      <c r="AQ9" s="740"/>
      <c r="AR9" s="740"/>
      <c r="AS9" s="741"/>
      <c r="AT9" s="739"/>
      <c r="AU9" s="740"/>
      <c r="AV9" s="740"/>
      <c r="AW9" s="741"/>
      <c r="AX9" s="739"/>
      <c r="AY9" s="740"/>
      <c r="AZ9" s="740"/>
      <c r="BA9" s="741"/>
      <c r="BB9" s="739"/>
      <c r="BC9" s="740"/>
      <c r="BD9" s="740"/>
      <c r="BE9" s="741"/>
      <c r="BF9" s="739"/>
      <c r="BG9" s="740"/>
      <c r="BH9" s="740"/>
      <c r="BI9" s="741"/>
      <c r="BJ9" s="68"/>
      <c r="CE9" s="328"/>
      <c r="CF9" s="331"/>
      <c r="DD9" s="330"/>
      <c r="DE9" s="330"/>
      <c r="DF9" s="330"/>
      <c r="DG9" s="330"/>
      <c r="DH9" s="330"/>
      <c r="DI9" s="330"/>
      <c r="DJ9" s="330"/>
      <c r="DK9" s="330"/>
    </row>
    <row r="10" spans="1:125" s="29" customFormat="1" ht="17.25" customHeight="1" x14ac:dyDescent="0.25">
      <c r="A10" s="841"/>
      <c r="B10" s="844"/>
      <c r="C10" s="845"/>
      <c r="D10" s="858"/>
      <c r="E10" s="859"/>
      <c r="F10" s="859"/>
      <c r="G10" s="860"/>
      <c r="H10" s="831"/>
      <c r="I10" s="831"/>
      <c r="J10" s="831"/>
      <c r="K10" s="831"/>
      <c r="L10" s="831"/>
      <c r="M10" s="831"/>
      <c r="N10" s="831"/>
      <c r="O10" s="861"/>
      <c r="P10" s="861"/>
      <c r="Q10" s="831"/>
      <c r="R10" s="831"/>
      <c r="S10" s="831"/>
      <c r="T10" s="831"/>
      <c r="U10" s="831"/>
      <c r="V10" s="831"/>
      <c r="W10" s="831"/>
      <c r="X10" s="831"/>
      <c r="Y10" s="831"/>
      <c r="Z10" s="831"/>
      <c r="AA10" s="831"/>
      <c r="AB10" s="831"/>
      <c r="AC10" s="831"/>
      <c r="AD10" s="849" t="s">
        <v>187</v>
      </c>
      <c r="AE10" s="850"/>
      <c r="AF10" s="850"/>
      <c r="AG10" s="850"/>
      <c r="AH10" s="850"/>
      <c r="AI10" s="850"/>
      <c r="AJ10" s="850"/>
      <c r="AK10" s="850"/>
      <c r="AL10" s="850"/>
      <c r="AM10" s="850"/>
      <c r="AN10" s="850"/>
      <c r="AO10" s="850"/>
      <c r="AP10" s="850"/>
      <c r="AQ10" s="850"/>
      <c r="AR10" s="850"/>
      <c r="AS10" s="850"/>
      <c r="AT10" s="850"/>
      <c r="AU10" s="850"/>
      <c r="AV10" s="850"/>
      <c r="AW10" s="850"/>
      <c r="AX10" s="850"/>
      <c r="AY10" s="850"/>
      <c r="AZ10" s="850"/>
      <c r="BA10" s="850"/>
      <c r="BB10" s="850"/>
      <c r="BC10" s="850"/>
      <c r="BD10" s="850"/>
      <c r="BE10" s="850"/>
      <c r="BF10" s="850"/>
      <c r="BG10" s="850"/>
      <c r="BH10" s="850"/>
      <c r="BI10" s="851"/>
      <c r="BJ10" s="22"/>
      <c r="BK10" s="20"/>
      <c r="BL10" s="724" t="s">
        <v>37</v>
      </c>
      <c r="BM10" s="725"/>
      <c r="BN10" s="725"/>
      <c r="BO10" s="725"/>
      <c r="BP10" s="725"/>
      <c r="BQ10" s="725"/>
      <c r="BR10" s="725"/>
      <c r="BS10" s="726"/>
      <c r="BT10" s="744" t="s">
        <v>36</v>
      </c>
      <c r="CE10" s="328"/>
      <c r="CF10" s="329"/>
      <c r="DC10" s="150" t="s">
        <v>36</v>
      </c>
      <c r="DD10" s="724" t="s">
        <v>151</v>
      </c>
      <c r="DE10" s="725"/>
      <c r="DF10" s="725"/>
      <c r="DG10" s="725"/>
      <c r="DH10" s="725"/>
      <c r="DI10" s="725"/>
      <c r="DJ10" s="725"/>
      <c r="DK10" s="726"/>
      <c r="DL10" s="150" t="s">
        <v>36</v>
      </c>
      <c r="DM10" s="724" t="s">
        <v>152</v>
      </c>
      <c r="DN10" s="725"/>
      <c r="DO10" s="725"/>
      <c r="DP10" s="725"/>
      <c r="DQ10" s="725"/>
      <c r="DR10" s="725"/>
      <c r="DS10" s="725"/>
      <c r="DT10" s="726"/>
      <c r="DU10" s="150" t="s">
        <v>36</v>
      </c>
    </row>
    <row r="11" spans="1:125" s="335" customFormat="1" ht="13.5" customHeight="1" x14ac:dyDescent="0.25">
      <c r="A11" s="23">
        <v>1</v>
      </c>
      <c r="B11" s="332" t="s">
        <v>110</v>
      </c>
      <c r="C11" s="333" t="s">
        <v>260</v>
      </c>
      <c r="D11" s="865">
        <v>4</v>
      </c>
      <c r="E11" s="865"/>
      <c r="F11" s="865"/>
      <c r="G11" s="865"/>
      <c r="H11" s="865">
        <v>5</v>
      </c>
      <c r="I11" s="865"/>
      <c r="J11" s="865"/>
      <c r="K11" s="865"/>
      <c r="L11" s="865"/>
      <c r="M11" s="865"/>
      <c r="N11" s="865"/>
      <c r="O11" s="23">
        <v>6</v>
      </c>
      <c r="P11" s="23">
        <v>7</v>
      </c>
      <c r="Q11" s="865">
        <v>8</v>
      </c>
      <c r="R11" s="865"/>
      <c r="S11" s="865"/>
      <c r="T11" s="865"/>
      <c r="U11" s="865"/>
      <c r="V11" s="865"/>
      <c r="W11" s="865"/>
      <c r="X11" s="23">
        <v>9</v>
      </c>
      <c r="Y11" s="333" t="s">
        <v>261</v>
      </c>
      <c r="Z11" s="23">
        <v>11</v>
      </c>
      <c r="AA11" s="23">
        <v>12</v>
      </c>
      <c r="AB11" s="23">
        <v>13</v>
      </c>
      <c r="AC11" s="23">
        <v>14</v>
      </c>
      <c r="AD11" s="866">
        <v>15</v>
      </c>
      <c r="AE11" s="867"/>
      <c r="AF11" s="867"/>
      <c r="AG11" s="334" t="s">
        <v>81</v>
      </c>
      <c r="AH11" s="868">
        <v>16</v>
      </c>
      <c r="AI11" s="867"/>
      <c r="AJ11" s="867"/>
      <c r="AK11" s="334" t="s">
        <v>81</v>
      </c>
      <c r="AL11" s="868">
        <v>17</v>
      </c>
      <c r="AM11" s="867"/>
      <c r="AN11" s="867"/>
      <c r="AO11" s="334" t="s">
        <v>81</v>
      </c>
      <c r="AP11" s="868">
        <v>18</v>
      </c>
      <c r="AQ11" s="867"/>
      <c r="AR11" s="867"/>
      <c r="AS11" s="334" t="s">
        <v>81</v>
      </c>
      <c r="AT11" s="868">
        <v>19</v>
      </c>
      <c r="AU11" s="867"/>
      <c r="AV11" s="867"/>
      <c r="AW11" s="334" t="s">
        <v>81</v>
      </c>
      <c r="AX11" s="868">
        <v>20</v>
      </c>
      <c r="AY11" s="867"/>
      <c r="AZ11" s="867"/>
      <c r="BA11" s="334" t="s">
        <v>81</v>
      </c>
      <c r="BB11" s="868">
        <v>21</v>
      </c>
      <c r="BC11" s="867"/>
      <c r="BD11" s="867"/>
      <c r="BE11" s="334" t="s">
        <v>81</v>
      </c>
      <c r="BF11" s="868">
        <v>22</v>
      </c>
      <c r="BG11" s="867"/>
      <c r="BH11" s="867"/>
      <c r="BI11" s="334" t="s">
        <v>81</v>
      </c>
      <c r="BJ11" s="53" t="s">
        <v>35</v>
      </c>
      <c r="BK11" s="20"/>
      <c r="BL11" s="32">
        <v>1</v>
      </c>
      <c r="BM11" s="32">
        <v>2</v>
      </c>
      <c r="BN11" s="32">
        <v>3</v>
      </c>
      <c r="BO11" s="32">
        <v>4</v>
      </c>
      <c r="BP11" s="32">
        <v>5</v>
      </c>
      <c r="BQ11" s="32">
        <v>6</v>
      </c>
      <c r="BR11" s="32">
        <v>7</v>
      </c>
      <c r="BS11" s="32">
        <v>8</v>
      </c>
      <c r="BT11" s="744"/>
      <c r="CE11" s="336"/>
      <c r="CF11" s="337"/>
      <c r="CH11" s="32">
        <v>1</v>
      </c>
      <c r="CI11" s="32">
        <v>2</v>
      </c>
      <c r="CJ11" s="32">
        <v>3</v>
      </c>
      <c r="CK11" s="32">
        <v>4</v>
      </c>
      <c r="CL11" s="32">
        <v>5</v>
      </c>
      <c r="CM11" s="32">
        <v>6</v>
      </c>
      <c r="CN11" s="32">
        <v>7</v>
      </c>
      <c r="CO11" s="32">
        <v>8</v>
      </c>
      <c r="CQ11" s="32">
        <v>1</v>
      </c>
      <c r="CR11" s="32">
        <v>2</v>
      </c>
      <c r="CS11" s="32">
        <v>3</v>
      </c>
      <c r="CT11" s="32">
        <v>4</v>
      </c>
      <c r="CU11" s="32">
        <v>5</v>
      </c>
      <c r="CV11" s="32">
        <v>6</v>
      </c>
      <c r="CW11" s="32">
        <v>7</v>
      </c>
      <c r="CX11" s="32">
        <v>8</v>
      </c>
      <c r="DC11" s="151" t="s">
        <v>153</v>
      </c>
      <c r="DD11" s="32">
        <v>1</v>
      </c>
      <c r="DE11" s="32">
        <v>2</v>
      </c>
      <c r="DF11" s="32">
        <v>3</v>
      </c>
      <c r="DG11" s="32">
        <v>4</v>
      </c>
      <c r="DH11" s="32">
        <v>5</v>
      </c>
      <c r="DI11" s="32">
        <v>6</v>
      </c>
      <c r="DJ11" s="32">
        <v>7</v>
      </c>
      <c r="DK11" s="32">
        <v>8</v>
      </c>
      <c r="DL11" s="151" t="s">
        <v>109</v>
      </c>
      <c r="DM11" s="32">
        <v>1</v>
      </c>
      <c r="DN11" s="32">
        <v>2</v>
      </c>
      <c r="DO11" s="32">
        <v>3</v>
      </c>
      <c r="DP11" s="32">
        <v>4</v>
      </c>
      <c r="DQ11" s="32">
        <v>5</v>
      </c>
      <c r="DR11" s="32">
        <v>6</v>
      </c>
      <c r="DS11" s="32">
        <v>7</v>
      </c>
      <c r="DT11" s="32">
        <v>8</v>
      </c>
      <c r="DU11" s="151" t="s">
        <v>77</v>
      </c>
    </row>
    <row r="12" spans="1:125" s="20" customFormat="1" ht="15" customHeight="1" x14ac:dyDescent="0.2">
      <c r="A12" s="338"/>
      <c r="B12" s="339"/>
      <c r="C12" s="79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22"/>
      <c r="BL12" s="33"/>
      <c r="BM12" s="33"/>
      <c r="BN12" s="33"/>
      <c r="BO12" s="33"/>
      <c r="BP12" s="33"/>
      <c r="BQ12" s="33"/>
      <c r="BR12" s="33"/>
      <c r="BS12" s="33"/>
      <c r="BT12" s="33"/>
      <c r="CE12" s="236"/>
      <c r="CF12" s="253"/>
      <c r="DD12" s="58"/>
      <c r="DE12" s="58"/>
      <c r="DF12" s="58"/>
      <c r="DG12" s="58"/>
      <c r="DH12" s="58"/>
      <c r="DI12" s="58"/>
      <c r="DJ12" s="58"/>
      <c r="DK12" s="58"/>
      <c r="DL12" s="33"/>
    </row>
    <row r="13" spans="1:125" s="20" customFormat="1" ht="15" customHeight="1" x14ac:dyDescent="0.2">
      <c r="A13" s="340">
        <v>1</v>
      </c>
      <c r="B13" s="341" t="s">
        <v>165</v>
      </c>
      <c r="C13" s="79"/>
      <c r="D13" s="282"/>
      <c r="E13" s="282"/>
      <c r="F13" s="282"/>
      <c r="G13" s="282"/>
      <c r="H13" s="282"/>
      <c r="I13" s="271"/>
      <c r="J13" s="271"/>
      <c r="K13" s="282"/>
      <c r="L13" s="282"/>
      <c r="M13" s="282"/>
      <c r="N13" s="282"/>
      <c r="O13" s="282"/>
      <c r="P13" s="282"/>
      <c r="Q13" s="282"/>
      <c r="R13" s="282"/>
      <c r="S13" s="282"/>
      <c r="T13" s="271"/>
      <c r="U13" s="271"/>
      <c r="V13" s="271"/>
      <c r="W13" s="282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22"/>
      <c r="BL13" s="33"/>
      <c r="BM13" s="33"/>
      <c r="BN13" s="33"/>
      <c r="BO13" s="33"/>
      <c r="BP13" s="33"/>
      <c r="BQ13" s="33"/>
      <c r="BR13" s="33"/>
      <c r="BS13" s="33"/>
      <c r="BT13" s="33"/>
      <c r="CE13" s="236"/>
      <c r="CF13" s="253"/>
      <c r="DD13" s="58"/>
      <c r="DE13" s="58"/>
      <c r="DF13" s="58"/>
      <c r="DG13" s="58"/>
      <c r="DH13" s="58"/>
      <c r="DI13" s="58"/>
      <c r="DJ13" s="58"/>
      <c r="DK13" s="58"/>
      <c r="DL13" s="33"/>
    </row>
    <row r="14" spans="1:125" s="20" customFormat="1" ht="15.75" customHeight="1" x14ac:dyDescent="0.2">
      <c r="A14" s="342" t="s">
        <v>197</v>
      </c>
      <c r="B14" s="343" t="s">
        <v>198</v>
      </c>
      <c r="C14" s="344"/>
      <c r="D14" s="200"/>
      <c r="E14" s="200"/>
      <c r="F14" s="200"/>
      <c r="G14" s="200"/>
      <c r="H14" s="200"/>
      <c r="I14" s="345"/>
      <c r="J14" s="345"/>
      <c r="K14" s="200"/>
      <c r="L14" s="200"/>
      <c r="M14" s="200"/>
      <c r="N14" s="200"/>
      <c r="O14" s="200"/>
      <c r="P14" s="200"/>
      <c r="Q14" s="200"/>
      <c r="R14" s="200"/>
      <c r="S14" s="200"/>
      <c r="T14" s="345"/>
      <c r="U14" s="345"/>
      <c r="V14" s="345"/>
      <c r="W14" s="200"/>
      <c r="X14" s="346"/>
      <c r="Y14" s="346"/>
      <c r="Z14" s="346"/>
      <c r="AA14" s="346"/>
      <c r="AB14" s="346"/>
      <c r="AC14" s="346"/>
      <c r="AD14" s="347"/>
      <c r="AE14" s="347"/>
      <c r="AF14" s="347"/>
      <c r="AG14" s="347"/>
      <c r="AH14" s="347"/>
      <c r="AI14" s="347"/>
      <c r="AJ14" s="347"/>
      <c r="AK14" s="347"/>
      <c r="AL14" s="347"/>
      <c r="AM14" s="347"/>
      <c r="AN14" s="347"/>
      <c r="AO14" s="347"/>
      <c r="AP14" s="347"/>
      <c r="AQ14" s="347"/>
      <c r="AR14" s="347"/>
      <c r="AS14" s="347"/>
      <c r="AT14" s="347"/>
      <c r="AU14" s="347"/>
      <c r="AV14" s="347"/>
      <c r="AW14" s="347"/>
      <c r="AX14" s="347"/>
      <c r="AY14" s="347"/>
      <c r="AZ14" s="347"/>
      <c r="BA14" s="347"/>
      <c r="BB14" s="347"/>
      <c r="BC14" s="347"/>
      <c r="BD14" s="347"/>
      <c r="BE14" s="347"/>
      <c r="BF14" s="347"/>
      <c r="BG14" s="347"/>
      <c r="BH14" s="347"/>
      <c r="BI14" s="347"/>
      <c r="BJ14" s="22"/>
      <c r="BL14" s="33"/>
      <c r="BM14" s="33"/>
      <c r="BN14" s="33"/>
      <c r="BO14" s="33"/>
      <c r="BP14" s="33"/>
      <c r="BQ14" s="33"/>
      <c r="BR14" s="33"/>
      <c r="BS14" s="33"/>
      <c r="BT14" s="33"/>
      <c r="CE14" s="236"/>
      <c r="CF14" s="253"/>
      <c r="DD14" s="58"/>
      <c r="DE14" s="58"/>
      <c r="DF14" s="58"/>
      <c r="DG14" s="58"/>
      <c r="DH14" s="58"/>
      <c r="DI14" s="58"/>
      <c r="DJ14" s="58"/>
      <c r="DK14" s="58"/>
      <c r="DL14" s="33"/>
    </row>
    <row r="15" spans="1:125" s="20" customFormat="1" ht="20.399999999999999" x14ac:dyDescent="0.25">
      <c r="A15" s="23" t="str">
        <f>'ПЛАН НАВЧАЛЬНОГО ПРОЦЕСУ ДЕННА'!A15</f>
        <v>1.1.01</v>
      </c>
      <c r="B15" s="513" t="str">
        <f>'ПЛАН НАВЧАЛЬНОГО ПРОЦЕСУ ДЕННА'!B15</f>
        <v>Методологія та організація наукових досліджень</v>
      </c>
      <c r="C15" s="514" t="str">
        <f>'ПЛАН НАВЧАЛЬНОГО ПРОЦЕСУ ДЕННА'!C15</f>
        <v>ПУММ</v>
      </c>
      <c r="D15" s="350">
        <f>'ПЛАН НАВЧАЛЬНОГО ПРОЦЕСУ ДЕННА'!D15</f>
        <v>0</v>
      </c>
      <c r="E15" s="351">
        <f>'ПЛАН НАВЧАЛЬНОГО ПРОЦЕСУ ДЕННА'!E15</f>
        <v>0</v>
      </c>
      <c r="F15" s="351">
        <f>'ПЛАН НАВЧАЛЬНОГО ПРОЦЕСУ ДЕННА'!F15</f>
        <v>0</v>
      </c>
      <c r="G15" s="352">
        <f>'ПЛАН НАВЧАЛЬНОГО ПРОЦЕСУ ДЕННА'!G15</f>
        <v>0</v>
      </c>
      <c r="H15" s="350">
        <f>'ПЛАН НАВЧАЛЬНОГО ПРОЦЕСУ ДЕННА'!H15</f>
        <v>2</v>
      </c>
      <c r="I15" s="351">
        <f>'ПЛАН НАВЧАЛЬНОГО ПРОЦЕСУ ДЕННА'!I15</f>
        <v>0</v>
      </c>
      <c r="J15" s="351">
        <f>'ПЛАН НАВЧАЛЬНОГО ПРОЦЕСУ ДЕННА'!J15</f>
        <v>0</v>
      </c>
      <c r="K15" s="351">
        <f>'ПЛАН НАВЧАЛЬНОГО ПРОЦЕСУ ДЕННА'!K15</f>
        <v>0</v>
      </c>
      <c r="L15" s="351">
        <f>'ПЛАН НАВЧАЛЬНОГО ПРОЦЕСУ ДЕННА'!L15</f>
        <v>0</v>
      </c>
      <c r="M15" s="351">
        <f>'ПЛАН НАВЧАЛЬНОГО ПРОЦЕСУ ДЕННА'!M15</f>
        <v>0</v>
      </c>
      <c r="N15" s="351">
        <f>'ПЛАН НАВЧАЛЬНОГО ПРОЦЕСУ ДЕННА'!N15</f>
        <v>0</v>
      </c>
      <c r="O15" s="311">
        <f>'ПЛАН НАВЧАЛЬНОГО ПРОЦЕСУ ДЕННА'!O15</f>
        <v>0</v>
      </c>
      <c r="P15" s="311">
        <f>'ПЛАН НАВЧАЛЬНОГО ПРОЦЕСУ ДЕННА'!P15</f>
        <v>0</v>
      </c>
      <c r="Q15" s="625">
        <f>'ПЛАН НАВЧАЛЬНОГО ПРОЦЕСУ ДЕННА'!Q15</f>
        <v>0</v>
      </c>
      <c r="R15" s="626">
        <f>'ПЛАН НАВЧАЛЬНОГО ПРОЦЕСУ ДЕННА'!R15</f>
        <v>0</v>
      </c>
      <c r="S15" s="626">
        <f>'ПЛАН НАВЧАЛЬНОГО ПРОЦЕСУ ДЕННА'!S15</f>
        <v>0</v>
      </c>
      <c r="T15" s="626">
        <f>'ПЛАН НАВЧАЛЬНОГО ПРОЦЕСУ ДЕННА'!T15</f>
        <v>0</v>
      </c>
      <c r="U15" s="626">
        <f>'ПЛАН НАВЧАЛЬНОГО ПРОЦЕСУ ДЕННА'!U15</f>
        <v>0</v>
      </c>
      <c r="V15" s="626">
        <f>'ПЛАН НАВЧАЛЬНОГО ПРОЦЕСУ ДЕННА'!V15</f>
        <v>0</v>
      </c>
      <c r="W15" s="626">
        <f>'ПЛАН НАВЧАЛЬНОГО ПРОЦЕСУ ДЕННА'!W15</f>
        <v>0</v>
      </c>
      <c r="X15" s="353">
        <f>'ПЛАН НАВЧАЛЬНОГО ПРОЦЕСУ ДЕННА'!X15</f>
        <v>90</v>
      </c>
      <c r="Y15" s="162">
        <f>'ПЛАН НАВЧАЛЬНОГО ПРОЦЕСУ ДЕННА'!Y15</f>
        <v>3</v>
      </c>
      <c r="Z15" s="9">
        <f>AD15*$BL$5+AH15*$BM$5+AL15*$BN$5+AP15*$BO$5+AT15*$BP$5+AX15*$BQ$5+BB15*$BR$5+BF15*$BS$5</f>
        <v>2</v>
      </c>
      <c r="AA15" s="9">
        <f>AE15*$BL$5+AI15*$BM$5+AM15*$BN$5+AQ15*$BO$5+AU15*$BP$5+AY15*$BQ$5+BC15*$BR$5+BG15*$BS$5</f>
        <v>0</v>
      </c>
      <c r="AB15" s="9">
        <f>AF15*$BL$5+AJ15*$BM$5+AN15*$BN$5+AR15*$BO$5+AV15*$BP$5+AZ15*$BQ$5+BD15*$BR$5+BH15*$BS$5</f>
        <v>2</v>
      </c>
      <c r="AC15" s="9">
        <f>X15-(Z15+AA15+AB15)</f>
        <v>86</v>
      </c>
      <c r="AD15" s="450">
        <f>IF('ПЛАН НАВЧАЛЬНОГО ПРОЦЕСУ ДЕННА'!AD15&gt;0,IF(ROUND('ПЛАН НАВЧАЛЬНОГО ПРОЦЕСУ ДЕННА'!AD15*$BW$4,0)&gt;0,ROUND('ПЛАН НАВЧАЛЬНОГО ПРОЦЕСУ ДЕННА'!AD15*$BW$4,0)*2,2),0)</f>
        <v>0</v>
      </c>
      <c r="AE15" s="450">
        <f>IF('ПЛАН НАВЧАЛЬНОГО ПРОЦЕСУ ДЕННА'!AE15&gt;0,IF(ROUND('ПЛАН НАВЧАЛЬНОГО ПРОЦЕСУ ДЕННА'!AE15*$BW$4,0)&gt;0,ROUND('ПЛАН НАВЧАЛЬНОГО ПРОЦЕСУ ДЕННА'!AE15*$BW$4,0)*2,2),0)</f>
        <v>0</v>
      </c>
      <c r="AF15" s="450">
        <f>IF('ПЛАН НАВЧАЛЬНОГО ПРОЦЕСУ ДЕННА'!AF15&gt;0,IF(ROUND('ПЛАН НАВЧАЛЬНОГО ПРОЦЕСУ ДЕННА'!AF15*$BW$4,0)&gt;0,ROUND('ПЛАН НАВЧАЛЬНОГО ПРОЦЕСУ ДЕННА'!AF15*$BW$4,0)*2,2),0)</f>
        <v>0</v>
      </c>
      <c r="AG15" s="76">
        <f>'ПЛАН НАВЧАЛЬНОГО ПРОЦЕСУ ДЕННА'!AG15</f>
        <v>0</v>
      </c>
      <c r="AH15" s="450">
        <f>IF('ПЛАН НАВЧАЛЬНОГО ПРОЦЕСУ ДЕННА'!AH15&gt;0,IF(ROUND('ПЛАН НАВЧАЛЬНОГО ПРОЦЕСУ ДЕННА'!AH15*$BW$4,0)&gt;0,ROUND('ПЛАН НАВЧАЛЬНОГО ПРОЦЕСУ ДЕННА'!AH15*$BW$4,0)*2,2),0)</f>
        <v>2</v>
      </c>
      <c r="AI15" s="450">
        <f>IF('ПЛАН НАВЧАЛЬНОГО ПРОЦЕСУ ДЕННА'!AI15&gt;0,IF(ROUND('ПЛАН НАВЧАЛЬНОГО ПРОЦЕСУ ДЕННА'!AI15*$BW$4,0)&gt;0,ROUND('ПЛАН НАВЧАЛЬНОГО ПРОЦЕСУ ДЕННА'!AI15*$BW$4,0)*2,2),0)</f>
        <v>0</v>
      </c>
      <c r="AJ15" s="450">
        <f>IF('ПЛАН НАВЧАЛЬНОГО ПРОЦЕСУ ДЕННА'!AJ15&gt;0,IF(ROUND('ПЛАН НАВЧАЛЬНОГО ПРОЦЕСУ ДЕННА'!AJ15*$BW$4,0)&gt;0,ROUND('ПЛАН НАВЧАЛЬНОГО ПРОЦЕСУ ДЕННА'!AJ15*$BW$4,0)*2,2),0)</f>
        <v>2</v>
      </c>
      <c r="AK15" s="76">
        <f>'ПЛАН НАВЧАЛЬНОГО ПРОЦЕСУ ДЕННА'!AK15</f>
        <v>3</v>
      </c>
      <c r="AL15" s="450">
        <f>IF('ПЛАН НАВЧАЛЬНОГО ПРОЦЕСУ ДЕННА'!AL15&gt;0,IF(ROUND('ПЛАН НАВЧАЛЬНОГО ПРОЦЕСУ ДЕННА'!AL15*$BW$4,0)&gt;0,ROUND('ПЛАН НАВЧАЛЬНОГО ПРОЦЕСУ ДЕННА'!AL15*$BW$4,0)*2,2),0)</f>
        <v>0</v>
      </c>
      <c r="AM15" s="450">
        <f>IF('ПЛАН НАВЧАЛЬНОГО ПРОЦЕСУ ДЕННА'!AM15&gt;0,IF(ROUND('ПЛАН НАВЧАЛЬНОГО ПРОЦЕСУ ДЕННА'!AM15*$BW$4,0)&gt;0,ROUND('ПЛАН НАВЧАЛЬНОГО ПРОЦЕСУ ДЕННА'!AM15*$BW$4,0)*2,2),0)</f>
        <v>0</v>
      </c>
      <c r="AN15" s="450">
        <f>IF('ПЛАН НАВЧАЛЬНОГО ПРОЦЕСУ ДЕННА'!AN15&gt;0,IF(ROUND('ПЛАН НАВЧАЛЬНОГО ПРОЦЕСУ ДЕННА'!AN15*$BW$4,0)&gt;0,ROUND('ПЛАН НАВЧАЛЬНОГО ПРОЦЕСУ ДЕННА'!AN15*$BW$4,0)*2,2),0)</f>
        <v>0</v>
      </c>
      <c r="AO15" s="76">
        <f>'ПЛАН НАВЧАЛЬНОГО ПРОЦЕСУ ДЕННА'!AO15</f>
        <v>0</v>
      </c>
      <c r="AP15" s="450">
        <f>IF('ПЛАН НАВЧАЛЬНОГО ПРОЦЕСУ ДЕННА'!AP15&gt;0,IF(ROUND('ПЛАН НАВЧАЛЬНОГО ПРОЦЕСУ ДЕННА'!AP15*$BW$4,0)&gt;0,ROUND('ПЛАН НАВЧАЛЬНОГО ПРОЦЕСУ ДЕННА'!AP15*$BW$4,0)*2,2),0)</f>
        <v>0</v>
      </c>
      <c r="AQ15" s="450">
        <f>IF('ПЛАН НАВЧАЛЬНОГО ПРОЦЕСУ ДЕННА'!AQ15&gt;0,IF(ROUND('ПЛАН НАВЧАЛЬНОГО ПРОЦЕСУ ДЕННА'!AQ15*$BW$4,0)&gt;0,ROUND('ПЛАН НАВЧАЛЬНОГО ПРОЦЕСУ ДЕННА'!AQ15*$BW$4,0)*2,2),0)</f>
        <v>0</v>
      </c>
      <c r="AR15" s="450">
        <f>IF('ПЛАН НАВЧАЛЬНОГО ПРОЦЕСУ ДЕННА'!AR15&gt;0,IF(ROUND('ПЛАН НАВЧАЛЬНОГО ПРОЦЕСУ ДЕННА'!AR15*$BW$4,0)&gt;0,ROUND('ПЛАН НАВЧАЛЬНОГО ПРОЦЕСУ ДЕННА'!AR15*$BW$4,0)*2,2),0)</f>
        <v>0</v>
      </c>
      <c r="AS15" s="76">
        <f>'ПЛАН НАВЧАЛЬНОГО ПРОЦЕСУ ДЕННА'!AS15</f>
        <v>0</v>
      </c>
      <c r="AT15" s="450">
        <f>IF('ПЛАН НАВЧАЛЬНОГО ПРОЦЕСУ ДЕННА'!AT15&gt;0,IF(ROUND('ПЛАН НАВЧАЛЬНОГО ПРОЦЕСУ ДЕННА'!AT15*$BW$4,0)&gt;0,ROUND('ПЛАН НАВЧАЛЬНОГО ПРОЦЕСУ ДЕННА'!AT15*$BW$4,0)*2,2),0)</f>
        <v>0</v>
      </c>
      <c r="AU15" s="450">
        <f>IF('ПЛАН НАВЧАЛЬНОГО ПРОЦЕСУ ДЕННА'!AU15&gt;0,IF(ROUND('ПЛАН НАВЧАЛЬНОГО ПРОЦЕСУ ДЕННА'!AU15*$BW$4,0)&gt;0,ROUND('ПЛАН НАВЧАЛЬНОГО ПРОЦЕСУ ДЕННА'!AU15*$BW$4,0)*2,2),0)</f>
        <v>0</v>
      </c>
      <c r="AV15" s="450">
        <f>IF('ПЛАН НАВЧАЛЬНОГО ПРОЦЕСУ ДЕННА'!AV15&gt;0,IF(ROUND('ПЛАН НАВЧАЛЬНОГО ПРОЦЕСУ ДЕННА'!AV15*$BW$4,0)&gt;0,ROUND('ПЛАН НАВЧАЛЬНОГО ПРОЦЕСУ ДЕННА'!AV15*$BW$4,0)*2,2),0)</f>
        <v>0</v>
      </c>
      <c r="AW15" s="76">
        <f>BP15</f>
        <v>0</v>
      </c>
      <c r="AX15" s="450">
        <f>IF('ПЛАН НАВЧАЛЬНОГО ПРОЦЕСУ ДЕННА'!AX15&gt;0,IF(ROUND('ПЛАН НАВЧАЛЬНОГО ПРОЦЕСУ ДЕННА'!AX15*$BW$4,0)&gt;0,ROUND('ПЛАН НАВЧАЛЬНОГО ПРОЦЕСУ ДЕННА'!AX15*$BW$4,0)*2,2),0)</f>
        <v>0</v>
      </c>
      <c r="AY15" s="450">
        <f>IF('ПЛАН НАВЧАЛЬНОГО ПРОЦЕСУ ДЕННА'!AY15&gt;0,IF(ROUND('ПЛАН НАВЧАЛЬНОГО ПРОЦЕСУ ДЕННА'!AY15*$BW$4,0)&gt;0,ROUND('ПЛАН НАВЧАЛЬНОГО ПРОЦЕСУ ДЕННА'!AY15*$BW$4,0)*2,2),0)</f>
        <v>0</v>
      </c>
      <c r="AZ15" s="450">
        <f>IF('ПЛАН НАВЧАЛЬНОГО ПРОЦЕСУ ДЕННА'!AZ15&gt;0,IF(ROUND('ПЛАН НАВЧАЛЬНОГО ПРОЦЕСУ ДЕННА'!AZ15*$BW$4,0)&gt;0,ROUND('ПЛАН НАВЧАЛЬНОГО ПРОЦЕСУ ДЕННА'!AZ15*$BW$4,0)*2,2),0)</f>
        <v>0</v>
      </c>
      <c r="BA15" s="76">
        <f>BQ15</f>
        <v>0</v>
      </c>
      <c r="BB15" s="450">
        <f>IF('ПЛАН НАВЧАЛЬНОГО ПРОЦЕСУ ДЕННА'!BB15&gt;0,IF(ROUND('ПЛАН НАВЧАЛЬНОГО ПРОЦЕСУ ДЕННА'!BB15*$BW$4,0)&gt;0,ROUND('ПЛАН НАВЧАЛЬНОГО ПРОЦЕСУ ДЕННА'!BB15*$BW$4,0)*2,2),0)</f>
        <v>0</v>
      </c>
      <c r="BC15" s="450">
        <f>IF('ПЛАН НАВЧАЛЬНОГО ПРОЦЕСУ ДЕННА'!BC15&gt;0,IF(ROUND('ПЛАН НАВЧАЛЬНОГО ПРОЦЕСУ ДЕННА'!BC15*$BW$4,0)&gt;0,ROUND('ПЛАН НАВЧАЛЬНОГО ПРОЦЕСУ ДЕННА'!BC15*$BW$4,0)*2,2),0)</f>
        <v>0</v>
      </c>
      <c r="BD15" s="450">
        <f>IF('ПЛАН НАВЧАЛЬНОГО ПРОЦЕСУ ДЕННА'!BD15&gt;0,IF(ROUND('ПЛАН НАВЧАЛЬНОГО ПРОЦЕСУ ДЕННА'!BD15*$BW$4,0)&gt;0,ROUND('ПЛАН НАВЧАЛЬНОГО ПРОЦЕСУ ДЕННА'!BD15*$BW$4,0)*2,2),0)</f>
        <v>0</v>
      </c>
      <c r="BE15" s="76">
        <f>BR15</f>
        <v>0</v>
      </c>
      <c r="BF15" s="450">
        <f>IF('ПЛАН НАВЧАЛЬНОГО ПРОЦЕСУ ДЕННА'!BF15&gt;0,IF(ROUND('ПЛАН НАВЧАЛЬНОГО ПРОЦЕСУ ДЕННА'!BF15*$BW$4,0)&gt;0,ROUND('ПЛАН НАВЧАЛЬНОГО ПРОЦЕСУ ДЕННА'!BF15*$BW$4,0)*2,2),0)</f>
        <v>0</v>
      </c>
      <c r="BG15" s="450">
        <f>IF('ПЛАН НАВЧАЛЬНОГО ПРОЦЕСУ ДЕННА'!BG15&gt;0,IF(ROUND('ПЛАН НАВЧАЛЬНОГО ПРОЦЕСУ ДЕННА'!BG15*$BW$4,0)&gt;0,ROUND('ПЛАН НАВЧАЛЬНОГО ПРОЦЕСУ ДЕННА'!BG15*$BW$4,0)*2,2),0)</f>
        <v>0</v>
      </c>
      <c r="BH15" s="450">
        <f>IF('ПЛАН НАВЧАЛЬНОГО ПРОЦЕСУ ДЕННА'!BH15&gt;0,IF(ROUND('ПЛАН НАВЧАЛЬНОГО ПРОЦЕСУ ДЕННА'!BH15*$BW$4,0)&gt;0,ROUND('ПЛАН НАВЧАЛЬНОГО ПРОЦЕСУ ДЕННА'!BH15*$BW$4,0)*2,2),0)</f>
        <v>0</v>
      </c>
      <c r="BI15" s="76">
        <f>BS15</f>
        <v>0</v>
      </c>
      <c r="BJ15" s="69">
        <f t="shared" ref="BJ15:BJ69" si="0">IF(ISERROR(AC15/X15),0,AC15/X15)</f>
        <v>0.9555555555555556</v>
      </c>
      <c r="BK15" s="142" t="str">
        <f t="shared" ref="BK15:BK68" si="1">IF(ISERROR(SEARCH("в",A15)),"",1)</f>
        <v/>
      </c>
      <c r="BL15" s="96">
        <f>IF(AND(BK15&lt;$CF15,$CE15&lt;&gt;$Y15,BW15=$CF15),BW15+$Y15-$CE15,BW15)</f>
        <v>0</v>
      </c>
      <c r="BM15" s="96">
        <f t="shared" ref="BM15:BS30" si="2">IF(AND(BL15&lt;$CF15,$CE15&lt;&gt;$Y15,BX15=$CF15),BX15+$Y15-$CE15,BX15)</f>
        <v>3</v>
      </c>
      <c r="BN15" s="96">
        <f t="shared" si="2"/>
        <v>0</v>
      </c>
      <c r="BO15" s="96">
        <f t="shared" si="2"/>
        <v>0</v>
      </c>
      <c r="BP15" s="96">
        <f t="shared" si="2"/>
        <v>0</v>
      </c>
      <c r="BQ15" s="96">
        <f t="shared" si="2"/>
        <v>0</v>
      </c>
      <c r="BR15" s="96">
        <f t="shared" si="2"/>
        <v>0</v>
      </c>
      <c r="BS15" s="96">
        <f t="shared" si="2"/>
        <v>0</v>
      </c>
      <c r="BT15" s="101">
        <f>SUM(BL15:BS15)</f>
        <v>3</v>
      </c>
      <c r="BW15" s="15">
        <f>IF($DC15=0,0,ROUND(4*$Y15*SUM(AD15:AF15)/$DC15,0)/4)</f>
        <v>0</v>
      </c>
      <c r="BX15" s="15">
        <f>IF($DC15=0,0,ROUND(4*$Y15*SUM(AH15:AJ15)/$DC15,0)/4)</f>
        <v>3</v>
      </c>
      <c r="BY15" s="15">
        <f>IF($DC15=0,0,ROUND(4*$Y15*SUM(AL15:AN15)/$DC15,0)/4)</f>
        <v>0</v>
      </c>
      <c r="BZ15" s="15">
        <f>IF($DC15=0,0,ROUND(4*$Y15*SUM(AP15:AR15)/$DC15,0)/4)</f>
        <v>0</v>
      </c>
      <c r="CA15" s="15">
        <f>IF($DC15=0,0,ROUND(4*$Y15*SUM(AT15:AV15)/$DC15,0)/4)</f>
        <v>0</v>
      </c>
      <c r="CB15" s="15">
        <f>IF($DC15=0,0,ROUND(4*$Y15*(SUM(AX15:AZ15))/$DC15,0)/4)</f>
        <v>0</v>
      </c>
      <c r="CC15" s="15">
        <f>IF($DC15=0,0,ROUND(4*$Y15*(SUM(BB15:BD15))/$DC15,0)/4)</f>
        <v>0</v>
      </c>
      <c r="CD15" s="15">
        <f>IF($DC15=0,0,ROUND(4*$Y15*(SUM(BF15:BH15))/$DC15,0)/4)</f>
        <v>0</v>
      </c>
      <c r="CE15" s="234">
        <f>SUM(BW15:CD15)</f>
        <v>3</v>
      </c>
      <c r="CF15" s="355">
        <f>MAX(BW15:CD15)</f>
        <v>3</v>
      </c>
      <c r="CH15" s="356">
        <f>IF(VALUE($D15)=1,1,0)+IF(VALUE($E15)=1,1,0)+IF(VALUE($F15)=1,1,0)+IF(VALUE($G15)=1,1,0)</f>
        <v>0</v>
      </c>
      <c r="CI15" s="356">
        <f>IF(VALUE($D15)=2,1,0)+IF(VALUE($E15)=2,1,0)+IF(VALUE($F15)=2,1,0)+IF(VALUE($G15)=2,1,0)</f>
        <v>0</v>
      </c>
      <c r="CJ15" s="356">
        <f>IF(VALUE($D15)=3,1,0)+IF(VALUE($E15)=3,1,0)+IF(VALUE($F15)=3,1,0)+IF(VALUE($G15)=3,1,0)</f>
        <v>0</v>
      </c>
      <c r="CK15" s="356">
        <f>IF(VALUE($D15)=4,1,0)+IF(VALUE($E15)=4,1,0)+IF(VALUE($F15)=4,1,0)+IF(VALUE($G15)=4,1,0)</f>
        <v>0</v>
      </c>
      <c r="CL15" s="356">
        <f>IF(VALUE($D15)=5,1,0)+IF(VALUE($E15)=5,1,0)+IF(VALUE($F15)=5,1,0)+IF(VALUE($G15)=5,1,0)</f>
        <v>0</v>
      </c>
      <c r="CM15" s="356">
        <f>IF(VALUE($D15)=6,1,0)+IF(VALUE($E15)=6,1,0)+IF(VALUE($F15)=6,1,0)+IF(VALUE($G15)=6,1,0)</f>
        <v>0</v>
      </c>
      <c r="CN15" s="356">
        <f>IF(VALUE($D15)=7,1,0)+IF(VALUE($E15)=7,1,0)+IF(VALUE($F15)=7,1,0)+IF(VALUE($G15)=7,1,0)</f>
        <v>0</v>
      </c>
      <c r="CO15" s="356">
        <f>IF(VALUE($D15)=8,1,0)+IF(VALUE($E15)=8,1,0)+IF(VALUE($F15)=8,1,0)+IF(VALUE($G15)=8,1,0)</f>
        <v>0</v>
      </c>
      <c r="CP15" s="357">
        <f>SUM(CH15:CO15)</f>
        <v>0</v>
      </c>
      <c r="CQ15" s="356">
        <f t="shared" ref="CQ15:CQ64" si="3">IF(MID(H15,1,1)="1",1,0)+IF(MID(I15,1,1)="1",1,0)+IF(MID(J15,1,1)="1",1,0)+IF(MID(K15,1,1)="1",1,0)+IF(MID(L15,1,1)="1",1,0)+IF(MID(M15,1,1)="1",1,0)+IF(MID(N15,1,1)="1",1,0)</f>
        <v>0</v>
      </c>
      <c r="CR15" s="356">
        <f t="shared" ref="CR15:CR64" si="4">IF(MID(H15,1,1)="2",1,0)+IF(MID(I15,1,1)="2",1,0)+IF(MID(J15,1,1)="2",1,0)+IF(MID(K15,1,1)="2",1,0)+IF(MID(L15,1,1)="2",1,0)+IF(MID(M15,1,1)="2",1,0)+IF(MID(N15,1,1)="2",1,0)</f>
        <v>1</v>
      </c>
      <c r="CS15" s="358">
        <f t="shared" ref="CS15:CS64" si="5">IF(MID(H15,1,1)="3",1,0)+IF(MID(I15,1,1)="3",1,0)+IF(MID(J15,1,1)="3",1,0)+IF(MID(K15,1,1)="3",1,0)+IF(MID(L15,1,1)="3",1,0)+IF(MID(M15,1,1)="3",1,0)+IF(MID(N15,1,1)="3",1,0)</f>
        <v>0</v>
      </c>
      <c r="CT15" s="356">
        <f t="shared" ref="CT15:CT64" si="6">IF(MID(H15,1,1)="4",1,0)+IF(MID(I15,1,1)="4",1,0)+IF(MID(J15,1,1)="4",1,0)+IF(MID(K15,1,1)="4",1,0)+IF(MID(L15,1,1)="4",1,0)+IF(MID(M15,1,1)="4",1,0)+IF(MID(N15,1,1)="4",1,0)</f>
        <v>0</v>
      </c>
      <c r="CU15" s="356">
        <f t="shared" ref="CU15:CU64" si="7">IF(MID(H15,1,1)="5",1,0)+IF(MID(I15,1,1)="5",1,0)+IF(MID(J15,1,1)="5",1,0)+IF(MID(K15,1,1)="5",1,0)+IF(MID(L15,1,1)="5",1,0)+IF(MID(M15,1,1)="5",1,0)+IF(MID(N15,1,1)="5",1,0)</f>
        <v>0</v>
      </c>
      <c r="CV15" s="356">
        <f t="shared" ref="CV15:CV64" si="8">IF(MID(H15,1,1)="6",1,0)+IF(MID(I15,1,1)="6",1,0)+IF(MID(J15,1,1)="6",1,0)+IF(MID(K15,1,1)="6",1,0)+IF(MID(L15,1,1)="6",1,0)+IF(MID(M15,1,1)="6",1,0)+IF(MID(N15,1,1)="6",1,0)</f>
        <v>0</v>
      </c>
      <c r="CW15" s="356">
        <f t="shared" ref="CW15:CW64" si="9">IF(MID(H15,1,1)="7",1,0)+IF(MID(I15,1,1)="7",1,0)+IF(MID(J15,1,1)="7",1,0)+IF(MID(K15,1,1)="7",1,0)+IF(MID(L15,1,1)="7",1,0)+IF(MID(M15,1,1)="7",1,0)+IF(MID(N15,1,1)="7",1,0)</f>
        <v>0</v>
      </c>
      <c r="CX15" s="356">
        <f t="shared" ref="CX15:CX64" si="10">IF(MID(H15,1,1)="8",1,0)+IF(MID(I15,1,1)="8",1,0)+IF(MID(J15,1,1)="8",1,0)+IF(MID(K15,1,1)="8",1,0)+IF(MID(L15,1,1)="8",1,0)+IF(MID(M15,1,1)="8",1,0)+IF(MID(N15,1,1)="8",1,0)</f>
        <v>0</v>
      </c>
      <c r="CY15" s="359">
        <f>SUM(CQ15:CX15)</f>
        <v>1</v>
      </c>
      <c r="DC15" s="360">
        <f>SUM($AD15:$AF15)+SUM($AH15:$AJ15)+SUM($AL15:AN15)+SUM($AP15:AR15)+SUM($AT15:AV15)+SUM($AX15:AZ15)+SUM($BB15:BD15)+SUM($BF15:BH15)</f>
        <v>4</v>
      </c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</row>
    <row r="16" spans="1:125" s="20" customFormat="1" x14ac:dyDescent="0.25">
      <c r="A16" s="23" t="str">
        <f>'ПЛАН НАВЧАЛЬНОГО ПРОЦЕСУ ДЕННА'!A16</f>
        <v>1.1.02</v>
      </c>
      <c r="B16" s="513" t="str">
        <f>'ПЛАН НАВЧАЛЬНОГО ПРОЦЕСУ ДЕННА'!B16</f>
        <v>Право в публічному управлінні</v>
      </c>
      <c r="C16" s="514" t="str">
        <f>'ПЛАН НАВЧАЛЬНОГО ПРОЦЕСУ ДЕННА'!C16</f>
        <v>КП</v>
      </c>
      <c r="D16" s="350">
        <f>'ПЛАН НАВЧАЛЬНОГО ПРОЦЕСУ ДЕННА'!D16</f>
        <v>0</v>
      </c>
      <c r="E16" s="351">
        <f>'ПЛАН НАВЧАЛЬНОГО ПРОЦЕСУ ДЕННА'!E16</f>
        <v>0</v>
      </c>
      <c r="F16" s="351">
        <f>'ПЛАН НАВЧАЛЬНОГО ПРОЦЕСУ ДЕННА'!F16</f>
        <v>0</v>
      </c>
      <c r="G16" s="352">
        <f>'ПЛАН НАВЧАЛЬНОГО ПРОЦЕСУ ДЕННА'!G16</f>
        <v>0</v>
      </c>
      <c r="H16" s="350">
        <f>'ПЛАН НАВЧАЛЬНОГО ПРОЦЕСУ ДЕННА'!H16</f>
        <v>2</v>
      </c>
      <c r="I16" s="351">
        <f>'ПЛАН НАВЧАЛЬНОГО ПРОЦЕСУ ДЕННА'!I16</f>
        <v>0</v>
      </c>
      <c r="J16" s="351">
        <f>'ПЛАН НАВЧАЛЬНОГО ПРОЦЕСУ ДЕННА'!J16</f>
        <v>0</v>
      </c>
      <c r="K16" s="351">
        <f>'ПЛАН НАВЧАЛЬНОГО ПРОЦЕСУ ДЕННА'!K16</f>
        <v>0</v>
      </c>
      <c r="L16" s="351">
        <f>'ПЛАН НАВЧАЛЬНОГО ПРОЦЕСУ ДЕННА'!L16</f>
        <v>0</v>
      </c>
      <c r="M16" s="351">
        <f>'ПЛАН НАВЧАЛЬНОГО ПРОЦЕСУ ДЕННА'!M16</f>
        <v>0</v>
      </c>
      <c r="N16" s="351">
        <f>'ПЛАН НАВЧАЛЬНОГО ПРОЦЕСУ ДЕННА'!N16</f>
        <v>0</v>
      </c>
      <c r="O16" s="311">
        <f>'ПЛАН НАВЧАЛЬНОГО ПРОЦЕСУ ДЕННА'!O16</f>
        <v>0</v>
      </c>
      <c r="P16" s="311">
        <f>'ПЛАН НАВЧАЛЬНОГО ПРОЦЕСУ ДЕННА'!P16</f>
        <v>0</v>
      </c>
      <c r="Q16" s="625">
        <f>'ПЛАН НАВЧАЛЬНОГО ПРОЦЕСУ ДЕННА'!Q16</f>
        <v>0</v>
      </c>
      <c r="R16" s="626">
        <f>'ПЛАН НАВЧАЛЬНОГО ПРОЦЕСУ ДЕННА'!R16</f>
        <v>0</v>
      </c>
      <c r="S16" s="626">
        <f>'ПЛАН НАВЧАЛЬНОГО ПРОЦЕСУ ДЕННА'!S16</f>
        <v>0</v>
      </c>
      <c r="T16" s="626">
        <f>'ПЛАН НАВЧАЛЬНОГО ПРОЦЕСУ ДЕННА'!T16</f>
        <v>0</v>
      </c>
      <c r="U16" s="626">
        <f>'ПЛАН НАВЧАЛЬНОГО ПРОЦЕСУ ДЕННА'!U16</f>
        <v>0</v>
      </c>
      <c r="V16" s="626">
        <f>'ПЛАН НАВЧАЛЬНОГО ПРОЦЕСУ ДЕННА'!V16</f>
        <v>0</v>
      </c>
      <c r="W16" s="626">
        <f>'ПЛАН НАВЧАЛЬНОГО ПРОЦЕСУ ДЕННА'!W16</f>
        <v>0</v>
      </c>
      <c r="X16" s="353">
        <f>'ПЛАН НАВЧАЛЬНОГО ПРОЦЕСУ ДЕННА'!X16</f>
        <v>60</v>
      </c>
      <c r="Y16" s="162">
        <f>'ПЛАН НАВЧАЛЬНОГО ПРОЦЕСУ ДЕННА'!Y16</f>
        <v>2</v>
      </c>
      <c r="Z16" s="9">
        <f>AD16*$BL$5+AH16*$BM$5+AL16*$BN$5+AP16*$BO$5+AT16*$BP$5+AX16*$BQ$5+BB16*$BR$5+BF16*$BS$5</f>
        <v>2</v>
      </c>
      <c r="AA16" s="9">
        <f t="shared" ref="Z16:AB38" si="11">AE16*$BL$5+AI16*$BM$5+AM16*$BN$5+AQ16*$BO$5+AU16*$BP$5+AY16*$BQ$5+BC16*$BR$5+BG16*$BS$5</f>
        <v>0</v>
      </c>
      <c r="AB16" s="9">
        <f t="shared" si="11"/>
        <v>2</v>
      </c>
      <c r="AC16" s="9">
        <f t="shared" ref="AC16:AC64" si="12">X16-(Z16+AA16+AB16)</f>
        <v>56</v>
      </c>
      <c r="AD16" s="450">
        <f>IF('ПЛАН НАВЧАЛЬНОГО ПРОЦЕСУ ДЕННА'!AD16&gt;0,IF(ROUND('ПЛАН НАВЧАЛЬНОГО ПРОЦЕСУ ДЕННА'!AD16*$BW$4,0)&gt;0,ROUND('ПЛАН НАВЧАЛЬНОГО ПРОЦЕСУ ДЕННА'!AD16*$BW$4,0)*2,2),0)</f>
        <v>0</v>
      </c>
      <c r="AE16" s="450">
        <f>IF('ПЛАН НАВЧАЛЬНОГО ПРОЦЕСУ ДЕННА'!AE16&gt;0,IF(ROUND('ПЛАН НАВЧАЛЬНОГО ПРОЦЕСУ ДЕННА'!AE16*$BW$4,0)&gt;0,ROUND('ПЛАН НАВЧАЛЬНОГО ПРОЦЕСУ ДЕННА'!AE16*$BW$4,0)*2,2),0)</f>
        <v>0</v>
      </c>
      <c r="AF16" s="450">
        <f>IF('ПЛАН НАВЧАЛЬНОГО ПРОЦЕСУ ДЕННА'!AF16&gt;0,IF(ROUND('ПЛАН НАВЧАЛЬНОГО ПРОЦЕСУ ДЕННА'!AF16*$BW$4,0)&gt;0,ROUND('ПЛАН НАВЧАЛЬНОГО ПРОЦЕСУ ДЕННА'!AF16*$BW$4,0)*2,2),0)</f>
        <v>0</v>
      </c>
      <c r="AG16" s="76">
        <f>'ПЛАН НАВЧАЛЬНОГО ПРОЦЕСУ ДЕННА'!AG16</f>
        <v>0</v>
      </c>
      <c r="AH16" s="450">
        <f>IF('ПЛАН НАВЧАЛЬНОГО ПРОЦЕСУ ДЕННА'!AH16&gt;0,IF(ROUND('ПЛАН НАВЧАЛЬНОГО ПРОЦЕСУ ДЕННА'!AH16*$BW$4,0)&gt;0,ROUND('ПЛАН НАВЧАЛЬНОГО ПРОЦЕСУ ДЕННА'!AH16*$BW$4,0)*2,2),0)</f>
        <v>2</v>
      </c>
      <c r="AI16" s="450">
        <f>IF('ПЛАН НАВЧАЛЬНОГО ПРОЦЕСУ ДЕННА'!AI16&gt;0,IF(ROUND('ПЛАН НАВЧАЛЬНОГО ПРОЦЕСУ ДЕННА'!AI16*$BW$4,0)&gt;0,ROUND('ПЛАН НАВЧАЛЬНОГО ПРОЦЕСУ ДЕННА'!AI16*$BW$4,0)*2,2),0)</f>
        <v>0</v>
      </c>
      <c r="AJ16" s="450">
        <f>IF('ПЛАН НАВЧАЛЬНОГО ПРОЦЕСУ ДЕННА'!AJ16&gt;0,IF(ROUND('ПЛАН НАВЧАЛЬНОГО ПРОЦЕСУ ДЕННА'!AJ16*$BW$4,0)&gt;0,ROUND('ПЛАН НАВЧАЛЬНОГО ПРОЦЕСУ ДЕННА'!AJ16*$BW$4,0)*2,2),0)</f>
        <v>2</v>
      </c>
      <c r="AK16" s="76">
        <f>'ПЛАН НАВЧАЛЬНОГО ПРОЦЕСУ ДЕННА'!AK16</f>
        <v>2</v>
      </c>
      <c r="AL16" s="450">
        <f>IF('ПЛАН НАВЧАЛЬНОГО ПРОЦЕСУ ДЕННА'!AL16&gt;0,IF(ROUND('ПЛАН НАВЧАЛЬНОГО ПРОЦЕСУ ДЕННА'!AL16*$BW$4,0)&gt;0,ROUND('ПЛАН НАВЧАЛЬНОГО ПРОЦЕСУ ДЕННА'!AL16*$BW$4,0)*2,2),0)</f>
        <v>0</v>
      </c>
      <c r="AM16" s="450">
        <f>IF('ПЛАН НАВЧАЛЬНОГО ПРОЦЕСУ ДЕННА'!AM16&gt;0,IF(ROUND('ПЛАН НАВЧАЛЬНОГО ПРОЦЕСУ ДЕННА'!AM16*$BW$4,0)&gt;0,ROUND('ПЛАН НАВЧАЛЬНОГО ПРОЦЕСУ ДЕННА'!AM16*$BW$4,0)*2,2),0)</f>
        <v>0</v>
      </c>
      <c r="AN16" s="450">
        <f>IF('ПЛАН НАВЧАЛЬНОГО ПРОЦЕСУ ДЕННА'!AN16&gt;0,IF(ROUND('ПЛАН НАВЧАЛЬНОГО ПРОЦЕСУ ДЕННА'!AN16*$BW$4,0)&gt;0,ROUND('ПЛАН НАВЧАЛЬНОГО ПРОЦЕСУ ДЕННА'!AN16*$BW$4,0)*2,2),0)</f>
        <v>0</v>
      </c>
      <c r="AO16" s="76">
        <f>'ПЛАН НАВЧАЛЬНОГО ПРОЦЕСУ ДЕННА'!AO16</f>
        <v>0</v>
      </c>
      <c r="AP16" s="450">
        <f>IF('ПЛАН НАВЧАЛЬНОГО ПРОЦЕСУ ДЕННА'!AP16&gt;0,IF(ROUND('ПЛАН НАВЧАЛЬНОГО ПРОЦЕСУ ДЕННА'!AP16*$BW$4,0)&gt;0,ROUND('ПЛАН НАВЧАЛЬНОГО ПРОЦЕСУ ДЕННА'!AP16*$BW$4,0)*2,2),0)</f>
        <v>0</v>
      </c>
      <c r="AQ16" s="450">
        <f>IF('ПЛАН НАВЧАЛЬНОГО ПРОЦЕСУ ДЕННА'!AQ16&gt;0,IF(ROUND('ПЛАН НАВЧАЛЬНОГО ПРОЦЕСУ ДЕННА'!AQ16*$BW$4,0)&gt;0,ROUND('ПЛАН НАВЧАЛЬНОГО ПРОЦЕСУ ДЕННА'!AQ16*$BW$4,0)*2,2),0)</f>
        <v>0</v>
      </c>
      <c r="AR16" s="450">
        <f>IF('ПЛАН НАВЧАЛЬНОГО ПРОЦЕСУ ДЕННА'!AR16&gt;0,IF(ROUND('ПЛАН НАВЧАЛЬНОГО ПРОЦЕСУ ДЕННА'!AR16*$BW$4,0)&gt;0,ROUND('ПЛАН НАВЧАЛЬНОГО ПРОЦЕСУ ДЕННА'!AR16*$BW$4,0)*2,2),0)</f>
        <v>0</v>
      </c>
      <c r="AS16" s="76">
        <f>'ПЛАН НАВЧАЛЬНОГО ПРОЦЕСУ ДЕННА'!AS16</f>
        <v>0</v>
      </c>
      <c r="AT16" s="450">
        <f>IF('ПЛАН НАВЧАЛЬНОГО ПРОЦЕСУ ДЕННА'!AT16&gt;0,IF(ROUND('ПЛАН НАВЧАЛЬНОГО ПРОЦЕСУ ДЕННА'!AT16*$BW$4,0)&gt;0,ROUND('ПЛАН НАВЧАЛЬНОГО ПРОЦЕСУ ДЕННА'!AT16*$BW$4,0)*2,2),0)</f>
        <v>0</v>
      </c>
      <c r="AU16" s="450">
        <f>IF('ПЛАН НАВЧАЛЬНОГО ПРОЦЕСУ ДЕННА'!AU16&gt;0,IF(ROUND('ПЛАН НАВЧАЛЬНОГО ПРОЦЕСУ ДЕННА'!AU16*$BW$4,0)&gt;0,ROUND('ПЛАН НАВЧАЛЬНОГО ПРОЦЕСУ ДЕННА'!AU16*$BW$4,0)*2,2),0)</f>
        <v>0</v>
      </c>
      <c r="AV16" s="450">
        <f>IF('ПЛАН НАВЧАЛЬНОГО ПРОЦЕСУ ДЕННА'!AV16&gt;0,IF(ROUND('ПЛАН НАВЧАЛЬНОГО ПРОЦЕСУ ДЕННА'!AV16*$BW$4,0)&gt;0,ROUND('ПЛАН НАВЧАЛЬНОГО ПРОЦЕСУ ДЕННА'!AV16*$BW$4,0)*2,2),0)</f>
        <v>0</v>
      </c>
      <c r="AW16" s="76">
        <f>BP16</f>
        <v>0</v>
      </c>
      <c r="AX16" s="450">
        <f>IF('ПЛАН НАВЧАЛЬНОГО ПРОЦЕСУ ДЕННА'!AX16&gt;0,IF(ROUND('ПЛАН НАВЧАЛЬНОГО ПРОЦЕСУ ДЕННА'!AX16*$BW$4,0)&gt;0,ROUND('ПЛАН НАВЧАЛЬНОГО ПРОЦЕСУ ДЕННА'!AX16*$BW$4,0)*2,2),0)</f>
        <v>0</v>
      </c>
      <c r="AY16" s="450">
        <f>IF('ПЛАН НАВЧАЛЬНОГО ПРОЦЕСУ ДЕННА'!AY16&gt;0,IF(ROUND('ПЛАН НАВЧАЛЬНОГО ПРОЦЕСУ ДЕННА'!AY16*$BW$4,0)&gt;0,ROUND('ПЛАН НАВЧАЛЬНОГО ПРОЦЕСУ ДЕННА'!AY16*$BW$4,0)*2,2),0)</f>
        <v>0</v>
      </c>
      <c r="AZ16" s="450">
        <f>IF('ПЛАН НАВЧАЛЬНОГО ПРОЦЕСУ ДЕННА'!AZ16&gt;0,IF(ROUND('ПЛАН НАВЧАЛЬНОГО ПРОЦЕСУ ДЕННА'!AZ16*$BW$4,0)&gt;0,ROUND('ПЛАН НАВЧАЛЬНОГО ПРОЦЕСУ ДЕННА'!AZ16*$BW$4,0)*2,2),0)</f>
        <v>0</v>
      </c>
      <c r="BA16" s="76">
        <f>BQ16</f>
        <v>0</v>
      </c>
      <c r="BB16" s="450">
        <f>IF('ПЛАН НАВЧАЛЬНОГО ПРОЦЕСУ ДЕННА'!BB16&gt;0,IF(ROUND('ПЛАН НАВЧАЛЬНОГО ПРОЦЕСУ ДЕННА'!BB16*$BW$4,0)&gt;0,ROUND('ПЛАН НАВЧАЛЬНОГО ПРОЦЕСУ ДЕННА'!BB16*$BW$4,0)*2,2),0)</f>
        <v>0</v>
      </c>
      <c r="BC16" s="450">
        <f>IF('ПЛАН НАВЧАЛЬНОГО ПРОЦЕСУ ДЕННА'!BC16&gt;0,IF(ROUND('ПЛАН НАВЧАЛЬНОГО ПРОЦЕСУ ДЕННА'!BC16*$BW$4,0)&gt;0,ROUND('ПЛАН НАВЧАЛЬНОГО ПРОЦЕСУ ДЕННА'!BC16*$BW$4,0)*2,2),0)</f>
        <v>0</v>
      </c>
      <c r="BD16" s="450">
        <f>IF('ПЛАН НАВЧАЛЬНОГО ПРОЦЕСУ ДЕННА'!BD16&gt;0,IF(ROUND('ПЛАН НАВЧАЛЬНОГО ПРОЦЕСУ ДЕННА'!BD16*$BW$4,0)&gt;0,ROUND('ПЛАН НАВЧАЛЬНОГО ПРОЦЕСУ ДЕННА'!BD16*$BW$4,0)*2,2),0)</f>
        <v>0</v>
      </c>
      <c r="BE16" s="76">
        <f>BR16</f>
        <v>0</v>
      </c>
      <c r="BF16" s="450">
        <f>IF('ПЛАН НАВЧАЛЬНОГО ПРОЦЕСУ ДЕННА'!BF16&gt;0,IF(ROUND('ПЛАН НАВЧАЛЬНОГО ПРОЦЕСУ ДЕННА'!BF16*$BW$4,0)&gt;0,ROUND('ПЛАН НАВЧАЛЬНОГО ПРОЦЕСУ ДЕННА'!BF16*$BW$4,0)*2,2),0)</f>
        <v>0</v>
      </c>
      <c r="BG16" s="450">
        <f>IF('ПЛАН НАВЧАЛЬНОГО ПРОЦЕСУ ДЕННА'!BG16&gt;0,IF(ROUND('ПЛАН НАВЧАЛЬНОГО ПРОЦЕСУ ДЕННА'!BG16*$BW$4,0)&gt;0,ROUND('ПЛАН НАВЧАЛЬНОГО ПРОЦЕСУ ДЕННА'!BG16*$BW$4,0)*2,2),0)</f>
        <v>0</v>
      </c>
      <c r="BH16" s="450">
        <f>IF('ПЛАН НАВЧАЛЬНОГО ПРОЦЕСУ ДЕННА'!BH16&gt;0,IF(ROUND('ПЛАН НАВЧАЛЬНОГО ПРОЦЕСУ ДЕННА'!BH16*$BW$4,0)&gt;0,ROUND('ПЛАН НАВЧАЛЬНОГО ПРОЦЕСУ ДЕННА'!BH16*$BW$4,0)*2,2),0)</f>
        <v>0</v>
      </c>
      <c r="BI16" s="76">
        <f>BS16</f>
        <v>0</v>
      </c>
      <c r="BJ16" s="69">
        <f t="shared" si="0"/>
        <v>0.93333333333333335</v>
      </c>
      <c r="BK16" s="142" t="str">
        <f t="shared" si="1"/>
        <v/>
      </c>
      <c r="BL16" s="15">
        <f>IF(AND(BK16&lt;$CF16,$CE16&lt;&gt;$Y16,BW16=$CF16),BW16+$Y16-$CE16,BW16)</f>
        <v>0</v>
      </c>
      <c r="BM16" s="15">
        <f t="shared" si="2"/>
        <v>2</v>
      </c>
      <c r="BN16" s="15">
        <f t="shared" si="2"/>
        <v>0</v>
      </c>
      <c r="BO16" s="15">
        <f t="shared" si="2"/>
        <v>0</v>
      </c>
      <c r="BP16" s="15">
        <f t="shared" si="2"/>
        <v>0</v>
      </c>
      <c r="BQ16" s="15">
        <f t="shared" si="2"/>
        <v>0</v>
      </c>
      <c r="BR16" s="15">
        <f t="shared" si="2"/>
        <v>0</v>
      </c>
      <c r="BS16" s="15">
        <f t="shared" si="2"/>
        <v>0</v>
      </c>
      <c r="BT16" s="101">
        <f t="shared" ref="BT16:BT38" si="13">SUM(BL16:BS16)</f>
        <v>2</v>
      </c>
      <c r="BW16" s="15">
        <f>IF($DC16=0,0,ROUND(4*$Y16*SUM(AD16:AF16)/$DC16,0)/4)</f>
        <v>0</v>
      </c>
      <c r="BX16" s="15">
        <f>IF($DC16=0,0,ROUND(4*$Y16*SUM(AH16:AJ16)/$DC16,0)/4)</f>
        <v>2</v>
      </c>
      <c r="BY16" s="15">
        <f>IF($DC16=0,0,ROUND(4*$Y16*SUM(AL16:AN16)/$DC16,0)/4)</f>
        <v>0</v>
      </c>
      <c r="BZ16" s="15">
        <f>IF($DC16=0,0,ROUND(4*$Y16*SUM(AP16:AR16)/$DC16,0)/4)</f>
        <v>0</v>
      </c>
      <c r="CA16" s="15">
        <f>IF($DC16=0,0,ROUND(4*$Y16*SUM(AT16:AV16)/$DC16,0)/4)</f>
        <v>0</v>
      </c>
      <c r="CB16" s="15">
        <f>IF($DC16=0,0,ROUND(4*$Y16*(SUM(AX16:AZ16))/$DC16,0)/4)</f>
        <v>0</v>
      </c>
      <c r="CC16" s="15">
        <f>IF($DC16=0,0,ROUND(4*$Y16*(SUM(BB16:BD16))/$DC16,0)/4)</f>
        <v>0</v>
      </c>
      <c r="CD16" s="15">
        <f>IF($DC16=0,0,ROUND(4*$Y16*(SUM(BF16:BH16))/$DC16,0)/4)</f>
        <v>0</v>
      </c>
      <c r="CE16" s="234">
        <f t="shared" ref="CE16:CE38" si="14">SUM(BW16:CD16)</f>
        <v>2</v>
      </c>
      <c r="CF16" s="355">
        <f t="shared" ref="CF16:CF68" si="15">MAX(BW16:CD16)</f>
        <v>2</v>
      </c>
      <c r="CH16" s="356">
        <f t="shared" ref="CH16:CH64" si="16">IF(VALUE($D16)=1,1,0)+IF(VALUE($E16)=1,1,0)+IF(VALUE($F16)=1,1,0)+IF(VALUE($G16)=1,1,0)</f>
        <v>0</v>
      </c>
      <c r="CI16" s="356">
        <f t="shared" ref="CI16:CI64" si="17">IF(VALUE($D16)=2,1,0)+IF(VALUE($E16)=2,1,0)+IF(VALUE($F16)=2,1,0)+IF(VALUE($G16)=2,1,0)</f>
        <v>0</v>
      </c>
      <c r="CJ16" s="356">
        <f t="shared" ref="CJ16:CJ64" si="18">IF(VALUE($D16)=3,1,0)+IF(VALUE($E16)=3,1,0)+IF(VALUE($F16)=3,1,0)+IF(VALUE($G16)=3,1,0)</f>
        <v>0</v>
      </c>
      <c r="CK16" s="356">
        <f t="shared" ref="CK16:CK64" si="19">IF(VALUE($D16)=4,1,0)+IF(VALUE($E16)=4,1,0)+IF(VALUE($F16)=4,1,0)+IF(VALUE($G16)=4,1,0)</f>
        <v>0</v>
      </c>
      <c r="CL16" s="356">
        <f t="shared" ref="CL16:CL64" si="20">IF(VALUE($D16)=5,1,0)+IF(VALUE($E16)=5,1,0)+IF(VALUE($F16)=5,1,0)+IF(VALUE($G16)=5,1,0)</f>
        <v>0</v>
      </c>
      <c r="CM16" s="356">
        <f t="shared" ref="CM16:CM64" si="21">IF(VALUE($D16)=6,1,0)+IF(VALUE($E16)=6,1,0)+IF(VALUE($F16)=6,1,0)+IF(VALUE($G16)=6,1,0)</f>
        <v>0</v>
      </c>
      <c r="CN16" s="356">
        <f t="shared" ref="CN16:CN64" si="22">IF(VALUE($D16)=7,1,0)+IF(VALUE($E16)=7,1,0)+IF(VALUE($F16)=7,1,0)+IF(VALUE($G16)=7,1,0)</f>
        <v>0</v>
      </c>
      <c r="CO16" s="356">
        <f t="shared" ref="CO16:CO64" si="23">IF(VALUE($D16)=8,1,0)+IF(VALUE($E16)=8,1,0)+IF(VALUE($F16)=8,1,0)+IF(VALUE($G16)=8,1,0)</f>
        <v>0</v>
      </c>
      <c r="CP16" s="357">
        <f t="shared" ref="CP16:CP38" si="24">SUM(CH16:CO16)</f>
        <v>0</v>
      </c>
      <c r="CQ16" s="356">
        <f t="shared" si="3"/>
        <v>0</v>
      </c>
      <c r="CR16" s="356">
        <f t="shared" si="4"/>
        <v>1</v>
      </c>
      <c r="CS16" s="358">
        <f t="shared" si="5"/>
        <v>0</v>
      </c>
      <c r="CT16" s="356">
        <f t="shared" si="6"/>
        <v>0</v>
      </c>
      <c r="CU16" s="356">
        <f t="shared" si="7"/>
        <v>0</v>
      </c>
      <c r="CV16" s="356">
        <f t="shared" si="8"/>
        <v>0</v>
      </c>
      <c r="CW16" s="356">
        <f t="shared" si="9"/>
        <v>0</v>
      </c>
      <c r="CX16" s="356">
        <f t="shared" si="10"/>
        <v>0</v>
      </c>
      <c r="CY16" s="359">
        <f t="shared" ref="CY16:CY38" si="25">SUM(CQ16:CX16)</f>
        <v>1</v>
      </c>
      <c r="DC16" s="360">
        <f>SUM($AD16:$AF16)+SUM($AH16:$AJ16)+SUM($AL16:AN16)+SUM($AP16:AR16)+SUM($AT16:AV16)+SUM($AX16:AZ16)+SUM($BB16:BD16)+SUM($BF16:BH16)</f>
        <v>4</v>
      </c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</row>
    <row r="17" spans="1:125" s="20" customFormat="1" ht="25.95" customHeight="1" x14ac:dyDescent="0.25">
      <c r="A17" s="23" t="str">
        <f>'ПЛАН НАВЧАЛЬНОГО ПРОЦЕСУ ДЕННА'!A17</f>
        <v>1.1.03</v>
      </c>
      <c r="B17" s="513" t="str">
        <f>'ПЛАН НАВЧАЛЬНОГО ПРОЦЕСУ ДЕННА'!B17</f>
        <v>Публічна комунікація і ділова іноземна мова в публічному управлінні</v>
      </c>
      <c r="C17" s="514" t="str">
        <f>'ПЛАН НАВЧАЛЬНОГО ПРОЦЕСУ ДЕННА'!C17</f>
        <v>ІМПК</v>
      </c>
      <c r="D17" s="350">
        <f>'ПЛАН НАВЧАЛЬНОГО ПРОЦЕСУ ДЕННА'!D17</f>
        <v>0</v>
      </c>
      <c r="E17" s="351">
        <f>'ПЛАН НАВЧАЛЬНОГО ПРОЦЕСУ ДЕННА'!E17</f>
        <v>0</v>
      </c>
      <c r="F17" s="351">
        <f>'ПЛАН НАВЧАЛЬНОГО ПРОЦЕСУ ДЕННА'!F17</f>
        <v>0</v>
      </c>
      <c r="G17" s="352">
        <f>'ПЛАН НАВЧАЛЬНОГО ПРОЦЕСУ ДЕННА'!G17</f>
        <v>0</v>
      </c>
      <c r="H17" s="350">
        <f>'ПЛАН НАВЧАЛЬНОГО ПРОЦЕСУ ДЕННА'!H17</f>
        <v>2</v>
      </c>
      <c r="I17" s="351">
        <f>'ПЛАН НАВЧАЛЬНОГО ПРОЦЕСУ ДЕННА'!I17</f>
        <v>0</v>
      </c>
      <c r="J17" s="351">
        <f>'ПЛАН НАВЧАЛЬНОГО ПРОЦЕСУ ДЕННА'!J17</f>
        <v>0</v>
      </c>
      <c r="K17" s="351">
        <f>'ПЛАН НАВЧАЛЬНОГО ПРОЦЕСУ ДЕННА'!K17</f>
        <v>0</v>
      </c>
      <c r="L17" s="351">
        <f>'ПЛАН НАВЧАЛЬНОГО ПРОЦЕСУ ДЕННА'!L17</f>
        <v>0</v>
      </c>
      <c r="M17" s="351">
        <f>'ПЛАН НАВЧАЛЬНОГО ПРОЦЕСУ ДЕННА'!M17</f>
        <v>0</v>
      </c>
      <c r="N17" s="351">
        <f>'ПЛАН НАВЧАЛЬНОГО ПРОЦЕСУ ДЕННА'!N17</f>
        <v>0</v>
      </c>
      <c r="O17" s="311">
        <f>'ПЛАН НАВЧАЛЬНОГО ПРОЦЕСУ ДЕННА'!O17</f>
        <v>0</v>
      </c>
      <c r="P17" s="311">
        <f>'ПЛАН НАВЧАЛЬНОГО ПРОЦЕСУ ДЕННА'!P17</f>
        <v>0</v>
      </c>
      <c r="Q17" s="625">
        <f>'ПЛАН НАВЧАЛЬНОГО ПРОЦЕСУ ДЕННА'!Q17</f>
        <v>0</v>
      </c>
      <c r="R17" s="626">
        <f>'ПЛАН НАВЧАЛЬНОГО ПРОЦЕСУ ДЕННА'!R17</f>
        <v>0</v>
      </c>
      <c r="S17" s="626">
        <f>'ПЛАН НАВЧАЛЬНОГО ПРОЦЕСУ ДЕННА'!S17</f>
        <v>0</v>
      </c>
      <c r="T17" s="626">
        <f>'ПЛАН НАВЧАЛЬНОГО ПРОЦЕСУ ДЕННА'!T17</f>
        <v>0</v>
      </c>
      <c r="U17" s="626">
        <f>'ПЛАН НАВЧАЛЬНОГО ПРОЦЕСУ ДЕННА'!U17</f>
        <v>0</v>
      </c>
      <c r="V17" s="626">
        <f>'ПЛАН НАВЧАЛЬНОГО ПРОЦЕСУ ДЕННА'!V17</f>
        <v>0</v>
      </c>
      <c r="W17" s="626">
        <f>'ПЛАН НАВЧАЛЬНОГО ПРОЦЕСУ ДЕННА'!W17</f>
        <v>0</v>
      </c>
      <c r="X17" s="353">
        <f>'ПЛАН НАВЧАЛЬНОГО ПРОЦЕСУ ДЕННА'!X17</f>
        <v>45</v>
      </c>
      <c r="Y17" s="162">
        <f>'ПЛАН НАВЧАЛЬНОГО ПРОЦЕСУ ДЕННА'!Y17</f>
        <v>1.5</v>
      </c>
      <c r="Z17" s="9">
        <f>AD17*$BL$5+AH17*$BM$5+AL17*$BN$5+AP17*$BO$5+AT17*$BP$5+AX17*$BQ$5+BB17*$BR$5+BF17*$BS$5</f>
        <v>0</v>
      </c>
      <c r="AA17" s="9">
        <f t="shared" si="11"/>
        <v>0</v>
      </c>
      <c r="AB17" s="9">
        <f t="shared" si="11"/>
        <v>2</v>
      </c>
      <c r="AC17" s="9">
        <f t="shared" si="12"/>
        <v>43</v>
      </c>
      <c r="AD17" s="450">
        <f>IF('ПЛАН НАВЧАЛЬНОГО ПРОЦЕСУ ДЕННА'!AD17&gt;0,IF(ROUND('ПЛАН НАВЧАЛЬНОГО ПРОЦЕСУ ДЕННА'!AD17*$BW$4,0)&gt;0,ROUND('ПЛАН НАВЧАЛЬНОГО ПРОЦЕСУ ДЕННА'!AD17*$BW$4,0)*2,2),0)</f>
        <v>0</v>
      </c>
      <c r="AE17" s="450">
        <f>IF('ПЛАН НАВЧАЛЬНОГО ПРОЦЕСУ ДЕННА'!AE17&gt;0,IF(ROUND('ПЛАН НАВЧАЛЬНОГО ПРОЦЕСУ ДЕННА'!AE17*$BW$4,0)&gt;0,ROUND('ПЛАН НАВЧАЛЬНОГО ПРОЦЕСУ ДЕННА'!AE17*$BW$4,0)*2,2),0)</f>
        <v>0</v>
      </c>
      <c r="AF17" s="450">
        <f>IF('ПЛАН НАВЧАЛЬНОГО ПРОЦЕСУ ДЕННА'!AF17&gt;0,IF(ROUND('ПЛАН НАВЧАЛЬНОГО ПРОЦЕСУ ДЕННА'!AF17*$BW$4,0)&gt;0,ROUND('ПЛАН НАВЧАЛЬНОГО ПРОЦЕСУ ДЕННА'!AF17*$BW$4,0)*2,2),0)</f>
        <v>0</v>
      </c>
      <c r="AG17" s="76">
        <f>'ПЛАН НАВЧАЛЬНОГО ПРОЦЕСУ ДЕННА'!AG17</f>
        <v>0</v>
      </c>
      <c r="AH17" s="450">
        <f>IF('ПЛАН НАВЧАЛЬНОГО ПРОЦЕСУ ДЕННА'!AH17&gt;0,IF(ROUND('ПЛАН НАВЧАЛЬНОГО ПРОЦЕСУ ДЕННА'!AH17*$BW$4,0)&gt;0,ROUND('ПЛАН НАВЧАЛЬНОГО ПРОЦЕСУ ДЕННА'!AH17*$BW$4,0)*2,2),0)</f>
        <v>0</v>
      </c>
      <c r="AI17" s="450">
        <f>IF('ПЛАН НАВЧАЛЬНОГО ПРОЦЕСУ ДЕННА'!AI17&gt;0,IF(ROUND('ПЛАН НАВЧАЛЬНОГО ПРОЦЕСУ ДЕННА'!AI17*$BW$4,0)&gt;0,ROUND('ПЛАН НАВЧАЛЬНОГО ПРОЦЕСУ ДЕННА'!AI17*$BW$4,0)*2,2),0)</f>
        <v>0</v>
      </c>
      <c r="AJ17" s="450">
        <f>IF('ПЛАН НАВЧАЛЬНОГО ПРОЦЕСУ ДЕННА'!AJ17&gt;0,IF(ROUND('ПЛАН НАВЧАЛЬНОГО ПРОЦЕСУ ДЕННА'!AJ17*$BW$4,0)&gt;0,ROUND('ПЛАН НАВЧАЛЬНОГО ПРОЦЕСУ ДЕННА'!AJ17*$BW$4,0)*2,2),0)</f>
        <v>2</v>
      </c>
      <c r="AK17" s="76">
        <f>'ПЛАН НАВЧАЛЬНОГО ПРОЦЕСУ ДЕННА'!AK17</f>
        <v>1.5</v>
      </c>
      <c r="AL17" s="450">
        <f>IF('ПЛАН НАВЧАЛЬНОГО ПРОЦЕСУ ДЕННА'!AL17&gt;0,IF(ROUND('ПЛАН НАВЧАЛЬНОГО ПРОЦЕСУ ДЕННА'!AL17*$BW$4,0)&gt;0,ROUND('ПЛАН НАВЧАЛЬНОГО ПРОЦЕСУ ДЕННА'!AL17*$BW$4,0)*2,2),0)</f>
        <v>0</v>
      </c>
      <c r="AM17" s="450">
        <f>IF('ПЛАН НАВЧАЛЬНОГО ПРОЦЕСУ ДЕННА'!AM17&gt;0,IF(ROUND('ПЛАН НАВЧАЛЬНОГО ПРОЦЕСУ ДЕННА'!AM17*$BW$4,0)&gt;0,ROUND('ПЛАН НАВЧАЛЬНОГО ПРОЦЕСУ ДЕННА'!AM17*$BW$4,0)*2,2),0)</f>
        <v>0</v>
      </c>
      <c r="AN17" s="450">
        <f>IF('ПЛАН НАВЧАЛЬНОГО ПРОЦЕСУ ДЕННА'!AN17&gt;0,IF(ROUND('ПЛАН НАВЧАЛЬНОГО ПРОЦЕСУ ДЕННА'!AN17*$BW$4,0)&gt;0,ROUND('ПЛАН НАВЧАЛЬНОГО ПРОЦЕСУ ДЕННА'!AN17*$BW$4,0)*2,2),0)</f>
        <v>0</v>
      </c>
      <c r="AO17" s="76">
        <f>'ПЛАН НАВЧАЛЬНОГО ПРОЦЕСУ ДЕННА'!AO17</f>
        <v>0</v>
      </c>
      <c r="AP17" s="450">
        <f>IF('ПЛАН НАВЧАЛЬНОГО ПРОЦЕСУ ДЕННА'!AP17&gt;0,IF(ROUND('ПЛАН НАВЧАЛЬНОГО ПРОЦЕСУ ДЕННА'!AP17*$BW$4,0)&gt;0,ROUND('ПЛАН НАВЧАЛЬНОГО ПРОЦЕСУ ДЕННА'!AP17*$BW$4,0)*2,2),0)</f>
        <v>0</v>
      </c>
      <c r="AQ17" s="450">
        <f>IF('ПЛАН НАВЧАЛЬНОГО ПРОЦЕСУ ДЕННА'!AQ17&gt;0,IF(ROUND('ПЛАН НАВЧАЛЬНОГО ПРОЦЕСУ ДЕННА'!AQ17*$BW$4,0)&gt;0,ROUND('ПЛАН НАВЧАЛЬНОГО ПРОЦЕСУ ДЕННА'!AQ17*$BW$4,0)*2,2),0)</f>
        <v>0</v>
      </c>
      <c r="AR17" s="450">
        <f>IF('ПЛАН НАВЧАЛЬНОГО ПРОЦЕСУ ДЕННА'!AR17&gt;0,IF(ROUND('ПЛАН НАВЧАЛЬНОГО ПРОЦЕСУ ДЕННА'!AR17*$BW$4,0)&gt;0,ROUND('ПЛАН НАВЧАЛЬНОГО ПРОЦЕСУ ДЕННА'!AR17*$BW$4,0)*2,2),0)</f>
        <v>0</v>
      </c>
      <c r="AS17" s="76">
        <f>'ПЛАН НАВЧАЛЬНОГО ПРОЦЕСУ ДЕННА'!AS17</f>
        <v>0</v>
      </c>
      <c r="AT17" s="450">
        <f>IF('ПЛАН НАВЧАЛЬНОГО ПРОЦЕСУ ДЕННА'!AT17&gt;0,IF(ROUND('ПЛАН НАВЧАЛЬНОГО ПРОЦЕСУ ДЕННА'!AT17*$BW$4,0)&gt;0,ROUND('ПЛАН НАВЧАЛЬНОГО ПРОЦЕСУ ДЕННА'!AT17*$BW$4,0)*2,2),0)</f>
        <v>0</v>
      </c>
      <c r="AU17" s="450">
        <f>IF('ПЛАН НАВЧАЛЬНОГО ПРОЦЕСУ ДЕННА'!AU17&gt;0,IF(ROUND('ПЛАН НАВЧАЛЬНОГО ПРОЦЕСУ ДЕННА'!AU17*$BW$4,0)&gt;0,ROUND('ПЛАН НАВЧАЛЬНОГО ПРОЦЕСУ ДЕННА'!AU17*$BW$4,0)*2,2),0)</f>
        <v>0</v>
      </c>
      <c r="AV17" s="450">
        <f>IF('ПЛАН НАВЧАЛЬНОГО ПРОЦЕСУ ДЕННА'!AV17&gt;0,IF(ROUND('ПЛАН НАВЧАЛЬНОГО ПРОЦЕСУ ДЕННА'!AV17*$BW$4,0)&gt;0,ROUND('ПЛАН НАВЧАЛЬНОГО ПРОЦЕСУ ДЕННА'!AV17*$BW$4,0)*2,2),0)</f>
        <v>0</v>
      </c>
      <c r="AW17" s="76">
        <f>BP17</f>
        <v>0</v>
      </c>
      <c r="AX17" s="450">
        <f>IF('ПЛАН НАВЧАЛЬНОГО ПРОЦЕСУ ДЕННА'!AX17&gt;0,IF(ROUND('ПЛАН НАВЧАЛЬНОГО ПРОЦЕСУ ДЕННА'!AX17*$BW$4,0)&gt;0,ROUND('ПЛАН НАВЧАЛЬНОГО ПРОЦЕСУ ДЕННА'!AX17*$BW$4,0)*2,2),0)</f>
        <v>0</v>
      </c>
      <c r="AY17" s="450">
        <f>IF('ПЛАН НАВЧАЛЬНОГО ПРОЦЕСУ ДЕННА'!AY17&gt;0,IF(ROUND('ПЛАН НАВЧАЛЬНОГО ПРОЦЕСУ ДЕННА'!AY17*$BW$4,0)&gt;0,ROUND('ПЛАН НАВЧАЛЬНОГО ПРОЦЕСУ ДЕННА'!AY17*$BW$4,0)*2,2),0)</f>
        <v>0</v>
      </c>
      <c r="AZ17" s="450">
        <f>IF('ПЛАН НАВЧАЛЬНОГО ПРОЦЕСУ ДЕННА'!AZ17&gt;0,IF(ROUND('ПЛАН НАВЧАЛЬНОГО ПРОЦЕСУ ДЕННА'!AZ17*$BW$4,0)&gt;0,ROUND('ПЛАН НАВЧАЛЬНОГО ПРОЦЕСУ ДЕННА'!AZ17*$BW$4,0)*2,2),0)</f>
        <v>0</v>
      </c>
      <c r="BA17" s="76">
        <f>BQ17</f>
        <v>0</v>
      </c>
      <c r="BB17" s="450">
        <f>IF('ПЛАН НАВЧАЛЬНОГО ПРОЦЕСУ ДЕННА'!BB17&gt;0,IF(ROUND('ПЛАН НАВЧАЛЬНОГО ПРОЦЕСУ ДЕННА'!BB17*$BW$4,0)&gt;0,ROUND('ПЛАН НАВЧАЛЬНОГО ПРОЦЕСУ ДЕННА'!BB17*$BW$4,0)*2,2),0)</f>
        <v>0</v>
      </c>
      <c r="BC17" s="450">
        <f>IF('ПЛАН НАВЧАЛЬНОГО ПРОЦЕСУ ДЕННА'!BC17&gt;0,IF(ROUND('ПЛАН НАВЧАЛЬНОГО ПРОЦЕСУ ДЕННА'!BC17*$BW$4,0)&gt;0,ROUND('ПЛАН НАВЧАЛЬНОГО ПРОЦЕСУ ДЕННА'!BC17*$BW$4,0)*2,2),0)</f>
        <v>0</v>
      </c>
      <c r="BD17" s="450">
        <f>IF('ПЛАН НАВЧАЛЬНОГО ПРОЦЕСУ ДЕННА'!BD17&gt;0,IF(ROUND('ПЛАН НАВЧАЛЬНОГО ПРОЦЕСУ ДЕННА'!BD17*$BW$4,0)&gt;0,ROUND('ПЛАН НАВЧАЛЬНОГО ПРОЦЕСУ ДЕННА'!BD17*$BW$4,0)*2,2),0)</f>
        <v>0</v>
      </c>
      <c r="BE17" s="76">
        <f>BR17</f>
        <v>0</v>
      </c>
      <c r="BF17" s="450">
        <f>IF('ПЛАН НАВЧАЛЬНОГО ПРОЦЕСУ ДЕННА'!BF17&gt;0,IF(ROUND('ПЛАН НАВЧАЛЬНОГО ПРОЦЕСУ ДЕННА'!BF17*$BW$4,0)&gt;0,ROUND('ПЛАН НАВЧАЛЬНОГО ПРОЦЕСУ ДЕННА'!BF17*$BW$4,0)*2,2),0)</f>
        <v>0</v>
      </c>
      <c r="BG17" s="450">
        <f>IF('ПЛАН НАВЧАЛЬНОГО ПРОЦЕСУ ДЕННА'!BG17&gt;0,IF(ROUND('ПЛАН НАВЧАЛЬНОГО ПРОЦЕСУ ДЕННА'!BG17*$BW$4,0)&gt;0,ROUND('ПЛАН НАВЧАЛЬНОГО ПРОЦЕСУ ДЕННА'!BG17*$BW$4,0)*2,2),0)</f>
        <v>0</v>
      </c>
      <c r="BH17" s="450">
        <f>IF('ПЛАН НАВЧАЛЬНОГО ПРОЦЕСУ ДЕННА'!BH17&gt;0,IF(ROUND('ПЛАН НАВЧАЛЬНОГО ПРОЦЕСУ ДЕННА'!BH17*$BW$4,0)&gt;0,ROUND('ПЛАН НАВЧАЛЬНОГО ПРОЦЕСУ ДЕННА'!BH17*$BW$4,0)*2,2),0)</f>
        <v>0</v>
      </c>
      <c r="BI17" s="76">
        <f>BS17</f>
        <v>0</v>
      </c>
      <c r="BJ17" s="69">
        <f t="shared" si="0"/>
        <v>0.9555555555555556</v>
      </c>
      <c r="BK17" s="142" t="str">
        <f t="shared" si="1"/>
        <v/>
      </c>
      <c r="BL17" s="15">
        <f t="shared" ref="BL17:BS61" si="26">IF(AND(BK17&lt;$CF17,$CE17&lt;&gt;$Y17,BW17=$CF17),BW17+$Y17-$CE17,BW17)</f>
        <v>0</v>
      </c>
      <c r="BM17" s="15">
        <f t="shared" si="2"/>
        <v>1.5</v>
      </c>
      <c r="BN17" s="15">
        <f t="shared" si="2"/>
        <v>0</v>
      </c>
      <c r="BO17" s="15">
        <f t="shared" si="2"/>
        <v>0</v>
      </c>
      <c r="BP17" s="15">
        <f t="shared" si="2"/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01">
        <f t="shared" si="13"/>
        <v>1.5</v>
      </c>
      <c r="BW17" s="15">
        <f>IF($DC17=0,0,ROUND(4*$Y17*SUM(AD17:AF17)/$DC17,0)/4)</f>
        <v>0</v>
      </c>
      <c r="BX17" s="15">
        <f>IF($DC17=0,0,ROUND(4*$Y17*SUM(AH17:AJ17)/$DC17,0)/4)</f>
        <v>1.5</v>
      </c>
      <c r="BY17" s="15">
        <f>IF($DC17=0,0,ROUND(4*$Y17*SUM(AL17:AN17)/$DC17,0)/4)</f>
        <v>0</v>
      </c>
      <c r="BZ17" s="15">
        <f>IF($DC17=0,0,ROUND(4*$Y17*SUM(AP17:AR17)/$DC17,0)/4)</f>
        <v>0</v>
      </c>
      <c r="CA17" s="15">
        <f>IF($DC17=0,0,ROUND(4*$Y17*SUM(AT17:AV17)/$DC17,0)/4)</f>
        <v>0</v>
      </c>
      <c r="CB17" s="15">
        <f>IF($DC17=0,0,ROUND(4*$Y17*(SUM(AX17:AZ17))/$DC17,0)/4)</f>
        <v>0</v>
      </c>
      <c r="CC17" s="15">
        <f>IF($DC17=0,0,ROUND(4*$Y17*(SUM(BB17:BD17))/$DC17,0)/4)</f>
        <v>0</v>
      </c>
      <c r="CD17" s="15">
        <f>IF($DC17=0,0,ROUND(4*$Y17*(SUM(BF17:BH17))/$DC17,0)/4)</f>
        <v>0</v>
      </c>
      <c r="CE17" s="234">
        <f t="shared" si="14"/>
        <v>1.5</v>
      </c>
      <c r="CF17" s="355">
        <f t="shared" si="15"/>
        <v>1.5</v>
      </c>
      <c r="CH17" s="356">
        <f t="shared" si="16"/>
        <v>0</v>
      </c>
      <c r="CI17" s="356">
        <f t="shared" si="17"/>
        <v>0</v>
      </c>
      <c r="CJ17" s="356">
        <f t="shared" si="18"/>
        <v>0</v>
      </c>
      <c r="CK17" s="356">
        <f t="shared" si="19"/>
        <v>0</v>
      </c>
      <c r="CL17" s="356">
        <f t="shared" si="20"/>
        <v>0</v>
      </c>
      <c r="CM17" s="356">
        <f t="shared" si="21"/>
        <v>0</v>
      </c>
      <c r="CN17" s="356">
        <f t="shared" si="22"/>
        <v>0</v>
      </c>
      <c r="CO17" s="356">
        <f t="shared" si="23"/>
        <v>0</v>
      </c>
      <c r="CP17" s="357">
        <f t="shared" si="24"/>
        <v>0</v>
      </c>
      <c r="CQ17" s="356">
        <f t="shared" si="3"/>
        <v>0</v>
      </c>
      <c r="CR17" s="356">
        <f t="shared" si="4"/>
        <v>1</v>
      </c>
      <c r="CS17" s="358">
        <f t="shared" si="5"/>
        <v>0</v>
      </c>
      <c r="CT17" s="356">
        <f t="shared" si="6"/>
        <v>0</v>
      </c>
      <c r="CU17" s="356">
        <f t="shared" si="7"/>
        <v>0</v>
      </c>
      <c r="CV17" s="356">
        <f t="shared" si="8"/>
        <v>0</v>
      </c>
      <c r="CW17" s="356">
        <f t="shared" si="9"/>
        <v>0</v>
      </c>
      <c r="CX17" s="356">
        <f t="shared" si="10"/>
        <v>0</v>
      </c>
      <c r="CY17" s="359">
        <f t="shared" si="25"/>
        <v>1</v>
      </c>
      <c r="DC17" s="360">
        <f>SUM($AD17:$AF17)+SUM($AH17:$AJ17)+SUM($AL17:AN17)+SUM($AP17:AR17)+SUM($AT17:AV17)+SUM($AX17:AZ17)+SUM($BB17:BD17)+SUM($BF17:BH17)</f>
        <v>2</v>
      </c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</row>
    <row r="18" spans="1:125" s="20" customFormat="1" x14ac:dyDescent="0.25">
      <c r="A18" s="23" t="str">
        <f>'ПЛАН НАВЧАЛЬНОГО ПРОЦЕСУ ДЕННА'!A18</f>
        <v>1.1.04</v>
      </c>
      <c r="B18" s="513" t="str">
        <f>'ПЛАН НАВЧАЛЬНОГО ПРОЦЕСУ ДЕННА'!B18</f>
        <v>Публічні закупівлі</v>
      </c>
      <c r="C18" s="514" t="str">
        <f>'ПЛАН НАВЧАЛЬНОГО ПРОЦЕСУ ДЕННА'!C18</f>
        <v>ОбОп</v>
      </c>
      <c r="D18" s="350">
        <f>'ПЛАН НАВЧАЛЬНОГО ПРОЦЕСУ ДЕННА'!D18</f>
        <v>0</v>
      </c>
      <c r="E18" s="351">
        <f>'ПЛАН НАВЧАЛЬНОГО ПРОЦЕСУ ДЕННА'!E18</f>
        <v>0</v>
      </c>
      <c r="F18" s="351">
        <f>'ПЛАН НАВЧАЛЬНОГО ПРОЦЕСУ ДЕННА'!F18</f>
        <v>0</v>
      </c>
      <c r="G18" s="352">
        <f>'ПЛАН НАВЧАЛЬНОГО ПРОЦЕСУ ДЕННА'!G18</f>
        <v>0</v>
      </c>
      <c r="H18" s="350">
        <f>'ПЛАН НАВЧАЛЬНОГО ПРОЦЕСУ ДЕННА'!H18</f>
        <v>2</v>
      </c>
      <c r="I18" s="351">
        <f>'ПЛАН НАВЧАЛЬНОГО ПРОЦЕСУ ДЕННА'!I18</f>
        <v>0</v>
      </c>
      <c r="J18" s="351">
        <f>'ПЛАН НАВЧАЛЬНОГО ПРОЦЕСУ ДЕННА'!J18</f>
        <v>0</v>
      </c>
      <c r="K18" s="351">
        <f>'ПЛАН НАВЧАЛЬНОГО ПРОЦЕСУ ДЕННА'!K18</f>
        <v>0</v>
      </c>
      <c r="L18" s="351">
        <f>'ПЛАН НАВЧАЛЬНОГО ПРОЦЕСУ ДЕННА'!L18</f>
        <v>0</v>
      </c>
      <c r="M18" s="351">
        <f>'ПЛАН НАВЧАЛЬНОГО ПРОЦЕСУ ДЕННА'!M18</f>
        <v>0</v>
      </c>
      <c r="N18" s="351">
        <f>'ПЛАН НАВЧАЛЬНОГО ПРОЦЕСУ ДЕННА'!N18</f>
        <v>0</v>
      </c>
      <c r="O18" s="311">
        <f>'ПЛАН НАВЧАЛЬНОГО ПРОЦЕСУ ДЕННА'!O18</f>
        <v>0</v>
      </c>
      <c r="P18" s="311">
        <f>'ПЛАН НАВЧАЛЬНОГО ПРОЦЕСУ ДЕННА'!P18</f>
        <v>0</v>
      </c>
      <c r="Q18" s="625">
        <f>'ПЛАН НАВЧАЛЬНОГО ПРОЦЕСУ ДЕННА'!Q18</f>
        <v>0</v>
      </c>
      <c r="R18" s="626">
        <f>'ПЛАН НАВЧАЛЬНОГО ПРОЦЕСУ ДЕННА'!R18</f>
        <v>0</v>
      </c>
      <c r="S18" s="626">
        <f>'ПЛАН НАВЧАЛЬНОГО ПРОЦЕСУ ДЕННА'!S18</f>
        <v>0</v>
      </c>
      <c r="T18" s="626">
        <f>'ПЛАН НАВЧАЛЬНОГО ПРОЦЕСУ ДЕННА'!T18</f>
        <v>0</v>
      </c>
      <c r="U18" s="626">
        <f>'ПЛАН НАВЧАЛЬНОГО ПРОЦЕСУ ДЕННА'!U18</f>
        <v>0</v>
      </c>
      <c r="V18" s="626">
        <f>'ПЛАН НАВЧАЛЬНОГО ПРОЦЕСУ ДЕННА'!V18</f>
        <v>0</v>
      </c>
      <c r="W18" s="626">
        <f>'ПЛАН НАВЧАЛЬНОГО ПРОЦЕСУ ДЕННА'!W18</f>
        <v>0</v>
      </c>
      <c r="X18" s="353">
        <f>'ПЛАН НАВЧАЛЬНОГО ПРОЦЕСУ ДЕННА'!X18</f>
        <v>90</v>
      </c>
      <c r="Y18" s="162">
        <f>'ПЛАН НАВЧАЛЬНОГО ПРОЦЕСУ ДЕННА'!Y18</f>
        <v>3</v>
      </c>
      <c r="Z18" s="9">
        <f t="shared" si="11"/>
        <v>2</v>
      </c>
      <c r="AA18" s="9">
        <f t="shared" si="11"/>
        <v>0</v>
      </c>
      <c r="AB18" s="9">
        <f t="shared" si="11"/>
        <v>2</v>
      </c>
      <c r="AC18" s="9">
        <f t="shared" si="12"/>
        <v>86</v>
      </c>
      <c r="AD18" s="450">
        <f>IF('ПЛАН НАВЧАЛЬНОГО ПРОЦЕСУ ДЕННА'!AD18&gt;0,IF(ROUND('ПЛАН НАВЧАЛЬНОГО ПРОЦЕСУ ДЕННА'!AD18*$BW$4,0)&gt;0,ROUND('ПЛАН НАВЧАЛЬНОГО ПРОЦЕСУ ДЕННА'!AD18*$BW$4,0)*2,2),0)</f>
        <v>0</v>
      </c>
      <c r="AE18" s="450">
        <f>IF('ПЛАН НАВЧАЛЬНОГО ПРОЦЕСУ ДЕННА'!AE18&gt;0,IF(ROUND('ПЛАН НАВЧАЛЬНОГО ПРОЦЕСУ ДЕННА'!AE18*$BW$4,0)&gt;0,ROUND('ПЛАН НАВЧАЛЬНОГО ПРОЦЕСУ ДЕННА'!AE18*$BW$4,0)*2,2),0)</f>
        <v>0</v>
      </c>
      <c r="AF18" s="450">
        <f>IF('ПЛАН НАВЧАЛЬНОГО ПРОЦЕСУ ДЕННА'!AF18&gt;0,IF(ROUND('ПЛАН НАВЧАЛЬНОГО ПРОЦЕСУ ДЕННА'!AF18*$BW$4,0)&gt;0,ROUND('ПЛАН НАВЧАЛЬНОГО ПРОЦЕСУ ДЕННА'!AF18*$BW$4,0)*2,2),0)</f>
        <v>0</v>
      </c>
      <c r="AG18" s="76">
        <f>'ПЛАН НАВЧАЛЬНОГО ПРОЦЕСУ ДЕННА'!AG18</f>
        <v>0</v>
      </c>
      <c r="AH18" s="450">
        <f>IF('ПЛАН НАВЧАЛЬНОГО ПРОЦЕСУ ДЕННА'!AH18&gt;0,IF(ROUND('ПЛАН НАВЧАЛЬНОГО ПРОЦЕСУ ДЕННА'!AH18*$BW$4,0)&gt;0,ROUND('ПЛАН НАВЧАЛЬНОГО ПРОЦЕСУ ДЕННА'!AH18*$BW$4,0)*2,2),0)</f>
        <v>2</v>
      </c>
      <c r="AI18" s="450">
        <f>IF('ПЛАН НАВЧАЛЬНОГО ПРОЦЕСУ ДЕННА'!AI18&gt;0,IF(ROUND('ПЛАН НАВЧАЛЬНОГО ПРОЦЕСУ ДЕННА'!AI18*$BW$4,0)&gt;0,ROUND('ПЛАН НАВЧАЛЬНОГО ПРОЦЕСУ ДЕННА'!AI18*$BW$4,0)*2,2),0)</f>
        <v>0</v>
      </c>
      <c r="AJ18" s="450">
        <f>IF('ПЛАН НАВЧАЛЬНОГО ПРОЦЕСУ ДЕННА'!AJ18&gt;0,IF(ROUND('ПЛАН НАВЧАЛЬНОГО ПРОЦЕСУ ДЕННА'!AJ18*$BW$4,0)&gt;0,ROUND('ПЛАН НАВЧАЛЬНОГО ПРОЦЕСУ ДЕННА'!AJ18*$BW$4,0)*2,2),0)</f>
        <v>2</v>
      </c>
      <c r="AK18" s="76">
        <f>'ПЛАН НАВЧАЛЬНОГО ПРОЦЕСУ ДЕННА'!AK18</f>
        <v>3</v>
      </c>
      <c r="AL18" s="450">
        <f>IF('ПЛАН НАВЧАЛЬНОГО ПРОЦЕСУ ДЕННА'!AL18&gt;0,IF(ROUND('ПЛАН НАВЧАЛЬНОГО ПРОЦЕСУ ДЕННА'!AL18*$BW$4,0)&gt;0,ROUND('ПЛАН НАВЧАЛЬНОГО ПРОЦЕСУ ДЕННА'!AL18*$BW$4,0)*2,2),0)</f>
        <v>0</v>
      </c>
      <c r="AM18" s="450">
        <f>IF('ПЛАН НАВЧАЛЬНОГО ПРОЦЕСУ ДЕННА'!AM18&gt;0,IF(ROUND('ПЛАН НАВЧАЛЬНОГО ПРОЦЕСУ ДЕННА'!AM18*$BW$4,0)&gt;0,ROUND('ПЛАН НАВЧАЛЬНОГО ПРОЦЕСУ ДЕННА'!AM18*$BW$4,0)*2,2),0)</f>
        <v>0</v>
      </c>
      <c r="AN18" s="450">
        <f>IF('ПЛАН НАВЧАЛЬНОГО ПРОЦЕСУ ДЕННА'!AN18&gt;0,IF(ROUND('ПЛАН НАВЧАЛЬНОГО ПРОЦЕСУ ДЕННА'!AN18*$BW$4,0)&gt;0,ROUND('ПЛАН НАВЧАЛЬНОГО ПРОЦЕСУ ДЕННА'!AN18*$BW$4,0)*2,2),0)</f>
        <v>0</v>
      </c>
      <c r="AO18" s="76">
        <f>'ПЛАН НАВЧАЛЬНОГО ПРОЦЕСУ ДЕННА'!AO18</f>
        <v>0</v>
      </c>
      <c r="AP18" s="450">
        <f>IF('ПЛАН НАВЧАЛЬНОГО ПРОЦЕСУ ДЕННА'!AP18&gt;0,IF(ROUND('ПЛАН НАВЧАЛЬНОГО ПРОЦЕСУ ДЕННА'!AP18*$BW$4,0)&gt;0,ROUND('ПЛАН НАВЧАЛЬНОГО ПРОЦЕСУ ДЕННА'!AP18*$BW$4,0)*2,2),0)</f>
        <v>0</v>
      </c>
      <c r="AQ18" s="450">
        <f>IF('ПЛАН НАВЧАЛЬНОГО ПРОЦЕСУ ДЕННА'!AQ18&gt;0,IF(ROUND('ПЛАН НАВЧАЛЬНОГО ПРОЦЕСУ ДЕННА'!AQ18*$BW$4,0)&gt;0,ROUND('ПЛАН НАВЧАЛЬНОГО ПРОЦЕСУ ДЕННА'!AQ18*$BW$4,0)*2,2),0)</f>
        <v>0</v>
      </c>
      <c r="AR18" s="450">
        <f>IF('ПЛАН НАВЧАЛЬНОГО ПРОЦЕСУ ДЕННА'!AR18&gt;0,IF(ROUND('ПЛАН НАВЧАЛЬНОГО ПРОЦЕСУ ДЕННА'!AR18*$BW$4,0)&gt;0,ROUND('ПЛАН НАВЧАЛЬНОГО ПРОЦЕСУ ДЕННА'!AR18*$BW$4,0)*2,2),0)</f>
        <v>0</v>
      </c>
      <c r="AS18" s="76">
        <f>'ПЛАН НАВЧАЛЬНОГО ПРОЦЕСУ ДЕННА'!AS18</f>
        <v>0</v>
      </c>
      <c r="AT18" s="450">
        <f>IF('ПЛАН НАВЧАЛЬНОГО ПРОЦЕСУ ДЕННА'!AT18&gt;0,IF(ROUND('ПЛАН НАВЧАЛЬНОГО ПРОЦЕСУ ДЕННА'!AT18*$BW$4,0)&gt;0,ROUND('ПЛАН НАВЧАЛЬНОГО ПРОЦЕСУ ДЕННА'!AT18*$BW$4,0)*2,2),0)</f>
        <v>0</v>
      </c>
      <c r="AU18" s="450">
        <f>IF('ПЛАН НАВЧАЛЬНОГО ПРОЦЕСУ ДЕННА'!AU18&gt;0,IF(ROUND('ПЛАН НАВЧАЛЬНОГО ПРОЦЕСУ ДЕННА'!AU18*$BW$4,0)&gt;0,ROUND('ПЛАН НАВЧАЛЬНОГО ПРОЦЕСУ ДЕННА'!AU18*$BW$4,0)*2,2),0)</f>
        <v>0</v>
      </c>
      <c r="AV18" s="450">
        <f>IF('ПЛАН НАВЧАЛЬНОГО ПРОЦЕСУ ДЕННА'!AV18&gt;0,IF(ROUND('ПЛАН НАВЧАЛЬНОГО ПРОЦЕСУ ДЕННА'!AV18*$BW$4,0)&gt;0,ROUND('ПЛАН НАВЧАЛЬНОГО ПРОЦЕСУ ДЕННА'!AV18*$BW$4,0)*2,2),0)</f>
        <v>0</v>
      </c>
      <c r="AW18" s="76">
        <f>BP18</f>
        <v>0</v>
      </c>
      <c r="AX18" s="450">
        <f>IF('ПЛАН НАВЧАЛЬНОГО ПРОЦЕСУ ДЕННА'!AX18&gt;0,IF(ROUND('ПЛАН НАВЧАЛЬНОГО ПРОЦЕСУ ДЕННА'!AX18*$BW$4,0)&gt;0,ROUND('ПЛАН НАВЧАЛЬНОГО ПРОЦЕСУ ДЕННА'!AX18*$BW$4,0)*2,2),0)</f>
        <v>0</v>
      </c>
      <c r="AY18" s="450">
        <f>IF('ПЛАН НАВЧАЛЬНОГО ПРОЦЕСУ ДЕННА'!AY18&gt;0,IF(ROUND('ПЛАН НАВЧАЛЬНОГО ПРОЦЕСУ ДЕННА'!AY18*$BW$4,0)&gt;0,ROUND('ПЛАН НАВЧАЛЬНОГО ПРОЦЕСУ ДЕННА'!AY18*$BW$4,0)*2,2),0)</f>
        <v>0</v>
      </c>
      <c r="AZ18" s="450">
        <f>IF('ПЛАН НАВЧАЛЬНОГО ПРОЦЕСУ ДЕННА'!AZ18&gt;0,IF(ROUND('ПЛАН НАВЧАЛЬНОГО ПРОЦЕСУ ДЕННА'!AZ18*$BW$4,0)&gt;0,ROUND('ПЛАН НАВЧАЛЬНОГО ПРОЦЕСУ ДЕННА'!AZ18*$BW$4,0)*2,2),0)</f>
        <v>0</v>
      </c>
      <c r="BA18" s="76">
        <f>BQ18</f>
        <v>0</v>
      </c>
      <c r="BB18" s="450">
        <f>IF('ПЛАН НАВЧАЛЬНОГО ПРОЦЕСУ ДЕННА'!BB18&gt;0,IF(ROUND('ПЛАН НАВЧАЛЬНОГО ПРОЦЕСУ ДЕННА'!BB18*$BW$4,0)&gt;0,ROUND('ПЛАН НАВЧАЛЬНОГО ПРОЦЕСУ ДЕННА'!BB18*$BW$4,0)*2,2),0)</f>
        <v>0</v>
      </c>
      <c r="BC18" s="450">
        <f>IF('ПЛАН НАВЧАЛЬНОГО ПРОЦЕСУ ДЕННА'!BC18&gt;0,IF(ROUND('ПЛАН НАВЧАЛЬНОГО ПРОЦЕСУ ДЕННА'!BC18*$BW$4,0)&gt;0,ROUND('ПЛАН НАВЧАЛЬНОГО ПРОЦЕСУ ДЕННА'!BC18*$BW$4,0)*2,2),0)</f>
        <v>0</v>
      </c>
      <c r="BD18" s="450">
        <f>IF('ПЛАН НАВЧАЛЬНОГО ПРОЦЕСУ ДЕННА'!BD18&gt;0,IF(ROUND('ПЛАН НАВЧАЛЬНОГО ПРОЦЕСУ ДЕННА'!BD18*$BW$4,0)&gt;0,ROUND('ПЛАН НАВЧАЛЬНОГО ПРОЦЕСУ ДЕННА'!BD18*$BW$4,0)*2,2),0)</f>
        <v>0</v>
      </c>
      <c r="BE18" s="76">
        <f>BR18</f>
        <v>0</v>
      </c>
      <c r="BF18" s="450">
        <f>IF('ПЛАН НАВЧАЛЬНОГО ПРОЦЕСУ ДЕННА'!BF18&gt;0,IF(ROUND('ПЛАН НАВЧАЛЬНОГО ПРОЦЕСУ ДЕННА'!BF18*$BW$4,0)&gt;0,ROUND('ПЛАН НАВЧАЛЬНОГО ПРОЦЕСУ ДЕННА'!BF18*$BW$4,0)*2,2),0)</f>
        <v>0</v>
      </c>
      <c r="BG18" s="450">
        <f>IF('ПЛАН НАВЧАЛЬНОГО ПРОЦЕСУ ДЕННА'!BG18&gt;0,IF(ROUND('ПЛАН НАВЧАЛЬНОГО ПРОЦЕСУ ДЕННА'!BG18*$BW$4,0)&gt;0,ROUND('ПЛАН НАВЧАЛЬНОГО ПРОЦЕСУ ДЕННА'!BG18*$BW$4,0)*2,2),0)</f>
        <v>0</v>
      </c>
      <c r="BH18" s="450">
        <f>IF('ПЛАН НАВЧАЛЬНОГО ПРОЦЕСУ ДЕННА'!BH18&gt;0,IF(ROUND('ПЛАН НАВЧАЛЬНОГО ПРОЦЕСУ ДЕННА'!BH18*$BW$4,0)&gt;0,ROUND('ПЛАН НАВЧАЛЬНОГО ПРОЦЕСУ ДЕННА'!BH18*$BW$4,0)*2,2),0)</f>
        <v>0</v>
      </c>
      <c r="BI18" s="76">
        <f>BS18</f>
        <v>0</v>
      </c>
      <c r="BJ18" s="69">
        <f t="shared" si="0"/>
        <v>0.9555555555555556</v>
      </c>
      <c r="BK18" s="142" t="str">
        <f t="shared" si="1"/>
        <v/>
      </c>
      <c r="BL18" s="15">
        <f t="shared" si="26"/>
        <v>0</v>
      </c>
      <c r="BM18" s="15">
        <f t="shared" si="2"/>
        <v>3</v>
      </c>
      <c r="BN18" s="15">
        <f t="shared" si="2"/>
        <v>0</v>
      </c>
      <c r="BO18" s="15">
        <f t="shared" si="2"/>
        <v>0</v>
      </c>
      <c r="BP18" s="15">
        <f t="shared" si="2"/>
        <v>0</v>
      </c>
      <c r="BQ18" s="15">
        <f t="shared" si="2"/>
        <v>0</v>
      </c>
      <c r="BR18" s="15">
        <f t="shared" si="2"/>
        <v>0</v>
      </c>
      <c r="BS18" s="15">
        <f t="shared" si="2"/>
        <v>0</v>
      </c>
      <c r="BT18" s="101">
        <f t="shared" si="13"/>
        <v>3</v>
      </c>
      <c r="BW18" s="15">
        <f t="shared" ref="BW18:BW64" si="27">IF($DC18=0,0,ROUND(4*$Y18*SUM(AD18:AF18)/$DC18,0)/4)</f>
        <v>0</v>
      </c>
      <c r="BX18" s="15">
        <f t="shared" ref="BX18:BX64" si="28">IF($DC18=0,0,ROUND(4*$Y18*SUM(AH18:AJ18)/$DC18,0)/4)</f>
        <v>3</v>
      </c>
      <c r="BY18" s="15">
        <f t="shared" ref="BY18:BY64" si="29">IF($DC18=0,0,ROUND(4*$Y18*SUM(AL18:AN18)/$DC18,0)/4)</f>
        <v>0</v>
      </c>
      <c r="BZ18" s="15">
        <f t="shared" ref="BZ18:BZ64" si="30">IF($DC18=0,0,ROUND(4*$Y18*SUM(AP18:AR18)/$DC18,0)/4)</f>
        <v>0</v>
      </c>
      <c r="CA18" s="15">
        <f t="shared" ref="CA18:CA64" si="31">IF($DC18=0,0,ROUND(4*$Y18*SUM(AT18:AV18)/$DC18,0)/4)</f>
        <v>0</v>
      </c>
      <c r="CB18" s="15">
        <f t="shared" ref="CB18:CB64" si="32">IF($DC18=0,0,ROUND(4*$Y18*(SUM(AX18:AZ18))/$DC18,0)/4)</f>
        <v>0</v>
      </c>
      <c r="CC18" s="15">
        <f t="shared" ref="CC18:CC64" si="33">IF($DC18=0,0,ROUND(4*$Y18*(SUM(BB18:BD18))/$DC18,0)/4)</f>
        <v>0</v>
      </c>
      <c r="CD18" s="15">
        <f t="shared" ref="CD18:CD64" si="34">IF($DC18=0,0,ROUND(4*$Y18*(SUM(BF18:BH18))/$DC18,0)/4)</f>
        <v>0</v>
      </c>
      <c r="CE18" s="234">
        <f t="shared" si="14"/>
        <v>3</v>
      </c>
      <c r="CF18" s="355">
        <f t="shared" si="15"/>
        <v>3</v>
      </c>
      <c r="CH18" s="356">
        <f t="shared" si="16"/>
        <v>0</v>
      </c>
      <c r="CI18" s="356">
        <f t="shared" si="17"/>
        <v>0</v>
      </c>
      <c r="CJ18" s="356">
        <f t="shared" si="18"/>
        <v>0</v>
      </c>
      <c r="CK18" s="356">
        <f t="shared" si="19"/>
        <v>0</v>
      </c>
      <c r="CL18" s="356">
        <f t="shared" si="20"/>
        <v>0</v>
      </c>
      <c r="CM18" s="356">
        <f t="shared" si="21"/>
        <v>0</v>
      </c>
      <c r="CN18" s="356">
        <f t="shared" si="22"/>
        <v>0</v>
      </c>
      <c r="CO18" s="356">
        <f t="shared" si="23"/>
        <v>0</v>
      </c>
      <c r="CP18" s="357">
        <f t="shared" si="24"/>
        <v>0</v>
      </c>
      <c r="CQ18" s="356">
        <f t="shared" si="3"/>
        <v>0</v>
      </c>
      <c r="CR18" s="356">
        <f t="shared" si="4"/>
        <v>1</v>
      </c>
      <c r="CS18" s="358">
        <f t="shared" si="5"/>
        <v>0</v>
      </c>
      <c r="CT18" s="356">
        <f t="shared" si="6"/>
        <v>0</v>
      </c>
      <c r="CU18" s="356">
        <f t="shared" si="7"/>
        <v>0</v>
      </c>
      <c r="CV18" s="356">
        <f t="shared" si="8"/>
        <v>0</v>
      </c>
      <c r="CW18" s="356">
        <f t="shared" si="9"/>
        <v>0</v>
      </c>
      <c r="CX18" s="356">
        <f t="shared" si="10"/>
        <v>0</v>
      </c>
      <c r="CY18" s="359">
        <f t="shared" si="25"/>
        <v>1</v>
      </c>
      <c r="DC18" s="360">
        <f>SUM($AD18:$AF18)+SUM($AH18:$AJ18)+SUM($AL18:AN18)+SUM($AP18:AR18)+SUM($AT18:AV18)+SUM($AX18:AZ18)+SUM($BB18:BD18)+SUM($BF18:BH18)</f>
        <v>4</v>
      </c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</row>
    <row r="19" spans="1:125" s="20" customFormat="1" ht="20.399999999999999" customHeight="1" x14ac:dyDescent="0.25">
      <c r="A19" s="23" t="str">
        <f>'ПЛАН НАВЧАЛЬНОГО ПРОЦЕСУ ДЕННА'!A19</f>
        <v>1.1.05</v>
      </c>
      <c r="B19" s="513" t="str">
        <f>'ПЛАН НАВЧАЛЬНОГО ПРОЦЕСУ ДЕННА'!B19</f>
        <v>Економіка та врядування</v>
      </c>
      <c r="C19" s="514" t="str">
        <f>'ПЛАН НАВЧАЛЬНОГО ПРОЦЕСУ ДЕННА'!C19</f>
        <v>ПУММ</v>
      </c>
      <c r="D19" s="350">
        <f>'ПЛАН НАВЧАЛЬНОГО ПРОЦЕСУ ДЕННА'!D19</f>
        <v>2</v>
      </c>
      <c r="E19" s="351">
        <f>'ПЛАН НАВЧАЛЬНОГО ПРОЦЕСУ ДЕННА'!E19</f>
        <v>0</v>
      </c>
      <c r="F19" s="351">
        <f>'ПЛАН НАВЧАЛЬНОГО ПРОЦЕСУ ДЕННА'!F19</f>
        <v>0</v>
      </c>
      <c r="G19" s="352">
        <f>'ПЛАН НАВЧАЛЬНОГО ПРОЦЕСУ ДЕННА'!G19</f>
        <v>0</v>
      </c>
      <c r="H19" s="350">
        <f>'ПЛАН НАВЧАЛЬНОГО ПРОЦЕСУ ДЕННА'!H19</f>
        <v>0</v>
      </c>
      <c r="I19" s="351">
        <f>'ПЛАН НАВЧАЛЬНОГО ПРОЦЕСУ ДЕННА'!I19</f>
        <v>0</v>
      </c>
      <c r="J19" s="351">
        <f>'ПЛАН НАВЧАЛЬНОГО ПРОЦЕСУ ДЕННА'!J19</f>
        <v>0</v>
      </c>
      <c r="K19" s="351">
        <f>'ПЛАН НАВЧАЛЬНОГО ПРОЦЕСУ ДЕННА'!K19</f>
        <v>0</v>
      </c>
      <c r="L19" s="351">
        <f>'ПЛАН НАВЧАЛЬНОГО ПРОЦЕСУ ДЕННА'!L19</f>
        <v>0</v>
      </c>
      <c r="M19" s="351">
        <f>'ПЛАН НАВЧАЛЬНОГО ПРОЦЕСУ ДЕННА'!M19</f>
        <v>0</v>
      </c>
      <c r="N19" s="351">
        <f>'ПЛАН НАВЧАЛЬНОГО ПРОЦЕСУ ДЕННА'!N19</f>
        <v>0</v>
      </c>
      <c r="O19" s="311">
        <f>'ПЛАН НАВЧАЛЬНОГО ПРОЦЕСУ ДЕННА'!O19</f>
        <v>0</v>
      </c>
      <c r="P19" s="311">
        <f>'ПЛАН НАВЧАЛЬНОГО ПРОЦЕСУ ДЕННА'!P19</f>
        <v>0</v>
      </c>
      <c r="Q19" s="625">
        <f>'ПЛАН НАВЧАЛЬНОГО ПРОЦЕСУ ДЕННА'!Q19</f>
        <v>0</v>
      </c>
      <c r="R19" s="626">
        <f>'ПЛАН НАВЧАЛЬНОГО ПРОЦЕСУ ДЕННА'!R19</f>
        <v>0</v>
      </c>
      <c r="S19" s="626">
        <f>'ПЛАН НАВЧАЛЬНОГО ПРОЦЕСУ ДЕННА'!S19</f>
        <v>0</v>
      </c>
      <c r="T19" s="626">
        <f>'ПЛАН НАВЧАЛЬНОГО ПРОЦЕСУ ДЕННА'!T19</f>
        <v>0</v>
      </c>
      <c r="U19" s="626">
        <f>'ПЛАН НАВЧАЛЬНОГО ПРОЦЕСУ ДЕННА'!U19</f>
        <v>0</v>
      </c>
      <c r="V19" s="626">
        <f>'ПЛАН НАВЧАЛЬНОГО ПРОЦЕСУ ДЕННА'!V19</f>
        <v>0</v>
      </c>
      <c r="W19" s="626">
        <f>'ПЛАН НАВЧАЛЬНОГО ПРОЦЕСУ ДЕННА'!W19</f>
        <v>0</v>
      </c>
      <c r="X19" s="353">
        <f>'ПЛАН НАВЧАЛЬНОГО ПРОЦЕСУ ДЕННА'!X19</f>
        <v>135</v>
      </c>
      <c r="Y19" s="162">
        <f>'ПЛАН НАВЧАЛЬНОГО ПРОЦЕСУ ДЕННА'!Y19</f>
        <v>4.5</v>
      </c>
      <c r="Z19" s="9">
        <f t="shared" si="11"/>
        <v>4</v>
      </c>
      <c r="AA19" s="9">
        <f t="shared" si="11"/>
        <v>0</v>
      </c>
      <c r="AB19" s="9">
        <f t="shared" si="11"/>
        <v>2</v>
      </c>
      <c r="AC19" s="9">
        <f t="shared" si="12"/>
        <v>129</v>
      </c>
      <c r="AD19" s="450">
        <f>IF('ПЛАН НАВЧАЛЬНОГО ПРОЦЕСУ ДЕННА'!AD19&gt;0,IF(ROUND('ПЛАН НАВЧАЛЬНОГО ПРОЦЕСУ ДЕННА'!AD19*$BW$4,0)&gt;0,ROUND('ПЛАН НАВЧАЛЬНОГО ПРОЦЕСУ ДЕННА'!AD19*$BW$4,0)*2,2),0)</f>
        <v>0</v>
      </c>
      <c r="AE19" s="450">
        <f>IF('ПЛАН НАВЧАЛЬНОГО ПРОЦЕСУ ДЕННА'!AE19&gt;0,IF(ROUND('ПЛАН НАВЧАЛЬНОГО ПРОЦЕСУ ДЕННА'!AE19*$BW$4,0)&gt;0,ROUND('ПЛАН НАВЧАЛЬНОГО ПРОЦЕСУ ДЕННА'!AE19*$BW$4,0)*2,2),0)</f>
        <v>0</v>
      </c>
      <c r="AF19" s="450">
        <f>IF('ПЛАН НАВЧАЛЬНОГО ПРОЦЕСУ ДЕННА'!AF19&gt;0,IF(ROUND('ПЛАН НАВЧАЛЬНОГО ПРОЦЕСУ ДЕННА'!AF19*$BW$4,0)&gt;0,ROUND('ПЛАН НАВЧАЛЬНОГО ПРОЦЕСУ ДЕННА'!AF19*$BW$4,0)*2,2),0)</f>
        <v>0</v>
      </c>
      <c r="AG19" s="76">
        <f>'ПЛАН НАВЧАЛЬНОГО ПРОЦЕСУ ДЕННА'!AG19</f>
        <v>0</v>
      </c>
      <c r="AH19" s="450">
        <f>IF('ПЛАН НАВЧАЛЬНОГО ПРОЦЕСУ ДЕННА'!AH19&gt;0,IF(ROUND('ПЛАН НАВЧАЛЬНОГО ПРОЦЕСУ ДЕННА'!AH19*$BW$4,0)&gt;0,ROUND('ПЛАН НАВЧАЛЬНОГО ПРОЦЕСУ ДЕННА'!AH19*$BW$4,0)*2,2),0)</f>
        <v>4</v>
      </c>
      <c r="AI19" s="450">
        <f>IF('ПЛАН НАВЧАЛЬНОГО ПРОЦЕСУ ДЕННА'!AI19&gt;0,IF(ROUND('ПЛАН НАВЧАЛЬНОГО ПРОЦЕСУ ДЕННА'!AI19*$BW$4,0)&gt;0,ROUND('ПЛАН НАВЧАЛЬНОГО ПРОЦЕСУ ДЕННА'!AI19*$BW$4,0)*2,2),0)</f>
        <v>0</v>
      </c>
      <c r="AJ19" s="450">
        <f>IF('ПЛАН НАВЧАЛЬНОГО ПРОЦЕСУ ДЕННА'!AJ19&gt;0,IF(ROUND('ПЛАН НАВЧАЛЬНОГО ПРОЦЕСУ ДЕННА'!AJ19*$BW$4,0)&gt;0,ROUND('ПЛАН НАВЧАЛЬНОГО ПРОЦЕСУ ДЕННА'!AJ19*$BW$4,0)*2,2),0)</f>
        <v>2</v>
      </c>
      <c r="AK19" s="76">
        <f>'ПЛАН НАВЧАЛЬНОГО ПРОЦЕСУ ДЕННА'!AK19</f>
        <v>4.5</v>
      </c>
      <c r="AL19" s="450">
        <f>IF('ПЛАН НАВЧАЛЬНОГО ПРОЦЕСУ ДЕННА'!AL19&gt;0,IF(ROUND('ПЛАН НАВЧАЛЬНОГО ПРОЦЕСУ ДЕННА'!AL19*$BW$4,0)&gt;0,ROUND('ПЛАН НАВЧАЛЬНОГО ПРОЦЕСУ ДЕННА'!AL19*$BW$4,0)*2,2),0)</f>
        <v>0</v>
      </c>
      <c r="AM19" s="450">
        <f>IF('ПЛАН НАВЧАЛЬНОГО ПРОЦЕСУ ДЕННА'!AM19&gt;0,IF(ROUND('ПЛАН НАВЧАЛЬНОГО ПРОЦЕСУ ДЕННА'!AM19*$BW$4,0)&gt;0,ROUND('ПЛАН НАВЧАЛЬНОГО ПРОЦЕСУ ДЕННА'!AM19*$BW$4,0)*2,2),0)</f>
        <v>0</v>
      </c>
      <c r="AN19" s="450">
        <f>IF('ПЛАН НАВЧАЛЬНОГО ПРОЦЕСУ ДЕННА'!AN19&gt;0,IF(ROUND('ПЛАН НАВЧАЛЬНОГО ПРОЦЕСУ ДЕННА'!AN19*$BW$4,0)&gt;0,ROUND('ПЛАН НАВЧАЛЬНОГО ПРОЦЕСУ ДЕННА'!AN19*$BW$4,0)*2,2),0)</f>
        <v>0</v>
      </c>
      <c r="AO19" s="76">
        <f>'ПЛАН НАВЧАЛЬНОГО ПРОЦЕСУ ДЕННА'!AO19</f>
        <v>0</v>
      </c>
      <c r="AP19" s="450">
        <f>IF('ПЛАН НАВЧАЛЬНОГО ПРОЦЕСУ ДЕННА'!AP19&gt;0,IF(ROUND('ПЛАН НАВЧАЛЬНОГО ПРОЦЕСУ ДЕННА'!AP19*$BW$4,0)&gt;0,ROUND('ПЛАН НАВЧАЛЬНОГО ПРОЦЕСУ ДЕННА'!AP19*$BW$4,0)*2,2),0)</f>
        <v>0</v>
      </c>
      <c r="AQ19" s="450">
        <f>IF('ПЛАН НАВЧАЛЬНОГО ПРОЦЕСУ ДЕННА'!AQ19&gt;0,IF(ROUND('ПЛАН НАВЧАЛЬНОГО ПРОЦЕСУ ДЕННА'!AQ19*$BW$4,0)&gt;0,ROUND('ПЛАН НАВЧАЛЬНОГО ПРОЦЕСУ ДЕННА'!AQ19*$BW$4,0)*2,2),0)</f>
        <v>0</v>
      </c>
      <c r="AR19" s="450">
        <f>IF('ПЛАН НАВЧАЛЬНОГО ПРОЦЕСУ ДЕННА'!AR19&gt;0,IF(ROUND('ПЛАН НАВЧАЛЬНОГО ПРОЦЕСУ ДЕННА'!AR19*$BW$4,0)&gt;0,ROUND('ПЛАН НАВЧАЛЬНОГО ПРОЦЕСУ ДЕННА'!AR19*$BW$4,0)*2,2),0)</f>
        <v>0</v>
      </c>
      <c r="AS19" s="76">
        <f>'ПЛАН НАВЧАЛЬНОГО ПРОЦЕСУ ДЕННА'!AS19</f>
        <v>0</v>
      </c>
      <c r="AT19" s="450">
        <f>IF('ПЛАН НАВЧАЛЬНОГО ПРОЦЕСУ ДЕННА'!AT19&gt;0,IF(ROUND('ПЛАН НАВЧАЛЬНОГО ПРОЦЕСУ ДЕННА'!AT19*$BW$4,0)&gt;0,ROUND('ПЛАН НАВЧАЛЬНОГО ПРОЦЕСУ ДЕННА'!AT19*$BW$4,0)*2,2),0)</f>
        <v>0</v>
      </c>
      <c r="AU19" s="450">
        <f>IF('ПЛАН НАВЧАЛЬНОГО ПРОЦЕСУ ДЕННА'!AU19&gt;0,IF(ROUND('ПЛАН НАВЧАЛЬНОГО ПРОЦЕСУ ДЕННА'!AU19*$BW$4,0)&gt;0,ROUND('ПЛАН НАВЧАЛЬНОГО ПРОЦЕСУ ДЕННА'!AU19*$BW$4,0)*2,2),0)</f>
        <v>0</v>
      </c>
      <c r="AV19" s="450">
        <f>IF('ПЛАН НАВЧАЛЬНОГО ПРОЦЕСУ ДЕННА'!AV19&gt;0,IF(ROUND('ПЛАН НАВЧАЛЬНОГО ПРОЦЕСУ ДЕННА'!AV19*$BW$4,0)&gt;0,ROUND('ПЛАН НАВЧАЛЬНОГО ПРОЦЕСУ ДЕННА'!AV19*$BW$4,0)*2,2),0)</f>
        <v>0</v>
      </c>
      <c r="AW19" s="76">
        <f t="shared" ref="AW19:AW64" si="35">BP19</f>
        <v>0</v>
      </c>
      <c r="AX19" s="450">
        <f>IF('ПЛАН НАВЧАЛЬНОГО ПРОЦЕСУ ДЕННА'!AX19&gt;0,IF(ROUND('ПЛАН НАВЧАЛЬНОГО ПРОЦЕСУ ДЕННА'!AX19*$BW$4,0)&gt;0,ROUND('ПЛАН НАВЧАЛЬНОГО ПРОЦЕСУ ДЕННА'!AX19*$BW$4,0)*2,2),0)</f>
        <v>0</v>
      </c>
      <c r="AY19" s="450">
        <f>IF('ПЛАН НАВЧАЛЬНОГО ПРОЦЕСУ ДЕННА'!AY19&gt;0,IF(ROUND('ПЛАН НАВЧАЛЬНОГО ПРОЦЕСУ ДЕННА'!AY19*$BW$4,0)&gt;0,ROUND('ПЛАН НАВЧАЛЬНОГО ПРОЦЕСУ ДЕННА'!AY19*$BW$4,0)*2,2),0)</f>
        <v>0</v>
      </c>
      <c r="AZ19" s="450">
        <f>IF('ПЛАН НАВЧАЛЬНОГО ПРОЦЕСУ ДЕННА'!AZ19&gt;0,IF(ROUND('ПЛАН НАВЧАЛЬНОГО ПРОЦЕСУ ДЕННА'!AZ19*$BW$4,0)&gt;0,ROUND('ПЛАН НАВЧАЛЬНОГО ПРОЦЕСУ ДЕННА'!AZ19*$BW$4,0)*2,2),0)</f>
        <v>0</v>
      </c>
      <c r="BA19" s="76">
        <f t="shared" ref="BA19:BA64" si="36">BQ19</f>
        <v>0</v>
      </c>
      <c r="BB19" s="450">
        <f>IF('ПЛАН НАВЧАЛЬНОГО ПРОЦЕСУ ДЕННА'!BB19&gt;0,IF(ROUND('ПЛАН НАВЧАЛЬНОГО ПРОЦЕСУ ДЕННА'!BB19*$BW$4,0)&gt;0,ROUND('ПЛАН НАВЧАЛЬНОГО ПРОЦЕСУ ДЕННА'!BB19*$BW$4,0)*2,2),0)</f>
        <v>0</v>
      </c>
      <c r="BC19" s="450">
        <f>IF('ПЛАН НАВЧАЛЬНОГО ПРОЦЕСУ ДЕННА'!BC19&gt;0,IF(ROUND('ПЛАН НАВЧАЛЬНОГО ПРОЦЕСУ ДЕННА'!BC19*$BW$4,0)&gt;0,ROUND('ПЛАН НАВЧАЛЬНОГО ПРОЦЕСУ ДЕННА'!BC19*$BW$4,0)*2,2),0)</f>
        <v>0</v>
      </c>
      <c r="BD19" s="450">
        <f>IF('ПЛАН НАВЧАЛЬНОГО ПРОЦЕСУ ДЕННА'!BD19&gt;0,IF(ROUND('ПЛАН НАВЧАЛЬНОГО ПРОЦЕСУ ДЕННА'!BD19*$BW$4,0)&gt;0,ROUND('ПЛАН НАВЧАЛЬНОГО ПРОЦЕСУ ДЕННА'!BD19*$BW$4,0)*2,2),0)</f>
        <v>0</v>
      </c>
      <c r="BE19" s="76">
        <f t="shared" ref="BE19:BE64" si="37">BR19</f>
        <v>0</v>
      </c>
      <c r="BF19" s="450">
        <f>IF('ПЛАН НАВЧАЛЬНОГО ПРОЦЕСУ ДЕННА'!BF19&gt;0,IF(ROUND('ПЛАН НАВЧАЛЬНОГО ПРОЦЕСУ ДЕННА'!BF19*$BW$4,0)&gt;0,ROUND('ПЛАН НАВЧАЛЬНОГО ПРОЦЕСУ ДЕННА'!BF19*$BW$4,0)*2,2),0)</f>
        <v>0</v>
      </c>
      <c r="BG19" s="450">
        <f>IF('ПЛАН НАВЧАЛЬНОГО ПРОЦЕСУ ДЕННА'!BG19&gt;0,IF(ROUND('ПЛАН НАВЧАЛЬНОГО ПРОЦЕСУ ДЕННА'!BG19*$BW$4,0)&gt;0,ROUND('ПЛАН НАВЧАЛЬНОГО ПРОЦЕСУ ДЕННА'!BG19*$BW$4,0)*2,2),0)</f>
        <v>0</v>
      </c>
      <c r="BH19" s="450">
        <f>IF('ПЛАН НАВЧАЛЬНОГО ПРОЦЕСУ ДЕННА'!BH19&gt;0,IF(ROUND('ПЛАН НАВЧАЛЬНОГО ПРОЦЕСУ ДЕННА'!BH19*$BW$4,0)&gt;0,ROUND('ПЛАН НАВЧАЛЬНОГО ПРОЦЕСУ ДЕННА'!BH19*$BW$4,0)*2,2),0)</f>
        <v>0</v>
      </c>
      <c r="BI19" s="76">
        <f t="shared" ref="BI19:BI64" si="38">BS19</f>
        <v>0</v>
      </c>
      <c r="BJ19" s="69">
        <f t="shared" si="0"/>
        <v>0.9555555555555556</v>
      </c>
      <c r="BK19" s="142" t="str">
        <f t="shared" si="1"/>
        <v/>
      </c>
      <c r="BL19" s="15">
        <f t="shared" si="26"/>
        <v>0</v>
      </c>
      <c r="BM19" s="15">
        <f t="shared" si="2"/>
        <v>4.5</v>
      </c>
      <c r="BN19" s="15">
        <f t="shared" si="2"/>
        <v>0</v>
      </c>
      <c r="BO19" s="15">
        <f t="shared" si="2"/>
        <v>0</v>
      </c>
      <c r="BP19" s="15">
        <f t="shared" si="2"/>
        <v>0</v>
      </c>
      <c r="BQ19" s="15">
        <f t="shared" si="2"/>
        <v>0</v>
      </c>
      <c r="BR19" s="15">
        <f t="shared" si="2"/>
        <v>0</v>
      </c>
      <c r="BS19" s="15">
        <f t="shared" si="2"/>
        <v>0</v>
      </c>
      <c r="BT19" s="101">
        <f t="shared" si="13"/>
        <v>4.5</v>
      </c>
      <c r="BW19" s="15">
        <f t="shared" si="27"/>
        <v>0</v>
      </c>
      <c r="BX19" s="15">
        <f t="shared" si="28"/>
        <v>4.5</v>
      </c>
      <c r="BY19" s="15">
        <f t="shared" si="29"/>
        <v>0</v>
      </c>
      <c r="BZ19" s="15">
        <f t="shared" si="30"/>
        <v>0</v>
      </c>
      <c r="CA19" s="15">
        <f t="shared" si="31"/>
        <v>0</v>
      </c>
      <c r="CB19" s="15">
        <f t="shared" si="32"/>
        <v>0</v>
      </c>
      <c r="CC19" s="15">
        <f t="shared" si="33"/>
        <v>0</v>
      </c>
      <c r="CD19" s="15">
        <f t="shared" si="34"/>
        <v>0</v>
      </c>
      <c r="CE19" s="234">
        <f t="shared" si="14"/>
        <v>4.5</v>
      </c>
      <c r="CF19" s="355">
        <f t="shared" si="15"/>
        <v>4.5</v>
      </c>
      <c r="CH19" s="356">
        <f t="shared" si="16"/>
        <v>0</v>
      </c>
      <c r="CI19" s="356">
        <f t="shared" si="17"/>
        <v>1</v>
      </c>
      <c r="CJ19" s="356">
        <f t="shared" si="18"/>
        <v>0</v>
      </c>
      <c r="CK19" s="356">
        <f t="shared" si="19"/>
        <v>0</v>
      </c>
      <c r="CL19" s="356">
        <f t="shared" si="20"/>
        <v>0</v>
      </c>
      <c r="CM19" s="356">
        <f t="shared" si="21"/>
        <v>0</v>
      </c>
      <c r="CN19" s="356">
        <f t="shared" si="22"/>
        <v>0</v>
      </c>
      <c r="CO19" s="356">
        <f t="shared" si="23"/>
        <v>0</v>
      </c>
      <c r="CP19" s="357">
        <f t="shared" si="24"/>
        <v>1</v>
      </c>
      <c r="CQ19" s="356">
        <f t="shared" si="3"/>
        <v>0</v>
      </c>
      <c r="CR19" s="356">
        <f t="shared" si="4"/>
        <v>0</v>
      </c>
      <c r="CS19" s="358">
        <f t="shared" si="5"/>
        <v>0</v>
      </c>
      <c r="CT19" s="356">
        <f t="shared" si="6"/>
        <v>0</v>
      </c>
      <c r="CU19" s="356">
        <f t="shared" si="7"/>
        <v>0</v>
      </c>
      <c r="CV19" s="356">
        <f t="shared" si="8"/>
        <v>0</v>
      </c>
      <c r="CW19" s="356">
        <f t="shared" si="9"/>
        <v>0</v>
      </c>
      <c r="CX19" s="356">
        <f t="shared" si="10"/>
        <v>0</v>
      </c>
      <c r="CY19" s="359">
        <f t="shared" si="25"/>
        <v>0</v>
      </c>
      <c r="DC19" s="360">
        <f>SUM($AD19:$AF19)+SUM($AH19:$AJ19)+SUM($AL19:AN19)+SUM($AP19:AR19)+SUM($AT19:AV19)+SUM($AX19:AZ19)+SUM($BB19:BD19)+SUM($BF19:BH19)</f>
        <v>6</v>
      </c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</row>
    <row r="20" spans="1:125" s="20" customFormat="1" x14ac:dyDescent="0.25">
      <c r="A20" s="23" t="str">
        <f>'ПЛАН НАВЧАЛЬНОГО ПРОЦЕСУ ДЕННА'!A20</f>
        <v>1.1.06</v>
      </c>
      <c r="B20" s="513" t="str">
        <f>'ПЛАН НАВЧАЛЬНОГО ПРОЦЕСУ ДЕННА'!B20</f>
        <v>Стратегічне управління</v>
      </c>
      <c r="C20" s="514" t="str">
        <f>'ПЛАН НАВЧАЛЬНОГО ПРОЦЕСУ ДЕННА'!C20</f>
        <v>ПУММ</v>
      </c>
      <c r="D20" s="350">
        <f>'ПЛАН НАВЧАЛЬНОГО ПРОЦЕСУ ДЕННА'!D20</f>
        <v>1</v>
      </c>
      <c r="E20" s="351">
        <f>'ПЛАН НАВЧАЛЬНОГО ПРОЦЕСУ ДЕННА'!E20</f>
        <v>2</v>
      </c>
      <c r="F20" s="351">
        <f>'ПЛАН НАВЧАЛЬНОГО ПРОЦЕСУ ДЕННА'!F20</f>
        <v>0</v>
      </c>
      <c r="G20" s="352">
        <f>'ПЛАН НАВЧАЛЬНОГО ПРОЦЕСУ ДЕННА'!G20</f>
        <v>0</v>
      </c>
      <c r="H20" s="350">
        <f>'ПЛАН НАВЧАЛЬНОГО ПРОЦЕСУ ДЕННА'!H20</f>
        <v>0</v>
      </c>
      <c r="I20" s="351">
        <f>'ПЛАН НАВЧАЛЬНОГО ПРОЦЕСУ ДЕННА'!I20</f>
        <v>0</v>
      </c>
      <c r="J20" s="351">
        <f>'ПЛАН НАВЧАЛЬНОГО ПРОЦЕСУ ДЕННА'!J20</f>
        <v>0</v>
      </c>
      <c r="K20" s="351">
        <f>'ПЛАН НАВЧАЛЬНОГО ПРОЦЕСУ ДЕННА'!K20</f>
        <v>0</v>
      </c>
      <c r="L20" s="351">
        <f>'ПЛАН НАВЧАЛЬНОГО ПРОЦЕСУ ДЕННА'!L20</f>
        <v>0</v>
      </c>
      <c r="M20" s="351">
        <f>'ПЛАН НАВЧАЛЬНОГО ПРОЦЕСУ ДЕННА'!M20</f>
        <v>0</v>
      </c>
      <c r="N20" s="351">
        <f>'ПЛАН НАВЧАЛЬНОГО ПРОЦЕСУ ДЕННА'!N20</f>
        <v>0</v>
      </c>
      <c r="O20" s="311">
        <f>'ПЛАН НАВЧАЛЬНОГО ПРОЦЕСУ ДЕННА'!O20</f>
        <v>0</v>
      </c>
      <c r="P20" s="311">
        <f>'ПЛАН НАВЧАЛЬНОГО ПРОЦЕСУ ДЕННА'!P20</f>
        <v>0</v>
      </c>
      <c r="Q20" s="625">
        <f>'ПЛАН НАВЧАЛЬНОГО ПРОЦЕСУ ДЕННА'!Q20</f>
        <v>0</v>
      </c>
      <c r="R20" s="626">
        <f>'ПЛАН НАВЧАЛЬНОГО ПРОЦЕСУ ДЕННА'!R20</f>
        <v>0</v>
      </c>
      <c r="S20" s="626">
        <f>'ПЛАН НАВЧАЛЬНОГО ПРОЦЕСУ ДЕННА'!S20</f>
        <v>0</v>
      </c>
      <c r="T20" s="626">
        <f>'ПЛАН НАВЧАЛЬНОГО ПРОЦЕСУ ДЕННА'!T20</f>
        <v>0</v>
      </c>
      <c r="U20" s="626">
        <f>'ПЛАН НАВЧАЛЬНОГО ПРОЦЕСУ ДЕННА'!U20</f>
        <v>0</v>
      </c>
      <c r="V20" s="626">
        <f>'ПЛАН НАВЧАЛЬНОГО ПРОЦЕСУ ДЕННА'!V20</f>
        <v>0</v>
      </c>
      <c r="W20" s="626">
        <f>'ПЛАН НАВЧАЛЬНОГО ПРОЦЕСУ ДЕННА'!W20</f>
        <v>0</v>
      </c>
      <c r="X20" s="353">
        <f>'ПЛАН НАВЧАЛЬНОГО ПРОЦЕСУ ДЕННА'!X20</f>
        <v>195</v>
      </c>
      <c r="Y20" s="162">
        <f>'ПЛАН НАВЧАЛЬНОГО ПРОЦЕСУ ДЕННА'!Y20</f>
        <v>6.5</v>
      </c>
      <c r="Z20" s="9">
        <f t="shared" si="11"/>
        <v>8</v>
      </c>
      <c r="AA20" s="9">
        <f t="shared" si="11"/>
        <v>0</v>
      </c>
      <c r="AB20" s="9">
        <f t="shared" si="11"/>
        <v>4</v>
      </c>
      <c r="AC20" s="9">
        <f t="shared" si="12"/>
        <v>183</v>
      </c>
      <c r="AD20" s="450">
        <f>IF('ПЛАН НАВЧАЛЬНОГО ПРОЦЕСУ ДЕННА'!AD20&gt;0,IF(ROUND('ПЛАН НАВЧАЛЬНОГО ПРОЦЕСУ ДЕННА'!AD20*$BW$4,0)&gt;0,ROUND('ПЛАН НАВЧАЛЬНОГО ПРОЦЕСУ ДЕННА'!AD20*$BW$4,0)*2,2),0)</f>
        <v>4</v>
      </c>
      <c r="AE20" s="450">
        <f>IF('ПЛАН НАВЧАЛЬНОГО ПРОЦЕСУ ДЕННА'!AE20&gt;0,IF(ROUND('ПЛАН НАВЧАЛЬНОГО ПРОЦЕСУ ДЕННА'!AE20*$BW$4,0)&gt;0,ROUND('ПЛАН НАВЧАЛЬНОГО ПРОЦЕСУ ДЕННА'!AE20*$BW$4,0)*2,2),0)</f>
        <v>0</v>
      </c>
      <c r="AF20" s="450">
        <f>IF('ПЛАН НАВЧАЛЬНОГО ПРОЦЕСУ ДЕННА'!AF20&gt;0,IF(ROUND('ПЛАН НАВЧАЛЬНОГО ПРОЦЕСУ ДЕННА'!AF20*$BW$4,0)&gt;0,ROUND('ПЛАН НАВЧАЛЬНОГО ПРОЦЕСУ ДЕННА'!AF20*$BW$4,0)*2,2),0)</f>
        <v>2</v>
      </c>
      <c r="AG20" s="76">
        <f>'ПЛАН НАВЧАЛЬНОГО ПРОЦЕСУ ДЕННА'!AG20</f>
        <v>3.5</v>
      </c>
      <c r="AH20" s="450">
        <f>IF('ПЛАН НАВЧАЛЬНОГО ПРОЦЕСУ ДЕННА'!AH20&gt;0,IF(ROUND('ПЛАН НАВЧАЛЬНОГО ПРОЦЕСУ ДЕННА'!AH20*$BW$4,0)&gt;0,ROUND('ПЛАН НАВЧАЛЬНОГО ПРОЦЕСУ ДЕННА'!AH20*$BW$4,0)*2,2),0)</f>
        <v>4</v>
      </c>
      <c r="AI20" s="450">
        <f>IF('ПЛАН НАВЧАЛЬНОГО ПРОЦЕСУ ДЕННА'!AI20&gt;0,IF(ROUND('ПЛАН НАВЧАЛЬНОГО ПРОЦЕСУ ДЕННА'!AI20*$BW$4,0)&gt;0,ROUND('ПЛАН НАВЧАЛЬНОГО ПРОЦЕСУ ДЕННА'!AI20*$BW$4,0)*2,2),0)</f>
        <v>0</v>
      </c>
      <c r="AJ20" s="450">
        <f>IF('ПЛАН НАВЧАЛЬНОГО ПРОЦЕСУ ДЕННА'!AJ20&gt;0,IF(ROUND('ПЛАН НАВЧАЛЬНОГО ПРОЦЕСУ ДЕННА'!AJ20*$BW$4,0)&gt;0,ROUND('ПЛАН НАВЧАЛЬНОГО ПРОЦЕСУ ДЕННА'!AJ20*$BW$4,0)*2,2),0)</f>
        <v>2</v>
      </c>
      <c r="AK20" s="76">
        <f>'ПЛАН НАВЧАЛЬНОГО ПРОЦЕСУ ДЕННА'!AK20</f>
        <v>3</v>
      </c>
      <c r="AL20" s="450">
        <f>IF('ПЛАН НАВЧАЛЬНОГО ПРОЦЕСУ ДЕННА'!AL20&gt;0,IF(ROUND('ПЛАН НАВЧАЛЬНОГО ПРОЦЕСУ ДЕННА'!AL20*$BW$4,0)&gt;0,ROUND('ПЛАН НАВЧАЛЬНОГО ПРОЦЕСУ ДЕННА'!AL20*$BW$4,0)*2,2),0)</f>
        <v>0</v>
      </c>
      <c r="AM20" s="450">
        <f>IF('ПЛАН НАВЧАЛЬНОГО ПРОЦЕСУ ДЕННА'!AM20&gt;0,IF(ROUND('ПЛАН НАВЧАЛЬНОГО ПРОЦЕСУ ДЕННА'!AM20*$BW$4,0)&gt;0,ROUND('ПЛАН НАВЧАЛЬНОГО ПРОЦЕСУ ДЕННА'!AM20*$BW$4,0)*2,2),0)</f>
        <v>0</v>
      </c>
      <c r="AN20" s="450">
        <f>IF('ПЛАН НАВЧАЛЬНОГО ПРОЦЕСУ ДЕННА'!AN20&gt;0,IF(ROUND('ПЛАН НАВЧАЛЬНОГО ПРОЦЕСУ ДЕННА'!AN20*$BW$4,0)&gt;0,ROUND('ПЛАН НАВЧАЛЬНОГО ПРОЦЕСУ ДЕННА'!AN20*$BW$4,0)*2,2),0)</f>
        <v>0</v>
      </c>
      <c r="AO20" s="76">
        <f>'ПЛАН НАВЧАЛЬНОГО ПРОЦЕСУ ДЕННА'!AO20</f>
        <v>0</v>
      </c>
      <c r="AP20" s="450">
        <f>IF('ПЛАН НАВЧАЛЬНОГО ПРОЦЕСУ ДЕННА'!AP20&gt;0,IF(ROUND('ПЛАН НАВЧАЛЬНОГО ПРОЦЕСУ ДЕННА'!AP20*$BW$4,0)&gt;0,ROUND('ПЛАН НАВЧАЛЬНОГО ПРОЦЕСУ ДЕННА'!AP20*$BW$4,0)*2,2),0)</f>
        <v>0</v>
      </c>
      <c r="AQ20" s="450">
        <f>IF('ПЛАН НАВЧАЛЬНОГО ПРОЦЕСУ ДЕННА'!AQ20&gt;0,IF(ROUND('ПЛАН НАВЧАЛЬНОГО ПРОЦЕСУ ДЕННА'!AQ20*$BW$4,0)&gt;0,ROUND('ПЛАН НАВЧАЛЬНОГО ПРОЦЕСУ ДЕННА'!AQ20*$BW$4,0)*2,2),0)</f>
        <v>0</v>
      </c>
      <c r="AR20" s="450">
        <f>IF('ПЛАН НАВЧАЛЬНОГО ПРОЦЕСУ ДЕННА'!AR20&gt;0,IF(ROUND('ПЛАН НАВЧАЛЬНОГО ПРОЦЕСУ ДЕННА'!AR20*$BW$4,0)&gt;0,ROUND('ПЛАН НАВЧАЛЬНОГО ПРОЦЕСУ ДЕННА'!AR20*$BW$4,0)*2,2),0)</f>
        <v>0</v>
      </c>
      <c r="AS20" s="76">
        <f>'ПЛАН НАВЧАЛЬНОГО ПРОЦЕСУ ДЕННА'!AS20</f>
        <v>0</v>
      </c>
      <c r="AT20" s="450">
        <f>IF('ПЛАН НАВЧАЛЬНОГО ПРОЦЕСУ ДЕННА'!AT20&gt;0,IF(ROUND('ПЛАН НАВЧАЛЬНОГО ПРОЦЕСУ ДЕННА'!AT20*$BW$4,0)&gt;0,ROUND('ПЛАН НАВЧАЛЬНОГО ПРОЦЕСУ ДЕННА'!AT20*$BW$4,0)*2,2),0)</f>
        <v>0</v>
      </c>
      <c r="AU20" s="450">
        <f>IF('ПЛАН НАВЧАЛЬНОГО ПРОЦЕСУ ДЕННА'!AU20&gt;0,IF(ROUND('ПЛАН НАВЧАЛЬНОГО ПРОЦЕСУ ДЕННА'!AU20*$BW$4,0)&gt;0,ROUND('ПЛАН НАВЧАЛЬНОГО ПРОЦЕСУ ДЕННА'!AU20*$BW$4,0)*2,2),0)</f>
        <v>0</v>
      </c>
      <c r="AV20" s="450">
        <f>IF('ПЛАН НАВЧАЛЬНОГО ПРОЦЕСУ ДЕННА'!AV20&gt;0,IF(ROUND('ПЛАН НАВЧАЛЬНОГО ПРОЦЕСУ ДЕННА'!AV20*$BW$4,0)&gt;0,ROUND('ПЛАН НАВЧАЛЬНОГО ПРОЦЕСУ ДЕННА'!AV20*$BW$4,0)*2,2),0)</f>
        <v>0</v>
      </c>
      <c r="AW20" s="76">
        <f t="shared" si="35"/>
        <v>0</v>
      </c>
      <c r="AX20" s="450">
        <f>IF('ПЛАН НАВЧАЛЬНОГО ПРОЦЕСУ ДЕННА'!AX20&gt;0,IF(ROUND('ПЛАН НАВЧАЛЬНОГО ПРОЦЕСУ ДЕННА'!AX20*$BW$4,0)&gt;0,ROUND('ПЛАН НАВЧАЛЬНОГО ПРОЦЕСУ ДЕННА'!AX20*$BW$4,0)*2,2),0)</f>
        <v>0</v>
      </c>
      <c r="AY20" s="450">
        <f>IF('ПЛАН НАВЧАЛЬНОГО ПРОЦЕСУ ДЕННА'!AY20&gt;0,IF(ROUND('ПЛАН НАВЧАЛЬНОГО ПРОЦЕСУ ДЕННА'!AY20*$BW$4,0)&gt;0,ROUND('ПЛАН НАВЧАЛЬНОГО ПРОЦЕСУ ДЕННА'!AY20*$BW$4,0)*2,2),0)</f>
        <v>0</v>
      </c>
      <c r="AZ20" s="450">
        <f>IF('ПЛАН НАВЧАЛЬНОГО ПРОЦЕСУ ДЕННА'!AZ20&gt;0,IF(ROUND('ПЛАН НАВЧАЛЬНОГО ПРОЦЕСУ ДЕННА'!AZ20*$BW$4,0)&gt;0,ROUND('ПЛАН НАВЧАЛЬНОГО ПРОЦЕСУ ДЕННА'!AZ20*$BW$4,0)*2,2),0)</f>
        <v>0</v>
      </c>
      <c r="BA20" s="76">
        <f t="shared" si="36"/>
        <v>0</v>
      </c>
      <c r="BB20" s="450">
        <f>IF('ПЛАН НАВЧАЛЬНОГО ПРОЦЕСУ ДЕННА'!BB20&gt;0,IF(ROUND('ПЛАН НАВЧАЛЬНОГО ПРОЦЕСУ ДЕННА'!BB20*$BW$4,0)&gt;0,ROUND('ПЛАН НАВЧАЛЬНОГО ПРОЦЕСУ ДЕННА'!BB20*$BW$4,0)*2,2),0)</f>
        <v>0</v>
      </c>
      <c r="BC20" s="450">
        <f>IF('ПЛАН НАВЧАЛЬНОГО ПРОЦЕСУ ДЕННА'!BC20&gt;0,IF(ROUND('ПЛАН НАВЧАЛЬНОГО ПРОЦЕСУ ДЕННА'!BC20*$BW$4,0)&gt;0,ROUND('ПЛАН НАВЧАЛЬНОГО ПРОЦЕСУ ДЕННА'!BC20*$BW$4,0)*2,2),0)</f>
        <v>0</v>
      </c>
      <c r="BD20" s="450">
        <f>IF('ПЛАН НАВЧАЛЬНОГО ПРОЦЕСУ ДЕННА'!BD20&gt;0,IF(ROUND('ПЛАН НАВЧАЛЬНОГО ПРОЦЕСУ ДЕННА'!BD20*$BW$4,0)&gt;0,ROUND('ПЛАН НАВЧАЛЬНОГО ПРОЦЕСУ ДЕННА'!BD20*$BW$4,0)*2,2),0)</f>
        <v>0</v>
      </c>
      <c r="BE20" s="76">
        <f t="shared" si="37"/>
        <v>0</v>
      </c>
      <c r="BF20" s="450">
        <f>IF('ПЛАН НАВЧАЛЬНОГО ПРОЦЕСУ ДЕННА'!BF20&gt;0,IF(ROUND('ПЛАН НАВЧАЛЬНОГО ПРОЦЕСУ ДЕННА'!BF20*$BW$4,0)&gt;0,ROUND('ПЛАН НАВЧАЛЬНОГО ПРОЦЕСУ ДЕННА'!BF20*$BW$4,0)*2,2),0)</f>
        <v>0</v>
      </c>
      <c r="BG20" s="450">
        <f>IF('ПЛАН НАВЧАЛЬНОГО ПРОЦЕСУ ДЕННА'!BG20&gt;0,IF(ROUND('ПЛАН НАВЧАЛЬНОГО ПРОЦЕСУ ДЕННА'!BG20*$BW$4,0)&gt;0,ROUND('ПЛАН НАВЧАЛЬНОГО ПРОЦЕСУ ДЕННА'!BG20*$BW$4,0)*2,2),0)</f>
        <v>0</v>
      </c>
      <c r="BH20" s="450">
        <f>IF('ПЛАН НАВЧАЛЬНОГО ПРОЦЕСУ ДЕННА'!BH20&gt;0,IF(ROUND('ПЛАН НАВЧАЛЬНОГО ПРОЦЕСУ ДЕННА'!BH20*$BW$4,0)&gt;0,ROUND('ПЛАН НАВЧАЛЬНОГО ПРОЦЕСУ ДЕННА'!BH20*$BW$4,0)*2,2),0)</f>
        <v>0</v>
      </c>
      <c r="BI20" s="76">
        <f t="shared" si="38"/>
        <v>0</v>
      </c>
      <c r="BJ20" s="69">
        <f t="shared" si="0"/>
        <v>0.93846153846153846</v>
      </c>
      <c r="BK20" s="142" t="str">
        <f t="shared" si="1"/>
        <v/>
      </c>
      <c r="BL20" s="15">
        <f t="shared" si="26"/>
        <v>3.25</v>
      </c>
      <c r="BM20" s="15">
        <f t="shared" si="2"/>
        <v>3.25</v>
      </c>
      <c r="BN20" s="15">
        <f t="shared" si="2"/>
        <v>0</v>
      </c>
      <c r="BO20" s="15">
        <f t="shared" si="2"/>
        <v>0</v>
      </c>
      <c r="BP20" s="15">
        <f t="shared" si="2"/>
        <v>0</v>
      </c>
      <c r="BQ20" s="15">
        <f t="shared" si="2"/>
        <v>0</v>
      </c>
      <c r="BR20" s="15">
        <f t="shared" si="2"/>
        <v>0</v>
      </c>
      <c r="BS20" s="15">
        <f t="shared" si="2"/>
        <v>0</v>
      </c>
      <c r="BT20" s="101">
        <f t="shared" si="13"/>
        <v>6.5</v>
      </c>
      <c r="BW20" s="15">
        <f t="shared" si="27"/>
        <v>3.25</v>
      </c>
      <c r="BX20" s="15">
        <f t="shared" si="28"/>
        <v>3.25</v>
      </c>
      <c r="BY20" s="15">
        <f t="shared" si="29"/>
        <v>0</v>
      </c>
      <c r="BZ20" s="15">
        <f t="shared" si="30"/>
        <v>0</v>
      </c>
      <c r="CA20" s="15">
        <f t="shared" si="31"/>
        <v>0</v>
      </c>
      <c r="CB20" s="15">
        <f t="shared" si="32"/>
        <v>0</v>
      </c>
      <c r="CC20" s="15">
        <f t="shared" si="33"/>
        <v>0</v>
      </c>
      <c r="CD20" s="15">
        <f t="shared" si="34"/>
        <v>0</v>
      </c>
      <c r="CE20" s="234">
        <f t="shared" si="14"/>
        <v>6.5</v>
      </c>
      <c r="CF20" s="355">
        <f>MAX(BW20:CD20)</f>
        <v>3.25</v>
      </c>
      <c r="CH20" s="356">
        <f t="shared" si="16"/>
        <v>1</v>
      </c>
      <c r="CI20" s="356">
        <f t="shared" si="17"/>
        <v>1</v>
      </c>
      <c r="CJ20" s="356">
        <f t="shared" si="18"/>
        <v>0</v>
      </c>
      <c r="CK20" s="356">
        <f t="shared" si="19"/>
        <v>0</v>
      </c>
      <c r="CL20" s="356">
        <f t="shared" si="20"/>
        <v>0</v>
      </c>
      <c r="CM20" s="356">
        <f t="shared" si="21"/>
        <v>0</v>
      </c>
      <c r="CN20" s="356">
        <f t="shared" si="22"/>
        <v>0</v>
      </c>
      <c r="CO20" s="356">
        <f t="shared" si="23"/>
        <v>0</v>
      </c>
      <c r="CP20" s="357">
        <f t="shared" si="24"/>
        <v>2</v>
      </c>
      <c r="CQ20" s="356">
        <f t="shared" si="3"/>
        <v>0</v>
      </c>
      <c r="CR20" s="356">
        <f t="shared" si="4"/>
        <v>0</v>
      </c>
      <c r="CS20" s="358">
        <f t="shared" si="5"/>
        <v>0</v>
      </c>
      <c r="CT20" s="356">
        <f t="shared" si="6"/>
        <v>0</v>
      </c>
      <c r="CU20" s="356">
        <f t="shared" si="7"/>
        <v>0</v>
      </c>
      <c r="CV20" s="356">
        <f t="shared" si="8"/>
        <v>0</v>
      </c>
      <c r="CW20" s="356">
        <f t="shared" si="9"/>
        <v>0</v>
      </c>
      <c r="CX20" s="356">
        <f t="shared" si="10"/>
        <v>0</v>
      </c>
      <c r="CY20" s="359">
        <f t="shared" si="25"/>
        <v>0</v>
      </c>
      <c r="DC20" s="360">
        <f>SUM($AD20:$AF20)+SUM($AH20:$AJ20)+SUM($AL20:AN20)+SUM($AP20:AR20)+SUM($AT20:AV20)+SUM($AX20:AZ20)+SUM($BB20:BD20)+SUM($BF20:BH20)</f>
        <v>12</v>
      </c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</row>
    <row r="21" spans="1:125" s="20" customFormat="1" x14ac:dyDescent="0.25">
      <c r="A21" s="23" t="str">
        <f>'ПЛАН НАВЧАЛЬНОГО ПРОЦЕСУ ДЕННА'!A21</f>
        <v>1.1.07</v>
      </c>
      <c r="B21" s="513" t="str">
        <f>'ПЛАН НАВЧАЛЬНОГО ПРОЦЕСУ ДЕННА'!B21</f>
        <v xml:space="preserve">Програмно-цільове управління </v>
      </c>
      <c r="C21" s="514" t="str">
        <f>'ПЛАН НАВЧАЛЬНОГО ПРОЦЕСУ ДЕННА'!C21</f>
        <v>ПУММ</v>
      </c>
      <c r="D21" s="350">
        <f>'ПЛАН НАВЧАЛЬНОГО ПРОЦЕСУ ДЕННА'!D21</f>
        <v>1</v>
      </c>
      <c r="E21" s="351">
        <f>'ПЛАН НАВЧАЛЬНОГО ПРОЦЕСУ ДЕННА'!E21</f>
        <v>0</v>
      </c>
      <c r="F21" s="351">
        <f>'ПЛАН НАВЧАЛЬНОГО ПРОЦЕСУ ДЕННА'!F21</f>
        <v>0</v>
      </c>
      <c r="G21" s="352">
        <f>'ПЛАН НАВЧАЛЬНОГО ПРОЦЕСУ ДЕННА'!G21</f>
        <v>0</v>
      </c>
      <c r="H21" s="350">
        <f>'ПЛАН НАВЧАЛЬНОГО ПРОЦЕСУ ДЕННА'!H21</f>
        <v>0</v>
      </c>
      <c r="I21" s="351">
        <f>'ПЛАН НАВЧАЛЬНОГО ПРОЦЕСУ ДЕННА'!I21</f>
        <v>0</v>
      </c>
      <c r="J21" s="351">
        <f>'ПЛАН НАВЧАЛЬНОГО ПРОЦЕСУ ДЕННА'!J21</f>
        <v>0</v>
      </c>
      <c r="K21" s="351">
        <f>'ПЛАН НАВЧАЛЬНОГО ПРОЦЕСУ ДЕННА'!K21</f>
        <v>0</v>
      </c>
      <c r="L21" s="351">
        <f>'ПЛАН НАВЧАЛЬНОГО ПРОЦЕСУ ДЕННА'!L21</f>
        <v>0</v>
      </c>
      <c r="M21" s="351">
        <f>'ПЛАН НАВЧАЛЬНОГО ПРОЦЕСУ ДЕННА'!M21</f>
        <v>0</v>
      </c>
      <c r="N21" s="351">
        <f>'ПЛАН НАВЧАЛЬНОГО ПРОЦЕСУ ДЕННА'!N21</f>
        <v>0</v>
      </c>
      <c r="O21" s="311">
        <f>'ПЛАН НАВЧАЛЬНОГО ПРОЦЕСУ ДЕННА'!O21</f>
        <v>0</v>
      </c>
      <c r="P21" s="311">
        <f>'ПЛАН НАВЧАЛЬНОГО ПРОЦЕСУ ДЕННА'!P21</f>
        <v>0</v>
      </c>
      <c r="Q21" s="625">
        <f>'ПЛАН НАВЧАЛЬНОГО ПРОЦЕСУ ДЕННА'!Q21</f>
        <v>0</v>
      </c>
      <c r="R21" s="626">
        <f>'ПЛАН НАВЧАЛЬНОГО ПРОЦЕСУ ДЕННА'!R21</f>
        <v>0</v>
      </c>
      <c r="S21" s="626">
        <f>'ПЛАН НАВЧАЛЬНОГО ПРОЦЕСУ ДЕННА'!S21</f>
        <v>0</v>
      </c>
      <c r="T21" s="626">
        <f>'ПЛАН НАВЧАЛЬНОГО ПРОЦЕСУ ДЕННА'!T21</f>
        <v>0</v>
      </c>
      <c r="U21" s="626">
        <f>'ПЛАН НАВЧАЛЬНОГО ПРОЦЕСУ ДЕННА'!U21</f>
        <v>0</v>
      </c>
      <c r="V21" s="626">
        <f>'ПЛАН НАВЧАЛЬНОГО ПРОЦЕСУ ДЕННА'!V21</f>
        <v>0</v>
      </c>
      <c r="W21" s="626">
        <f>'ПЛАН НАВЧАЛЬНОГО ПРОЦЕСУ ДЕННА'!W21</f>
        <v>0</v>
      </c>
      <c r="X21" s="353">
        <f>'ПЛАН НАВЧАЛЬНОГО ПРОЦЕСУ ДЕННА'!X21</f>
        <v>135</v>
      </c>
      <c r="Y21" s="162">
        <f>'ПЛАН НАВЧАЛЬНОГО ПРОЦЕСУ ДЕННА'!Y21</f>
        <v>4.5</v>
      </c>
      <c r="Z21" s="9">
        <f t="shared" si="11"/>
        <v>4</v>
      </c>
      <c r="AA21" s="9">
        <f t="shared" si="11"/>
        <v>0</v>
      </c>
      <c r="AB21" s="9">
        <f t="shared" si="11"/>
        <v>2</v>
      </c>
      <c r="AC21" s="9">
        <f t="shared" si="12"/>
        <v>129</v>
      </c>
      <c r="AD21" s="450">
        <f>IF('ПЛАН НАВЧАЛЬНОГО ПРОЦЕСУ ДЕННА'!AD21&gt;0,IF(ROUND('ПЛАН НАВЧАЛЬНОГО ПРОЦЕСУ ДЕННА'!AD21*$BW$4,0)&gt;0,ROUND('ПЛАН НАВЧАЛЬНОГО ПРОЦЕСУ ДЕННА'!AD21*$BW$4,0)*2,2),0)</f>
        <v>4</v>
      </c>
      <c r="AE21" s="450">
        <f>IF('ПЛАН НАВЧАЛЬНОГО ПРОЦЕСУ ДЕННА'!AE21&gt;0,IF(ROUND('ПЛАН НАВЧАЛЬНОГО ПРОЦЕСУ ДЕННА'!AE21*$BW$4,0)&gt;0,ROUND('ПЛАН НАВЧАЛЬНОГО ПРОЦЕСУ ДЕННА'!AE21*$BW$4,0)*2,2),0)</f>
        <v>0</v>
      </c>
      <c r="AF21" s="450">
        <f>IF('ПЛАН НАВЧАЛЬНОГО ПРОЦЕСУ ДЕННА'!AF21&gt;0,IF(ROUND('ПЛАН НАВЧАЛЬНОГО ПРОЦЕСУ ДЕННА'!AF21*$BW$4,0)&gt;0,ROUND('ПЛАН НАВЧАЛЬНОГО ПРОЦЕСУ ДЕННА'!AF21*$BW$4,0)*2,2),0)</f>
        <v>2</v>
      </c>
      <c r="AG21" s="76">
        <f>'ПЛАН НАВЧАЛЬНОГО ПРОЦЕСУ ДЕННА'!AG21</f>
        <v>4.5</v>
      </c>
      <c r="AH21" s="450">
        <f>IF('ПЛАН НАВЧАЛЬНОГО ПРОЦЕСУ ДЕННА'!AH21&gt;0,IF(ROUND('ПЛАН НАВЧАЛЬНОГО ПРОЦЕСУ ДЕННА'!AH21*$BW$4,0)&gt;0,ROUND('ПЛАН НАВЧАЛЬНОГО ПРОЦЕСУ ДЕННА'!AH21*$BW$4,0)*2,2),0)</f>
        <v>0</v>
      </c>
      <c r="AI21" s="450">
        <f>IF('ПЛАН НАВЧАЛЬНОГО ПРОЦЕСУ ДЕННА'!AI21&gt;0,IF(ROUND('ПЛАН НАВЧАЛЬНОГО ПРОЦЕСУ ДЕННА'!AI21*$BW$4,0)&gt;0,ROUND('ПЛАН НАВЧАЛЬНОГО ПРОЦЕСУ ДЕННА'!AI21*$BW$4,0)*2,2),0)</f>
        <v>0</v>
      </c>
      <c r="AJ21" s="450">
        <f>IF('ПЛАН НАВЧАЛЬНОГО ПРОЦЕСУ ДЕННА'!AJ21&gt;0,IF(ROUND('ПЛАН НАВЧАЛЬНОГО ПРОЦЕСУ ДЕННА'!AJ21*$BW$4,0)&gt;0,ROUND('ПЛАН НАВЧАЛЬНОГО ПРОЦЕСУ ДЕННА'!AJ21*$BW$4,0)*2,2),0)</f>
        <v>0</v>
      </c>
      <c r="AK21" s="76">
        <f>'ПЛАН НАВЧАЛЬНОГО ПРОЦЕСУ ДЕННА'!AK21</f>
        <v>0</v>
      </c>
      <c r="AL21" s="450">
        <f>IF('ПЛАН НАВЧАЛЬНОГО ПРОЦЕСУ ДЕННА'!AL21&gt;0,IF(ROUND('ПЛАН НАВЧАЛЬНОГО ПРОЦЕСУ ДЕННА'!AL21*$BW$4,0)&gt;0,ROUND('ПЛАН НАВЧАЛЬНОГО ПРОЦЕСУ ДЕННА'!AL21*$BW$4,0)*2,2),0)</f>
        <v>0</v>
      </c>
      <c r="AM21" s="450">
        <f>IF('ПЛАН НАВЧАЛЬНОГО ПРОЦЕСУ ДЕННА'!AM21&gt;0,IF(ROUND('ПЛАН НАВЧАЛЬНОГО ПРОЦЕСУ ДЕННА'!AM21*$BW$4,0)&gt;0,ROUND('ПЛАН НАВЧАЛЬНОГО ПРОЦЕСУ ДЕННА'!AM21*$BW$4,0)*2,2),0)</f>
        <v>0</v>
      </c>
      <c r="AN21" s="450">
        <f>IF('ПЛАН НАВЧАЛЬНОГО ПРОЦЕСУ ДЕННА'!AN21&gt;0,IF(ROUND('ПЛАН НАВЧАЛЬНОГО ПРОЦЕСУ ДЕННА'!AN21*$BW$4,0)&gt;0,ROUND('ПЛАН НАВЧАЛЬНОГО ПРОЦЕСУ ДЕННА'!AN21*$BW$4,0)*2,2),0)</f>
        <v>0</v>
      </c>
      <c r="AO21" s="76">
        <f>'ПЛАН НАВЧАЛЬНОГО ПРОЦЕСУ ДЕННА'!AO21</f>
        <v>0</v>
      </c>
      <c r="AP21" s="450">
        <f>IF('ПЛАН НАВЧАЛЬНОГО ПРОЦЕСУ ДЕННА'!AP21&gt;0,IF(ROUND('ПЛАН НАВЧАЛЬНОГО ПРОЦЕСУ ДЕННА'!AP21*$BW$4,0)&gt;0,ROUND('ПЛАН НАВЧАЛЬНОГО ПРОЦЕСУ ДЕННА'!AP21*$BW$4,0)*2,2),0)</f>
        <v>0</v>
      </c>
      <c r="AQ21" s="450">
        <f>IF('ПЛАН НАВЧАЛЬНОГО ПРОЦЕСУ ДЕННА'!AQ21&gt;0,IF(ROUND('ПЛАН НАВЧАЛЬНОГО ПРОЦЕСУ ДЕННА'!AQ21*$BW$4,0)&gt;0,ROUND('ПЛАН НАВЧАЛЬНОГО ПРОЦЕСУ ДЕННА'!AQ21*$BW$4,0)*2,2),0)</f>
        <v>0</v>
      </c>
      <c r="AR21" s="450">
        <f>IF('ПЛАН НАВЧАЛЬНОГО ПРОЦЕСУ ДЕННА'!AR21&gt;0,IF(ROUND('ПЛАН НАВЧАЛЬНОГО ПРОЦЕСУ ДЕННА'!AR21*$BW$4,0)&gt;0,ROUND('ПЛАН НАВЧАЛЬНОГО ПРОЦЕСУ ДЕННА'!AR21*$BW$4,0)*2,2),0)</f>
        <v>0</v>
      </c>
      <c r="AS21" s="76">
        <f>'ПЛАН НАВЧАЛЬНОГО ПРОЦЕСУ ДЕННА'!AS21</f>
        <v>0</v>
      </c>
      <c r="AT21" s="450">
        <f>IF('ПЛАН НАВЧАЛЬНОГО ПРОЦЕСУ ДЕННА'!AT21&gt;0,IF(ROUND('ПЛАН НАВЧАЛЬНОГО ПРОЦЕСУ ДЕННА'!AT21*$BW$4,0)&gt;0,ROUND('ПЛАН НАВЧАЛЬНОГО ПРОЦЕСУ ДЕННА'!AT21*$BW$4,0)*2,2),0)</f>
        <v>0</v>
      </c>
      <c r="AU21" s="450">
        <f>IF('ПЛАН НАВЧАЛЬНОГО ПРОЦЕСУ ДЕННА'!AU21&gt;0,IF(ROUND('ПЛАН НАВЧАЛЬНОГО ПРОЦЕСУ ДЕННА'!AU21*$BW$4,0)&gt;0,ROUND('ПЛАН НАВЧАЛЬНОГО ПРОЦЕСУ ДЕННА'!AU21*$BW$4,0)*2,2),0)</f>
        <v>0</v>
      </c>
      <c r="AV21" s="450">
        <f>IF('ПЛАН НАВЧАЛЬНОГО ПРОЦЕСУ ДЕННА'!AV21&gt;0,IF(ROUND('ПЛАН НАВЧАЛЬНОГО ПРОЦЕСУ ДЕННА'!AV21*$BW$4,0)&gt;0,ROUND('ПЛАН НАВЧАЛЬНОГО ПРОЦЕСУ ДЕННА'!AV21*$BW$4,0)*2,2),0)</f>
        <v>0</v>
      </c>
      <c r="AW21" s="76">
        <f t="shared" si="35"/>
        <v>0</v>
      </c>
      <c r="AX21" s="450">
        <f>IF('ПЛАН НАВЧАЛЬНОГО ПРОЦЕСУ ДЕННА'!AX21&gt;0,IF(ROUND('ПЛАН НАВЧАЛЬНОГО ПРОЦЕСУ ДЕННА'!AX21*$BW$4,0)&gt;0,ROUND('ПЛАН НАВЧАЛЬНОГО ПРОЦЕСУ ДЕННА'!AX21*$BW$4,0)*2,2),0)</f>
        <v>0</v>
      </c>
      <c r="AY21" s="450">
        <f>IF('ПЛАН НАВЧАЛЬНОГО ПРОЦЕСУ ДЕННА'!AY21&gt;0,IF(ROUND('ПЛАН НАВЧАЛЬНОГО ПРОЦЕСУ ДЕННА'!AY21*$BW$4,0)&gt;0,ROUND('ПЛАН НАВЧАЛЬНОГО ПРОЦЕСУ ДЕННА'!AY21*$BW$4,0)*2,2),0)</f>
        <v>0</v>
      </c>
      <c r="AZ21" s="450">
        <f>IF('ПЛАН НАВЧАЛЬНОГО ПРОЦЕСУ ДЕННА'!AZ21&gt;0,IF(ROUND('ПЛАН НАВЧАЛЬНОГО ПРОЦЕСУ ДЕННА'!AZ21*$BW$4,0)&gt;0,ROUND('ПЛАН НАВЧАЛЬНОГО ПРОЦЕСУ ДЕННА'!AZ21*$BW$4,0)*2,2),0)</f>
        <v>0</v>
      </c>
      <c r="BA21" s="76">
        <f t="shared" si="36"/>
        <v>0</v>
      </c>
      <c r="BB21" s="450">
        <f>IF('ПЛАН НАВЧАЛЬНОГО ПРОЦЕСУ ДЕННА'!BB21&gt;0,IF(ROUND('ПЛАН НАВЧАЛЬНОГО ПРОЦЕСУ ДЕННА'!BB21*$BW$4,0)&gt;0,ROUND('ПЛАН НАВЧАЛЬНОГО ПРОЦЕСУ ДЕННА'!BB21*$BW$4,0)*2,2),0)</f>
        <v>0</v>
      </c>
      <c r="BC21" s="450">
        <f>IF('ПЛАН НАВЧАЛЬНОГО ПРОЦЕСУ ДЕННА'!BC21&gt;0,IF(ROUND('ПЛАН НАВЧАЛЬНОГО ПРОЦЕСУ ДЕННА'!BC21*$BW$4,0)&gt;0,ROUND('ПЛАН НАВЧАЛЬНОГО ПРОЦЕСУ ДЕННА'!BC21*$BW$4,0)*2,2),0)</f>
        <v>0</v>
      </c>
      <c r="BD21" s="450">
        <f>IF('ПЛАН НАВЧАЛЬНОГО ПРОЦЕСУ ДЕННА'!BD21&gt;0,IF(ROUND('ПЛАН НАВЧАЛЬНОГО ПРОЦЕСУ ДЕННА'!BD21*$BW$4,0)&gt;0,ROUND('ПЛАН НАВЧАЛЬНОГО ПРОЦЕСУ ДЕННА'!BD21*$BW$4,0)*2,2),0)</f>
        <v>0</v>
      </c>
      <c r="BE21" s="76">
        <f t="shared" si="37"/>
        <v>0</v>
      </c>
      <c r="BF21" s="450">
        <f>IF('ПЛАН НАВЧАЛЬНОГО ПРОЦЕСУ ДЕННА'!BF21&gt;0,IF(ROUND('ПЛАН НАВЧАЛЬНОГО ПРОЦЕСУ ДЕННА'!BF21*$BW$4,0)&gt;0,ROUND('ПЛАН НАВЧАЛЬНОГО ПРОЦЕСУ ДЕННА'!BF21*$BW$4,0)*2,2),0)</f>
        <v>0</v>
      </c>
      <c r="BG21" s="450">
        <f>IF('ПЛАН НАВЧАЛЬНОГО ПРОЦЕСУ ДЕННА'!BG21&gt;0,IF(ROUND('ПЛАН НАВЧАЛЬНОГО ПРОЦЕСУ ДЕННА'!BG21*$BW$4,0)&gt;0,ROUND('ПЛАН НАВЧАЛЬНОГО ПРОЦЕСУ ДЕННА'!BG21*$BW$4,0)*2,2),0)</f>
        <v>0</v>
      </c>
      <c r="BH21" s="450">
        <f>IF('ПЛАН НАВЧАЛЬНОГО ПРОЦЕСУ ДЕННА'!BH21&gt;0,IF(ROUND('ПЛАН НАВЧАЛЬНОГО ПРОЦЕСУ ДЕННА'!BH21*$BW$4,0)&gt;0,ROUND('ПЛАН НАВЧАЛЬНОГО ПРОЦЕСУ ДЕННА'!BH21*$BW$4,0)*2,2),0)</f>
        <v>0</v>
      </c>
      <c r="BI21" s="76">
        <f t="shared" si="38"/>
        <v>0</v>
      </c>
      <c r="BJ21" s="69">
        <f t="shared" si="0"/>
        <v>0.9555555555555556</v>
      </c>
      <c r="BK21" s="142" t="str">
        <f t="shared" si="1"/>
        <v/>
      </c>
      <c r="BL21" s="15">
        <f t="shared" si="26"/>
        <v>4.5</v>
      </c>
      <c r="BM21" s="15">
        <f t="shared" si="2"/>
        <v>0</v>
      </c>
      <c r="BN21" s="15">
        <f t="shared" si="2"/>
        <v>0</v>
      </c>
      <c r="BO21" s="15">
        <f t="shared" si="2"/>
        <v>0</v>
      </c>
      <c r="BP21" s="15">
        <f t="shared" si="2"/>
        <v>0</v>
      </c>
      <c r="BQ21" s="15">
        <f t="shared" si="2"/>
        <v>0</v>
      </c>
      <c r="BR21" s="15">
        <f t="shared" si="2"/>
        <v>0</v>
      </c>
      <c r="BS21" s="15">
        <f t="shared" si="2"/>
        <v>0</v>
      </c>
      <c r="BT21" s="101">
        <f t="shared" si="13"/>
        <v>4.5</v>
      </c>
      <c r="BW21" s="15">
        <f t="shared" si="27"/>
        <v>4.5</v>
      </c>
      <c r="BX21" s="15">
        <f t="shared" si="28"/>
        <v>0</v>
      </c>
      <c r="BY21" s="15">
        <f t="shared" si="29"/>
        <v>0</v>
      </c>
      <c r="BZ21" s="15">
        <f t="shared" si="30"/>
        <v>0</v>
      </c>
      <c r="CA21" s="15">
        <f t="shared" si="31"/>
        <v>0</v>
      </c>
      <c r="CB21" s="15">
        <f t="shared" si="32"/>
        <v>0</v>
      </c>
      <c r="CC21" s="15">
        <f t="shared" si="33"/>
        <v>0</v>
      </c>
      <c r="CD21" s="15">
        <f t="shared" si="34"/>
        <v>0</v>
      </c>
      <c r="CE21" s="234">
        <f t="shared" si="14"/>
        <v>4.5</v>
      </c>
      <c r="CF21" s="355">
        <f t="shared" si="15"/>
        <v>4.5</v>
      </c>
      <c r="CH21" s="356">
        <f t="shared" si="16"/>
        <v>1</v>
      </c>
      <c r="CI21" s="356">
        <f t="shared" si="17"/>
        <v>0</v>
      </c>
      <c r="CJ21" s="356">
        <f t="shared" si="18"/>
        <v>0</v>
      </c>
      <c r="CK21" s="356">
        <f t="shared" si="19"/>
        <v>0</v>
      </c>
      <c r="CL21" s="356">
        <f t="shared" si="20"/>
        <v>0</v>
      </c>
      <c r="CM21" s="356">
        <f t="shared" si="21"/>
        <v>0</v>
      </c>
      <c r="CN21" s="356">
        <f t="shared" si="22"/>
        <v>0</v>
      </c>
      <c r="CO21" s="356">
        <f t="shared" si="23"/>
        <v>0</v>
      </c>
      <c r="CP21" s="357">
        <f t="shared" si="24"/>
        <v>1</v>
      </c>
      <c r="CQ21" s="356">
        <f t="shared" si="3"/>
        <v>0</v>
      </c>
      <c r="CR21" s="356">
        <f t="shared" si="4"/>
        <v>0</v>
      </c>
      <c r="CS21" s="358">
        <f t="shared" si="5"/>
        <v>0</v>
      </c>
      <c r="CT21" s="356">
        <f t="shared" si="6"/>
        <v>0</v>
      </c>
      <c r="CU21" s="356">
        <f t="shared" si="7"/>
        <v>0</v>
      </c>
      <c r="CV21" s="356">
        <f t="shared" si="8"/>
        <v>0</v>
      </c>
      <c r="CW21" s="356">
        <f t="shared" si="9"/>
        <v>0</v>
      </c>
      <c r="CX21" s="356">
        <f t="shared" si="10"/>
        <v>0</v>
      </c>
      <c r="CY21" s="359">
        <f t="shared" si="25"/>
        <v>0</v>
      </c>
      <c r="DC21" s="360">
        <f>SUM($AD21:$AF21)+SUM($AH21:$AJ21)+SUM($AL21:AN21)+SUM($AP21:AR21)+SUM($AT21:AV21)+SUM($AX21:AZ21)+SUM($BB21:BD21)+SUM($BF21:BH21)</f>
        <v>6</v>
      </c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139"/>
    </row>
    <row r="22" spans="1:125" s="20" customFormat="1" x14ac:dyDescent="0.25">
      <c r="A22" s="23" t="str">
        <f>'ПЛАН НАВЧАЛЬНОГО ПРОЦЕСУ ДЕННА'!A22</f>
        <v>1.1.08</v>
      </c>
      <c r="B22" s="513" t="str">
        <f>'ПЛАН НАВЧАЛЬНОГО ПРОЦЕСУ ДЕННА'!B22</f>
        <v>Публічна служба</v>
      </c>
      <c r="C22" s="514" t="str">
        <f>'ПЛАН НАВЧАЛЬНОГО ПРОЦЕСУ ДЕННА'!C22</f>
        <v>ПУММ</v>
      </c>
      <c r="D22" s="350">
        <f>'ПЛАН НАВЧАЛЬНОГО ПРОЦЕСУ ДЕННА'!D22</f>
        <v>1</v>
      </c>
      <c r="E22" s="351">
        <f>'ПЛАН НАВЧАЛЬНОГО ПРОЦЕСУ ДЕННА'!E22</f>
        <v>2</v>
      </c>
      <c r="F22" s="351">
        <f>'ПЛАН НАВЧАЛЬНОГО ПРОЦЕСУ ДЕННА'!F22</f>
        <v>0</v>
      </c>
      <c r="G22" s="352">
        <f>'ПЛАН НАВЧАЛЬНОГО ПРОЦЕСУ ДЕННА'!G22</f>
        <v>0</v>
      </c>
      <c r="H22" s="350">
        <f>'ПЛАН НАВЧАЛЬНОГО ПРОЦЕСУ ДЕННА'!H22</f>
        <v>0</v>
      </c>
      <c r="I22" s="351">
        <f>'ПЛАН НАВЧАЛЬНОГО ПРОЦЕСУ ДЕННА'!I22</f>
        <v>0</v>
      </c>
      <c r="J22" s="351">
        <f>'ПЛАН НАВЧАЛЬНОГО ПРОЦЕСУ ДЕННА'!J22</f>
        <v>0</v>
      </c>
      <c r="K22" s="351">
        <f>'ПЛАН НАВЧАЛЬНОГО ПРОЦЕСУ ДЕННА'!K22</f>
        <v>0</v>
      </c>
      <c r="L22" s="351">
        <f>'ПЛАН НАВЧАЛЬНОГО ПРОЦЕСУ ДЕННА'!L22</f>
        <v>0</v>
      </c>
      <c r="M22" s="351">
        <f>'ПЛАН НАВЧАЛЬНОГО ПРОЦЕСУ ДЕННА'!M22</f>
        <v>0</v>
      </c>
      <c r="N22" s="351">
        <f>'ПЛАН НАВЧАЛЬНОГО ПРОЦЕСУ ДЕННА'!N22</f>
        <v>0</v>
      </c>
      <c r="O22" s="311">
        <f>'ПЛАН НАВЧАЛЬНОГО ПРОЦЕСУ ДЕННА'!O22</f>
        <v>0</v>
      </c>
      <c r="P22" s="311">
        <f>'ПЛАН НАВЧАЛЬНОГО ПРОЦЕСУ ДЕННА'!P22</f>
        <v>0</v>
      </c>
      <c r="Q22" s="625">
        <f>'ПЛАН НАВЧАЛЬНОГО ПРОЦЕСУ ДЕННА'!Q22</f>
        <v>0</v>
      </c>
      <c r="R22" s="626">
        <f>'ПЛАН НАВЧАЛЬНОГО ПРОЦЕСУ ДЕННА'!R22</f>
        <v>0</v>
      </c>
      <c r="S22" s="626">
        <f>'ПЛАН НАВЧАЛЬНОГО ПРОЦЕСУ ДЕННА'!S22</f>
        <v>0</v>
      </c>
      <c r="T22" s="626">
        <f>'ПЛАН НАВЧАЛЬНОГО ПРОЦЕСУ ДЕННА'!T22</f>
        <v>0</v>
      </c>
      <c r="U22" s="626">
        <f>'ПЛАН НАВЧАЛЬНОГО ПРОЦЕСУ ДЕННА'!U22</f>
        <v>0</v>
      </c>
      <c r="V22" s="626">
        <f>'ПЛАН НАВЧАЛЬНОГО ПРОЦЕСУ ДЕННА'!V22</f>
        <v>0</v>
      </c>
      <c r="W22" s="626">
        <f>'ПЛАН НАВЧАЛЬНОГО ПРОЦЕСУ ДЕННА'!W22</f>
        <v>0</v>
      </c>
      <c r="X22" s="353">
        <f>'ПЛАН НАВЧАЛЬНОГО ПРОЦЕСУ ДЕННА'!X22</f>
        <v>195</v>
      </c>
      <c r="Y22" s="162">
        <f>'ПЛАН НАВЧАЛЬНОГО ПРОЦЕСУ ДЕННА'!Y22</f>
        <v>6.5</v>
      </c>
      <c r="Z22" s="9">
        <f t="shared" si="11"/>
        <v>4</v>
      </c>
      <c r="AA22" s="9">
        <f t="shared" si="11"/>
        <v>0</v>
      </c>
      <c r="AB22" s="9">
        <f t="shared" si="11"/>
        <v>4</v>
      </c>
      <c r="AC22" s="9">
        <f t="shared" si="12"/>
        <v>187</v>
      </c>
      <c r="AD22" s="450">
        <f>IF('ПЛАН НАВЧАЛЬНОГО ПРОЦЕСУ ДЕННА'!AD22&gt;0,IF(ROUND('ПЛАН НАВЧАЛЬНОГО ПРОЦЕСУ ДЕННА'!AD22*$BW$4,0)&gt;0,ROUND('ПЛАН НАВЧАЛЬНОГО ПРОЦЕСУ ДЕННА'!AD22*$BW$4,0)*2,2),0)</f>
        <v>2</v>
      </c>
      <c r="AE22" s="450">
        <f>IF('ПЛАН НАВЧАЛЬНОГО ПРОЦЕСУ ДЕННА'!AE22&gt;0,IF(ROUND('ПЛАН НАВЧАЛЬНОГО ПРОЦЕСУ ДЕННА'!AE22*$BW$4,0)&gt;0,ROUND('ПЛАН НАВЧАЛЬНОГО ПРОЦЕСУ ДЕННА'!AE22*$BW$4,0)*2,2),0)</f>
        <v>0</v>
      </c>
      <c r="AF22" s="450">
        <f>IF('ПЛАН НАВЧАЛЬНОГО ПРОЦЕСУ ДЕННА'!AF22&gt;0,IF(ROUND('ПЛАН НАВЧАЛЬНОГО ПРОЦЕСУ ДЕННА'!AF22*$BW$4,0)&gt;0,ROUND('ПЛАН НАВЧАЛЬНОГО ПРОЦЕСУ ДЕННА'!AF22*$BW$4,0)*2,2),0)</f>
        <v>2</v>
      </c>
      <c r="AG22" s="76">
        <f>'ПЛАН НАВЧАЛЬНОГО ПРОЦЕСУ ДЕННА'!AG22</f>
        <v>3</v>
      </c>
      <c r="AH22" s="450">
        <f>IF('ПЛАН НАВЧАЛЬНОГО ПРОЦЕСУ ДЕННА'!AH22&gt;0,IF(ROUND('ПЛАН НАВЧАЛЬНОГО ПРОЦЕСУ ДЕННА'!AH22*$BW$4,0)&gt;0,ROUND('ПЛАН НАВЧАЛЬНОГО ПРОЦЕСУ ДЕННА'!AH22*$BW$4,0)*2,2),0)</f>
        <v>2</v>
      </c>
      <c r="AI22" s="450">
        <f>IF('ПЛАН НАВЧАЛЬНОГО ПРОЦЕСУ ДЕННА'!AI22&gt;0,IF(ROUND('ПЛАН НАВЧАЛЬНОГО ПРОЦЕСУ ДЕННА'!AI22*$BW$4,0)&gt;0,ROUND('ПЛАН НАВЧАЛЬНОГО ПРОЦЕСУ ДЕННА'!AI22*$BW$4,0)*2,2),0)</f>
        <v>0</v>
      </c>
      <c r="AJ22" s="450">
        <f>IF('ПЛАН НАВЧАЛЬНОГО ПРОЦЕСУ ДЕННА'!AJ22&gt;0,IF(ROUND('ПЛАН НАВЧАЛЬНОГО ПРОЦЕСУ ДЕННА'!AJ22*$BW$4,0)&gt;0,ROUND('ПЛАН НАВЧАЛЬНОГО ПРОЦЕСУ ДЕННА'!AJ22*$BW$4,0)*2,2),0)</f>
        <v>2</v>
      </c>
      <c r="AK22" s="76">
        <f>'ПЛАН НАВЧАЛЬНОГО ПРОЦЕСУ ДЕННА'!AK22</f>
        <v>3.5</v>
      </c>
      <c r="AL22" s="450">
        <f>IF('ПЛАН НАВЧАЛЬНОГО ПРОЦЕСУ ДЕННА'!AL22&gt;0,IF(ROUND('ПЛАН НАВЧАЛЬНОГО ПРОЦЕСУ ДЕННА'!AL22*$BW$4,0)&gt;0,ROUND('ПЛАН НАВЧАЛЬНОГО ПРОЦЕСУ ДЕННА'!AL22*$BW$4,0)*2,2),0)</f>
        <v>0</v>
      </c>
      <c r="AM22" s="450">
        <f>IF('ПЛАН НАВЧАЛЬНОГО ПРОЦЕСУ ДЕННА'!AM22&gt;0,IF(ROUND('ПЛАН НАВЧАЛЬНОГО ПРОЦЕСУ ДЕННА'!AM22*$BW$4,0)&gt;0,ROUND('ПЛАН НАВЧАЛЬНОГО ПРОЦЕСУ ДЕННА'!AM22*$BW$4,0)*2,2),0)</f>
        <v>0</v>
      </c>
      <c r="AN22" s="450">
        <f>IF('ПЛАН НАВЧАЛЬНОГО ПРОЦЕСУ ДЕННА'!AN22&gt;0,IF(ROUND('ПЛАН НАВЧАЛЬНОГО ПРОЦЕСУ ДЕННА'!AN22*$BW$4,0)&gt;0,ROUND('ПЛАН НАВЧАЛЬНОГО ПРОЦЕСУ ДЕННА'!AN22*$BW$4,0)*2,2),0)</f>
        <v>0</v>
      </c>
      <c r="AO22" s="76">
        <f>'ПЛАН НАВЧАЛЬНОГО ПРОЦЕСУ ДЕННА'!AO22</f>
        <v>0</v>
      </c>
      <c r="AP22" s="450">
        <f>IF('ПЛАН НАВЧАЛЬНОГО ПРОЦЕСУ ДЕННА'!AP22&gt;0,IF(ROUND('ПЛАН НАВЧАЛЬНОГО ПРОЦЕСУ ДЕННА'!AP22*$BW$4,0)&gt;0,ROUND('ПЛАН НАВЧАЛЬНОГО ПРОЦЕСУ ДЕННА'!AP22*$BW$4,0)*2,2),0)</f>
        <v>0</v>
      </c>
      <c r="AQ22" s="450">
        <f>IF('ПЛАН НАВЧАЛЬНОГО ПРОЦЕСУ ДЕННА'!AQ22&gt;0,IF(ROUND('ПЛАН НАВЧАЛЬНОГО ПРОЦЕСУ ДЕННА'!AQ22*$BW$4,0)&gt;0,ROUND('ПЛАН НАВЧАЛЬНОГО ПРОЦЕСУ ДЕННА'!AQ22*$BW$4,0)*2,2),0)</f>
        <v>0</v>
      </c>
      <c r="AR22" s="450">
        <f>IF('ПЛАН НАВЧАЛЬНОГО ПРОЦЕСУ ДЕННА'!AR22&gt;0,IF(ROUND('ПЛАН НАВЧАЛЬНОГО ПРОЦЕСУ ДЕННА'!AR22*$BW$4,0)&gt;0,ROUND('ПЛАН НАВЧАЛЬНОГО ПРОЦЕСУ ДЕННА'!AR22*$BW$4,0)*2,2),0)</f>
        <v>0</v>
      </c>
      <c r="AS22" s="76">
        <f>'ПЛАН НАВЧАЛЬНОГО ПРОЦЕСУ ДЕННА'!AS22</f>
        <v>0</v>
      </c>
      <c r="AT22" s="450">
        <f>IF('ПЛАН НАВЧАЛЬНОГО ПРОЦЕСУ ДЕННА'!AT22&gt;0,IF(ROUND('ПЛАН НАВЧАЛЬНОГО ПРОЦЕСУ ДЕННА'!AT22*$BW$4,0)&gt;0,ROUND('ПЛАН НАВЧАЛЬНОГО ПРОЦЕСУ ДЕННА'!AT22*$BW$4,0)*2,2),0)</f>
        <v>0</v>
      </c>
      <c r="AU22" s="450">
        <f>IF('ПЛАН НАВЧАЛЬНОГО ПРОЦЕСУ ДЕННА'!AU22&gt;0,IF(ROUND('ПЛАН НАВЧАЛЬНОГО ПРОЦЕСУ ДЕННА'!AU22*$BW$4,0)&gt;0,ROUND('ПЛАН НАВЧАЛЬНОГО ПРОЦЕСУ ДЕННА'!AU22*$BW$4,0)*2,2),0)</f>
        <v>0</v>
      </c>
      <c r="AV22" s="450">
        <f>IF('ПЛАН НАВЧАЛЬНОГО ПРОЦЕСУ ДЕННА'!AV22&gt;0,IF(ROUND('ПЛАН НАВЧАЛЬНОГО ПРОЦЕСУ ДЕННА'!AV22*$BW$4,0)&gt;0,ROUND('ПЛАН НАВЧАЛЬНОГО ПРОЦЕСУ ДЕННА'!AV22*$BW$4,0)*2,2),0)</f>
        <v>0</v>
      </c>
      <c r="AW22" s="76">
        <f t="shared" si="35"/>
        <v>0</v>
      </c>
      <c r="AX22" s="450">
        <f>IF('ПЛАН НАВЧАЛЬНОГО ПРОЦЕСУ ДЕННА'!AX22&gt;0,IF(ROUND('ПЛАН НАВЧАЛЬНОГО ПРОЦЕСУ ДЕННА'!AX22*$BW$4,0)&gt;0,ROUND('ПЛАН НАВЧАЛЬНОГО ПРОЦЕСУ ДЕННА'!AX22*$BW$4,0)*2,2),0)</f>
        <v>0</v>
      </c>
      <c r="AY22" s="450">
        <f>IF('ПЛАН НАВЧАЛЬНОГО ПРОЦЕСУ ДЕННА'!AY22&gt;0,IF(ROUND('ПЛАН НАВЧАЛЬНОГО ПРОЦЕСУ ДЕННА'!AY22*$BW$4,0)&gt;0,ROUND('ПЛАН НАВЧАЛЬНОГО ПРОЦЕСУ ДЕННА'!AY22*$BW$4,0)*2,2),0)</f>
        <v>0</v>
      </c>
      <c r="AZ22" s="450">
        <f>IF('ПЛАН НАВЧАЛЬНОГО ПРОЦЕСУ ДЕННА'!AZ22&gt;0,IF(ROUND('ПЛАН НАВЧАЛЬНОГО ПРОЦЕСУ ДЕННА'!AZ22*$BW$4,0)&gt;0,ROUND('ПЛАН НАВЧАЛЬНОГО ПРОЦЕСУ ДЕННА'!AZ22*$BW$4,0)*2,2),0)</f>
        <v>0</v>
      </c>
      <c r="BA22" s="76">
        <f t="shared" si="36"/>
        <v>0</v>
      </c>
      <c r="BB22" s="450">
        <f>IF('ПЛАН НАВЧАЛЬНОГО ПРОЦЕСУ ДЕННА'!BB22&gt;0,IF(ROUND('ПЛАН НАВЧАЛЬНОГО ПРОЦЕСУ ДЕННА'!BB22*$BW$4,0)&gt;0,ROUND('ПЛАН НАВЧАЛЬНОГО ПРОЦЕСУ ДЕННА'!BB22*$BW$4,0)*2,2),0)</f>
        <v>0</v>
      </c>
      <c r="BC22" s="450">
        <f>IF('ПЛАН НАВЧАЛЬНОГО ПРОЦЕСУ ДЕННА'!BC22&gt;0,IF(ROUND('ПЛАН НАВЧАЛЬНОГО ПРОЦЕСУ ДЕННА'!BC22*$BW$4,0)&gt;0,ROUND('ПЛАН НАВЧАЛЬНОГО ПРОЦЕСУ ДЕННА'!BC22*$BW$4,0)*2,2),0)</f>
        <v>0</v>
      </c>
      <c r="BD22" s="450">
        <f>IF('ПЛАН НАВЧАЛЬНОГО ПРОЦЕСУ ДЕННА'!BD22&gt;0,IF(ROUND('ПЛАН НАВЧАЛЬНОГО ПРОЦЕСУ ДЕННА'!BD22*$BW$4,0)&gt;0,ROUND('ПЛАН НАВЧАЛЬНОГО ПРОЦЕСУ ДЕННА'!BD22*$BW$4,0)*2,2),0)</f>
        <v>0</v>
      </c>
      <c r="BE22" s="76">
        <f t="shared" si="37"/>
        <v>0</v>
      </c>
      <c r="BF22" s="450">
        <f>IF('ПЛАН НАВЧАЛЬНОГО ПРОЦЕСУ ДЕННА'!BF22&gt;0,IF(ROUND('ПЛАН НАВЧАЛЬНОГО ПРОЦЕСУ ДЕННА'!BF22*$BW$4,0)&gt;0,ROUND('ПЛАН НАВЧАЛЬНОГО ПРОЦЕСУ ДЕННА'!BF22*$BW$4,0)*2,2),0)</f>
        <v>0</v>
      </c>
      <c r="BG22" s="450">
        <f>IF('ПЛАН НАВЧАЛЬНОГО ПРОЦЕСУ ДЕННА'!BG22&gt;0,IF(ROUND('ПЛАН НАВЧАЛЬНОГО ПРОЦЕСУ ДЕННА'!BG22*$BW$4,0)&gt;0,ROUND('ПЛАН НАВЧАЛЬНОГО ПРОЦЕСУ ДЕННА'!BG22*$BW$4,0)*2,2),0)</f>
        <v>0</v>
      </c>
      <c r="BH22" s="450">
        <f>IF('ПЛАН НАВЧАЛЬНОГО ПРОЦЕСУ ДЕННА'!BH22&gt;0,IF(ROUND('ПЛАН НАВЧАЛЬНОГО ПРОЦЕСУ ДЕННА'!BH22*$BW$4,0)&gt;0,ROUND('ПЛАН НАВЧАЛЬНОГО ПРОЦЕСУ ДЕННА'!BH22*$BW$4,0)*2,2),0)</f>
        <v>0</v>
      </c>
      <c r="BI22" s="76">
        <f t="shared" si="38"/>
        <v>0</v>
      </c>
      <c r="BJ22" s="69">
        <f t="shared" si="0"/>
        <v>0.95897435897435901</v>
      </c>
      <c r="BK22" s="142" t="str">
        <f t="shared" si="1"/>
        <v/>
      </c>
      <c r="BL22" s="15">
        <f t="shared" si="26"/>
        <v>3.25</v>
      </c>
      <c r="BM22" s="15">
        <f t="shared" si="2"/>
        <v>3.25</v>
      </c>
      <c r="BN22" s="15">
        <f t="shared" si="2"/>
        <v>0</v>
      </c>
      <c r="BO22" s="15">
        <f t="shared" si="2"/>
        <v>0</v>
      </c>
      <c r="BP22" s="15">
        <f t="shared" si="2"/>
        <v>0</v>
      </c>
      <c r="BQ22" s="15">
        <f t="shared" si="2"/>
        <v>0</v>
      </c>
      <c r="BR22" s="15">
        <f t="shared" si="2"/>
        <v>0</v>
      </c>
      <c r="BS22" s="15">
        <f t="shared" si="2"/>
        <v>0</v>
      </c>
      <c r="BT22" s="101">
        <f t="shared" si="13"/>
        <v>6.5</v>
      </c>
      <c r="BW22" s="15">
        <f t="shared" si="27"/>
        <v>3.25</v>
      </c>
      <c r="BX22" s="15">
        <f t="shared" si="28"/>
        <v>3.25</v>
      </c>
      <c r="BY22" s="15">
        <f t="shared" si="29"/>
        <v>0</v>
      </c>
      <c r="BZ22" s="15">
        <f t="shared" si="30"/>
        <v>0</v>
      </c>
      <c r="CA22" s="15">
        <f t="shared" si="31"/>
        <v>0</v>
      </c>
      <c r="CB22" s="15">
        <f t="shared" si="32"/>
        <v>0</v>
      </c>
      <c r="CC22" s="15">
        <f t="shared" si="33"/>
        <v>0</v>
      </c>
      <c r="CD22" s="15">
        <f t="shared" si="34"/>
        <v>0</v>
      </c>
      <c r="CE22" s="234">
        <f t="shared" si="14"/>
        <v>6.5</v>
      </c>
      <c r="CF22" s="355">
        <f t="shared" si="15"/>
        <v>3.25</v>
      </c>
      <c r="CH22" s="356">
        <f t="shared" si="16"/>
        <v>1</v>
      </c>
      <c r="CI22" s="356">
        <f t="shared" si="17"/>
        <v>1</v>
      </c>
      <c r="CJ22" s="356">
        <f t="shared" si="18"/>
        <v>0</v>
      </c>
      <c r="CK22" s="356">
        <f t="shared" si="19"/>
        <v>0</v>
      </c>
      <c r="CL22" s="356">
        <f t="shared" si="20"/>
        <v>0</v>
      </c>
      <c r="CM22" s="356">
        <f t="shared" si="21"/>
        <v>0</v>
      </c>
      <c r="CN22" s="356">
        <f t="shared" si="22"/>
        <v>0</v>
      </c>
      <c r="CO22" s="356">
        <f t="shared" si="23"/>
        <v>0</v>
      </c>
      <c r="CP22" s="357">
        <f t="shared" si="24"/>
        <v>2</v>
      </c>
      <c r="CQ22" s="356">
        <f t="shared" si="3"/>
        <v>0</v>
      </c>
      <c r="CR22" s="356">
        <f t="shared" si="4"/>
        <v>0</v>
      </c>
      <c r="CS22" s="358">
        <f t="shared" si="5"/>
        <v>0</v>
      </c>
      <c r="CT22" s="356">
        <f t="shared" si="6"/>
        <v>0</v>
      </c>
      <c r="CU22" s="356">
        <f t="shared" si="7"/>
        <v>0</v>
      </c>
      <c r="CV22" s="356">
        <f t="shared" si="8"/>
        <v>0</v>
      </c>
      <c r="CW22" s="356">
        <f t="shared" si="9"/>
        <v>0</v>
      </c>
      <c r="CX22" s="356">
        <f t="shared" si="10"/>
        <v>0</v>
      </c>
      <c r="CY22" s="359">
        <f t="shared" si="25"/>
        <v>0</v>
      </c>
      <c r="DC22" s="360">
        <f>SUM($AD22:$AF22)+SUM($AH22:$AJ22)+SUM($AL22:AN22)+SUM($AP22:AR22)+SUM($AT22:AV22)+SUM($AX22:AZ22)+SUM($BB22:BD22)+SUM($BF22:BH22)</f>
        <v>8</v>
      </c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</row>
    <row r="23" spans="1:125" s="20" customFormat="1" ht="21.6" customHeight="1" x14ac:dyDescent="0.25">
      <c r="A23" s="23" t="str">
        <f>'ПЛАН НАВЧАЛЬНОГО ПРОЦЕСУ ДЕННА'!A23</f>
        <v>1.1.09</v>
      </c>
      <c r="B23" s="513" t="str">
        <f>'ПЛАН НАВЧАЛЬНОГО ПРОЦЕСУ ДЕННА'!B23</f>
        <v>Євроінтеграція, міжнародне публічне управління та безпека</v>
      </c>
      <c r="C23" s="514" t="str">
        <f>'ПЛАН НАВЧАЛЬНОГО ПРОЦЕСУ ДЕННА'!C23</f>
        <v>ПУММ</v>
      </c>
      <c r="D23" s="350">
        <f>'ПЛАН НАВЧАЛЬНОГО ПРОЦЕСУ ДЕННА'!D23</f>
        <v>1</v>
      </c>
      <c r="E23" s="351">
        <f>'ПЛАН НАВЧАЛЬНОГО ПРОЦЕСУ ДЕННА'!E23</f>
        <v>0</v>
      </c>
      <c r="F23" s="351">
        <f>'ПЛАН НАВЧАЛЬНОГО ПРОЦЕСУ ДЕННА'!F23</f>
        <v>0</v>
      </c>
      <c r="G23" s="352">
        <f>'ПЛАН НАВЧАЛЬНОГО ПРОЦЕСУ ДЕННА'!G23</f>
        <v>0</v>
      </c>
      <c r="H23" s="350">
        <f>'ПЛАН НАВЧАЛЬНОГО ПРОЦЕСУ ДЕННА'!H23</f>
        <v>0</v>
      </c>
      <c r="I23" s="351">
        <f>'ПЛАН НАВЧАЛЬНОГО ПРОЦЕСУ ДЕННА'!I23</f>
        <v>0</v>
      </c>
      <c r="J23" s="351">
        <f>'ПЛАН НАВЧАЛЬНОГО ПРОЦЕСУ ДЕННА'!J23</f>
        <v>0</v>
      </c>
      <c r="K23" s="351">
        <f>'ПЛАН НАВЧАЛЬНОГО ПРОЦЕСУ ДЕННА'!K23</f>
        <v>0</v>
      </c>
      <c r="L23" s="351">
        <f>'ПЛАН НАВЧАЛЬНОГО ПРОЦЕСУ ДЕННА'!L23</f>
        <v>0</v>
      </c>
      <c r="M23" s="351">
        <f>'ПЛАН НАВЧАЛЬНОГО ПРОЦЕСУ ДЕННА'!M23</f>
        <v>0</v>
      </c>
      <c r="N23" s="351">
        <f>'ПЛАН НАВЧАЛЬНОГО ПРОЦЕСУ ДЕННА'!N23</f>
        <v>0</v>
      </c>
      <c r="O23" s="311">
        <f>'ПЛАН НАВЧАЛЬНОГО ПРОЦЕСУ ДЕННА'!O23</f>
        <v>0</v>
      </c>
      <c r="P23" s="311">
        <f>'ПЛАН НАВЧАЛЬНОГО ПРОЦЕСУ ДЕННА'!P23</f>
        <v>0</v>
      </c>
      <c r="Q23" s="625">
        <f>'ПЛАН НАВЧАЛЬНОГО ПРОЦЕСУ ДЕННА'!Q23</f>
        <v>0</v>
      </c>
      <c r="R23" s="626">
        <f>'ПЛАН НАВЧАЛЬНОГО ПРОЦЕСУ ДЕННА'!R23</f>
        <v>0</v>
      </c>
      <c r="S23" s="626">
        <f>'ПЛАН НАВЧАЛЬНОГО ПРОЦЕСУ ДЕННА'!S23</f>
        <v>0</v>
      </c>
      <c r="T23" s="626">
        <f>'ПЛАН НАВЧАЛЬНОГО ПРОЦЕСУ ДЕННА'!T23</f>
        <v>0</v>
      </c>
      <c r="U23" s="626">
        <f>'ПЛАН НАВЧАЛЬНОГО ПРОЦЕСУ ДЕННА'!U23</f>
        <v>0</v>
      </c>
      <c r="V23" s="626">
        <f>'ПЛАН НАВЧАЛЬНОГО ПРОЦЕСУ ДЕННА'!V23</f>
        <v>0</v>
      </c>
      <c r="W23" s="626">
        <f>'ПЛАН НАВЧАЛЬНОГО ПРОЦЕСУ ДЕННА'!W23</f>
        <v>0</v>
      </c>
      <c r="X23" s="353">
        <f>'ПЛАН НАВЧАЛЬНОГО ПРОЦЕСУ ДЕННА'!X23</f>
        <v>120</v>
      </c>
      <c r="Y23" s="162">
        <f>'ПЛАН НАВЧАЛЬНОГО ПРОЦЕСУ ДЕННА'!Y23</f>
        <v>4</v>
      </c>
      <c r="Z23" s="9">
        <f t="shared" si="11"/>
        <v>4</v>
      </c>
      <c r="AA23" s="9">
        <f t="shared" si="11"/>
        <v>0</v>
      </c>
      <c r="AB23" s="9">
        <f t="shared" si="11"/>
        <v>2</v>
      </c>
      <c r="AC23" s="9">
        <f t="shared" si="12"/>
        <v>114</v>
      </c>
      <c r="AD23" s="450">
        <f>IF('ПЛАН НАВЧАЛЬНОГО ПРОЦЕСУ ДЕННА'!AD23&gt;0,IF(ROUND('ПЛАН НАВЧАЛЬНОГО ПРОЦЕСУ ДЕННА'!AD23*$BW$4,0)&gt;0,ROUND('ПЛАН НАВЧАЛЬНОГО ПРОЦЕСУ ДЕННА'!AD23*$BW$4,0)*2,2),0)</f>
        <v>4</v>
      </c>
      <c r="AE23" s="450">
        <f>IF('ПЛАН НАВЧАЛЬНОГО ПРОЦЕСУ ДЕННА'!AE23&gt;0,IF(ROUND('ПЛАН НАВЧАЛЬНОГО ПРОЦЕСУ ДЕННА'!AE23*$BW$4,0)&gt;0,ROUND('ПЛАН НАВЧАЛЬНОГО ПРОЦЕСУ ДЕННА'!AE23*$BW$4,0)*2,2),0)</f>
        <v>0</v>
      </c>
      <c r="AF23" s="450">
        <f>IF('ПЛАН НАВЧАЛЬНОГО ПРОЦЕСУ ДЕННА'!AF23&gt;0,IF(ROUND('ПЛАН НАВЧАЛЬНОГО ПРОЦЕСУ ДЕННА'!AF23*$BW$4,0)&gt;0,ROUND('ПЛАН НАВЧАЛЬНОГО ПРОЦЕСУ ДЕННА'!AF23*$BW$4,0)*2,2),0)</f>
        <v>2</v>
      </c>
      <c r="AG23" s="76">
        <f>'ПЛАН НАВЧАЛЬНОГО ПРОЦЕСУ ДЕННА'!AG23</f>
        <v>4</v>
      </c>
      <c r="AH23" s="450">
        <f>IF('ПЛАН НАВЧАЛЬНОГО ПРОЦЕСУ ДЕННА'!AH23&gt;0,IF(ROUND('ПЛАН НАВЧАЛЬНОГО ПРОЦЕСУ ДЕННА'!AH23*$BW$4,0)&gt;0,ROUND('ПЛАН НАВЧАЛЬНОГО ПРОЦЕСУ ДЕННА'!AH23*$BW$4,0)*2,2),0)</f>
        <v>0</v>
      </c>
      <c r="AI23" s="450">
        <f>IF('ПЛАН НАВЧАЛЬНОГО ПРОЦЕСУ ДЕННА'!AI23&gt;0,IF(ROUND('ПЛАН НАВЧАЛЬНОГО ПРОЦЕСУ ДЕННА'!AI23*$BW$4,0)&gt;0,ROUND('ПЛАН НАВЧАЛЬНОГО ПРОЦЕСУ ДЕННА'!AI23*$BW$4,0)*2,2),0)</f>
        <v>0</v>
      </c>
      <c r="AJ23" s="450">
        <f>IF('ПЛАН НАВЧАЛЬНОГО ПРОЦЕСУ ДЕННА'!AJ23&gt;0,IF(ROUND('ПЛАН НАВЧАЛЬНОГО ПРОЦЕСУ ДЕННА'!AJ23*$BW$4,0)&gt;0,ROUND('ПЛАН НАВЧАЛЬНОГО ПРОЦЕСУ ДЕННА'!AJ23*$BW$4,0)*2,2),0)</f>
        <v>0</v>
      </c>
      <c r="AK23" s="76">
        <f>'ПЛАН НАВЧАЛЬНОГО ПРОЦЕСУ ДЕННА'!AK23</f>
        <v>0</v>
      </c>
      <c r="AL23" s="450">
        <f>IF('ПЛАН НАВЧАЛЬНОГО ПРОЦЕСУ ДЕННА'!AL23&gt;0,IF(ROUND('ПЛАН НАВЧАЛЬНОГО ПРОЦЕСУ ДЕННА'!AL23*$BW$4,0)&gt;0,ROUND('ПЛАН НАВЧАЛЬНОГО ПРОЦЕСУ ДЕННА'!AL23*$BW$4,0)*2,2),0)</f>
        <v>0</v>
      </c>
      <c r="AM23" s="450">
        <f>IF('ПЛАН НАВЧАЛЬНОГО ПРОЦЕСУ ДЕННА'!AM23&gt;0,IF(ROUND('ПЛАН НАВЧАЛЬНОГО ПРОЦЕСУ ДЕННА'!AM23*$BW$4,0)&gt;0,ROUND('ПЛАН НАВЧАЛЬНОГО ПРОЦЕСУ ДЕННА'!AM23*$BW$4,0)*2,2),0)</f>
        <v>0</v>
      </c>
      <c r="AN23" s="450">
        <f>IF('ПЛАН НАВЧАЛЬНОГО ПРОЦЕСУ ДЕННА'!AN23&gt;0,IF(ROUND('ПЛАН НАВЧАЛЬНОГО ПРОЦЕСУ ДЕННА'!AN23*$BW$4,0)&gt;0,ROUND('ПЛАН НАВЧАЛЬНОГО ПРОЦЕСУ ДЕННА'!AN23*$BW$4,0)*2,2),0)</f>
        <v>0</v>
      </c>
      <c r="AO23" s="76">
        <f>'ПЛАН НАВЧАЛЬНОГО ПРОЦЕСУ ДЕННА'!AO23</f>
        <v>0</v>
      </c>
      <c r="AP23" s="450">
        <f>IF('ПЛАН НАВЧАЛЬНОГО ПРОЦЕСУ ДЕННА'!AP23&gt;0,IF(ROUND('ПЛАН НАВЧАЛЬНОГО ПРОЦЕСУ ДЕННА'!AP23*$BW$4,0)&gt;0,ROUND('ПЛАН НАВЧАЛЬНОГО ПРОЦЕСУ ДЕННА'!AP23*$BW$4,0)*2,2),0)</f>
        <v>0</v>
      </c>
      <c r="AQ23" s="450">
        <f>IF('ПЛАН НАВЧАЛЬНОГО ПРОЦЕСУ ДЕННА'!AQ23&gt;0,IF(ROUND('ПЛАН НАВЧАЛЬНОГО ПРОЦЕСУ ДЕННА'!AQ23*$BW$4,0)&gt;0,ROUND('ПЛАН НАВЧАЛЬНОГО ПРОЦЕСУ ДЕННА'!AQ23*$BW$4,0)*2,2),0)</f>
        <v>0</v>
      </c>
      <c r="AR23" s="450">
        <f>IF('ПЛАН НАВЧАЛЬНОГО ПРОЦЕСУ ДЕННА'!AR23&gt;0,IF(ROUND('ПЛАН НАВЧАЛЬНОГО ПРОЦЕСУ ДЕННА'!AR23*$BW$4,0)&gt;0,ROUND('ПЛАН НАВЧАЛЬНОГО ПРОЦЕСУ ДЕННА'!AR23*$BW$4,0)*2,2),0)</f>
        <v>0</v>
      </c>
      <c r="AS23" s="76">
        <f>'ПЛАН НАВЧАЛЬНОГО ПРОЦЕСУ ДЕННА'!AS23</f>
        <v>0</v>
      </c>
      <c r="AT23" s="450">
        <f>IF('ПЛАН НАВЧАЛЬНОГО ПРОЦЕСУ ДЕННА'!AT23&gt;0,IF(ROUND('ПЛАН НАВЧАЛЬНОГО ПРОЦЕСУ ДЕННА'!AT23*$BW$4,0)&gt;0,ROUND('ПЛАН НАВЧАЛЬНОГО ПРОЦЕСУ ДЕННА'!AT23*$BW$4,0)*2,2),0)</f>
        <v>0</v>
      </c>
      <c r="AU23" s="450">
        <f>IF('ПЛАН НАВЧАЛЬНОГО ПРОЦЕСУ ДЕННА'!AU23&gt;0,IF(ROUND('ПЛАН НАВЧАЛЬНОГО ПРОЦЕСУ ДЕННА'!AU23*$BW$4,0)&gt;0,ROUND('ПЛАН НАВЧАЛЬНОГО ПРОЦЕСУ ДЕННА'!AU23*$BW$4,0)*2,2),0)</f>
        <v>0</v>
      </c>
      <c r="AV23" s="450">
        <f>IF('ПЛАН НАВЧАЛЬНОГО ПРОЦЕСУ ДЕННА'!AV23&gt;0,IF(ROUND('ПЛАН НАВЧАЛЬНОГО ПРОЦЕСУ ДЕННА'!AV23*$BW$4,0)&gt;0,ROUND('ПЛАН НАВЧАЛЬНОГО ПРОЦЕСУ ДЕННА'!AV23*$BW$4,0)*2,2),0)</f>
        <v>0</v>
      </c>
      <c r="AW23" s="76">
        <f t="shared" si="35"/>
        <v>0</v>
      </c>
      <c r="AX23" s="450">
        <f>IF('ПЛАН НАВЧАЛЬНОГО ПРОЦЕСУ ДЕННА'!AX23&gt;0,IF(ROUND('ПЛАН НАВЧАЛЬНОГО ПРОЦЕСУ ДЕННА'!AX23*$BW$4,0)&gt;0,ROUND('ПЛАН НАВЧАЛЬНОГО ПРОЦЕСУ ДЕННА'!AX23*$BW$4,0)*2,2),0)</f>
        <v>0</v>
      </c>
      <c r="AY23" s="450">
        <f>IF('ПЛАН НАВЧАЛЬНОГО ПРОЦЕСУ ДЕННА'!AY23&gt;0,IF(ROUND('ПЛАН НАВЧАЛЬНОГО ПРОЦЕСУ ДЕННА'!AY23*$BW$4,0)&gt;0,ROUND('ПЛАН НАВЧАЛЬНОГО ПРОЦЕСУ ДЕННА'!AY23*$BW$4,0)*2,2),0)</f>
        <v>0</v>
      </c>
      <c r="AZ23" s="450">
        <f>IF('ПЛАН НАВЧАЛЬНОГО ПРОЦЕСУ ДЕННА'!AZ23&gt;0,IF(ROUND('ПЛАН НАВЧАЛЬНОГО ПРОЦЕСУ ДЕННА'!AZ23*$BW$4,0)&gt;0,ROUND('ПЛАН НАВЧАЛЬНОГО ПРОЦЕСУ ДЕННА'!AZ23*$BW$4,0)*2,2),0)</f>
        <v>0</v>
      </c>
      <c r="BA23" s="76">
        <f t="shared" si="36"/>
        <v>0</v>
      </c>
      <c r="BB23" s="450">
        <f>IF('ПЛАН НАВЧАЛЬНОГО ПРОЦЕСУ ДЕННА'!BB23&gt;0,IF(ROUND('ПЛАН НАВЧАЛЬНОГО ПРОЦЕСУ ДЕННА'!BB23*$BW$4,0)&gt;0,ROUND('ПЛАН НАВЧАЛЬНОГО ПРОЦЕСУ ДЕННА'!BB23*$BW$4,0)*2,2),0)</f>
        <v>0</v>
      </c>
      <c r="BC23" s="450">
        <f>IF('ПЛАН НАВЧАЛЬНОГО ПРОЦЕСУ ДЕННА'!BC23&gt;0,IF(ROUND('ПЛАН НАВЧАЛЬНОГО ПРОЦЕСУ ДЕННА'!BC23*$BW$4,0)&gt;0,ROUND('ПЛАН НАВЧАЛЬНОГО ПРОЦЕСУ ДЕННА'!BC23*$BW$4,0)*2,2),0)</f>
        <v>0</v>
      </c>
      <c r="BD23" s="450">
        <f>IF('ПЛАН НАВЧАЛЬНОГО ПРОЦЕСУ ДЕННА'!BD23&gt;0,IF(ROUND('ПЛАН НАВЧАЛЬНОГО ПРОЦЕСУ ДЕННА'!BD23*$BW$4,0)&gt;0,ROUND('ПЛАН НАВЧАЛЬНОГО ПРОЦЕСУ ДЕННА'!BD23*$BW$4,0)*2,2),0)</f>
        <v>0</v>
      </c>
      <c r="BE23" s="76">
        <f t="shared" si="37"/>
        <v>0</v>
      </c>
      <c r="BF23" s="450">
        <f>IF('ПЛАН НАВЧАЛЬНОГО ПРОЦЕСУ ДЕННА'!BF23&gt;0,IF(ROUND('ПЛАН НАВЧАЛЬНОГО ПРОЦЕСУ ДЕННА'!BF23*$BW$4,0)&gt;0,ROUND('ПЛАН НАВЧАЛЬНОГО ПРОЦЕСУ ДЕННА'!BF23*$BW$4,0)*2,2),0)</f>
        <v>0</v>
      </c>
      <c r="BG23" s="450">
        <f>IF('ПЛАН НАВЧАЛЬНОГО ПРОЦЕСУ ДЕННА'!BG23&gt;0,IF(ROUND('ПЛАН НАВЧАЛЬНОГО ПРОЦЕСУ ДЕННА'!BG23*$BW$4,0)&gt;0,ROUND('ПЛАН НАВЧАЛЬНОГО ПРОЦЕСУ ДЕННА'!BG23*$BW$4,0)*2,2),0)</f>
        <v>0</v>
      </c>
      <c r="BH23" s="450">
        <f>IF('ПЛАН НАВЧАЛЬНОГО ПРОЦЕСУ ДЕННА'!BH23&gt;0,IF(ROUND('ПЛАН НАВЧАЛЬНОГО ПРОЦЕСУ ДЕННА'!BH23*$BW$4,0)&gt;0,ROUND('ПЛАН НАВЧАЛЬНОГО ПРОЦЕСУ ДЕННА'!BH23*$BW$4,0)*2,2),0)</f>
        <v>0</v>
      </c>
      <c r="BI23" s="76">
        <f t="shared" si="38"/>
        <v>0</v>
      </c>
      <c r="BJ23" s="69">
        <f t="shared" si="0"/>
        <v>0.95</v>
      </c>
      <c r="BK23" s="142" t="str">
        <f t="shared" si="1"/>
        <v/>
      </c>
      <c r="BL23" s="15">
        <f t="shared" si="26"/>
        <v>4</v>
      </c>
      <c r="BM23" s="15">
        <f t="shared" si="2"/>
        <v>0</v>
      </c>
      <c r="BN23" s="15">
        <f t="shared" si="2"/>
        <v>0</v>
      </c>
      <c r="BO23" s="15">
        <f t="shared" si="2"/>
        <v>0</v>
      </c>
      <c r="BP23" s="15">
        <f t="shared" si="2"/>
        <v>0</v>
      </c>
      <c r="BQ23" s="15">
        <f t="shared" si="2"/>
        <v>0</v>
      </c>
      <c r="BR23" s="15">
        <f t="shared" si="2"/>
        <v>0</v>
      </c>
      <c r="BS23" s="15">
        <f t="shared" si="2"/>
        <v>0</v>
      </c>
      <c r="BT23" s="101">
        <f t="shared" si="13"/>
        <v>4</v>
      </c>
      <c r="BW23" s="15">
        <f t="shared" si="27"/>
        <v>4</v>
      </c>
      <c r="BX23" s="15">
        <f t="shared" si="28"/>
        <v>0</v>
      </c>
      <c r="BY23" s="15">
        <f t="shared" si="29"/>
        <v>0</v>
      </c>
      <c r="BZ23" s="15">
        <f t="shared" si="30"/>
        <v>0</v>
      </c>
      <c r="CA23" s="15">
        <f t="shared" si="31"/>
        <v>0</v>
      </c>
      <c r="CB23" s="15">
        <f t="shared" si="32"/>
        <v>0</v>
      </c>
      <c r="CC23" s="15">
        <f t="shared" si="33"/>
        <v>0</v>
      </c>
      <c r="CD23" s="15">
        <f t="shared" si="34"/>
        <v>0</v>
      </c>
      <c r="CE23" s="234">
        <f t="shared" si="14"/>
        <v>4</v>
      </c>
      <c r="CF23" s="355">
        <f t="shared" si="15"/>
        <v>4</v>
      </c>
      <c r="CH23" s="356">
        <f t="shared" si="16"/>
        <v>1</v>
      </c>
      <c r="CI23" s="356">
        <f t="shared" si="17"/>
        <v>0</v>
      </c>
      <c r="CJ23" s="356">
        <f t="shared" si="18"/>
        <v>0</v>
      </c>
      <c r="CK23" s="356">
        <f t="shared" si="19"/>
        <v>0</v>
      </c>
      <c r="CL23" s="356">
        <f t="shared" si="20"/>
        <v>0</v>
      </c>
      <c r="CM23" s="356">
        <f t="shared" si="21"/>
        <v>0</v>
      </c>
      <c r="CN23" s="356">
        <f t="shared" si="22"/>
        <v>0</v>
      </c>
      <c r="CO23" s="356">
        <f t="shared" si="23"/>
        <v>0</v>
      </c>
      <c r="CP23" s="357">
        <f t="shared" si="24"/>
        <v>1</v>
      </c>
      <c r="CQ23" s="356">
        <f t="shared" si="3"/>
        <v>0</v>
      </c>
      <c r="CR23" s="356">
        <f t="shared" si="4"/>
        <v>0</v>
      </c>
      <c r="CS23" s="358">
        <f t="shared" si="5"/>
        <v>0</v>
      </c>
      <c r="CT23" s="356">
        <f t="shared" si="6"/>
        <v>0</v>
      </c>
      <c r="CU23" s="356">
        <f t="shared" si="7"/>
        <v>0</v>
      </c>
      <c r="CV23" s="356">
        <f t="shared" si="8"/>
        <v>0</v>
      </c>
      <c r="CW23" s="356">
        <f t="shared" si="9"/>
        <v>0</v>
      </c>
      <c r="CX23" s="356">
        <f t="shared" si="10"/>
        <v>0</v>
      </c>
      <c r="CY23" s="359">
        <f t="shared" si="25"/>
        <v>0</v>
      </c>
      <c r="DC23" s="360">
        <f>SUM($AD23:$AF23)+SUM($AH23:$AJ23)+SUM($AL23:AN23)+SUM($AP23:AR23)+SUM($AT23:AV23)+SUM($AX23:AZ23)+SUM($BB23:BD23)+SUM($BF23:BH23)</f>
        <v>6</v>
      </c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</row>
    <row r="24" spans="1:125" s="20" customFormat="1" ht="21" customHeight="1" x14ac:dyDescent="0.25">
      <c r="A24" s="23" t="str">
        <f>'ПЛАН НАВЧАЛЬНОГО ПРОЦЕСУ ДЕННА'!A24</f>
        <v>1.1.10</v>
      </c>
      <c r="B24" s="513" t="str">
        <f>'ПЛАН НАВЧАЛЬНОГО ПРОЦЕСУ ДЕННА'!B24</f>
        <v>Система адміністрування державної установи</v>
      </c>
      <c r="C24" s="514" t="str">
        <f>'ПЛАН НАВЧАЛЬНОГО ПРОЦЕСУ ДЕННА'!C24</f>
        <v>ПУММ</v>
      </c>
      <c r="D24" s="350">
        <f>'ПЛАН НАВЧАЛЬНОГО ПРОЦЕСУ ДЕННА'!D24</f>
        <v>0</v>
      </c>
      <c r="E24" s="351">
        <f>'ПЛАН НАВЧАЛЬНОГО ПРОЦЕСУ ДЕННА'!E24</f>
        <v>0</v>
      </c>
      <c r="F24" s="351">
        <f>'ПЛАН НАВЧАЛЬНОГО ПРОЦЕСУ ДЕННА'!F24</f>
        <v>0</v>
      </c>
      <c r="G24" s="352">
        <f>'ПЛАН НАВЧАЛЬНОГО ПРОЦЕСУ ДЕННА'!G24</f>
        <v>0</v>
      </c>
      <c r="H24" s="350">
        <f>'ПЛАН НАВЧАЛЬНОГО ПРОЦЕСУ ДЕННА'!H24</f>
        <v>1</v>
      </c>
      <c r="I24" s="351">
        <f>'ПЛАН НАВЧАЛЬНОГО ПРОЦЕСУ ДЕННА'!I24</f>
        <v>0</v>
      </c>
      <c r="J24" s="351">
        <f>'ПЛАН НАВЧАЛЬНОГО ПРОЦЕСУ ДЕННА'!J24</f>
        <v>0</v>
      </c>
      <c r="K24" s="351">
        <f>'ПЛАН НАВЧАЛЬНОГО ПРОЦЕСУ ДЕННА'!K24</f>
        <v>0</v>
      </c>
      <c r="L24" s="351">
        <f>'ПЛАН НАВЧАЛЬНОГО ПРОЦЕСУ ДЕННА'!L24</f>
        <v>0</v>
      </c>
      <c r="M24" s="351">
        <f>'ПЛАН НАВЧАЛЬНОГО ПРОЦЕСУ ДЕННА'!M24</f>
        <v>0</v>
      </c>
      <c r="N24" s="351">
        <f>'ПЛАН НАВЧАЛЬНОГО ПРОЦЕСУ ДЕННА'!N24</f>
        <v>0</v>
      </c>
      <c r="O24" s="311">
        <f>'ПЛАН НАВЧАЛЬНОГО ПРОЦЕСУ ДЕННА'!O24</f>
        <v>0</v>
      </c>
      <c r="P24" s="311">
        <f>'ПЛАН НАВЧАЛЬНОГО ПРОЦЕСУ ДЕННА'!P24</f>
        <v>0</v>
      </c>
      <c r="Q24" s="625">
        <f>'ПЛАН НАВЧАЛЬНОГО ПРОЦЕСУ ДЕННА'!Q24</f>
        <v>0</v>
      </c>
      <c r="R24" s="626">
        <f>'ПЛАН НАВЧАЛЬНОГО ПРОЦЕСУ ДЕННА'!R24</f>
        <v>0</v>
      </c>
      <c r="S24" s="626">
        <f>'ПЛАН НАВЧАЛЬНОГО ПРОЦЕСУ ДЕННА'!S24</f>
        <v>0</v>
      </c>
      <c r="T24" s="626">
        <f>'ПЛАН НАВЧАЛЬНОГО ПРОЦЕСУ ДЕННА'!T24</f>
        <v>0</v>
      </c>
      <c r="U24" s="626">
        <f>'ПЛАН НАВЧАЛЬНОГО ПРОЦЕСУ ДЕННА'!U24</f>
        <v>0</v>
      </c>
      <c r="V24" s="626">
        <f>'ПЛАН НАВЧАЛЬНОГО ПРОЦЕСУ ДЕННА'!V24</f>
        <v>0</v>
      </c>
      <c r="W24" s="626">
        <f>'ПЛАН НАВЧАЛЬНОГО ПРОЦЕСУ ДЕННА'!W24</f>
        <v>0</v>
      </c>
      <c r="X24" s="353">
        <f>'ПЛАН НАВЧАЛЬНОГО ПРОЦЕСУ ДЕННА'!X24</f>
        <v>120</v>
      </c>
      <c r="Y24" s="162">
        <f>'ПЛАН НАВЧАЛЬНОГО ПРОЦЕСУ ДЕННА'!Y24</f>
        <v>4</v>
      </c>
      <c r="Z24" s="9">
        <f t="shared" si="11"/>
        <v>2</v>
      </c>
      <c r="AA24" s="9">
        <f t="shared" si="11"/>
        <v>0</v>
      </c>
      <c r="AB24" s="9">
        <f t="shared" si="11"/>
        <v>2</v>
      </c>
      <c r="AC24" s="9">
        <f t="shared" si="12"/>
        <v>116</v>
      </c>
      <c r="AD24" s="450">
        <f>IF('ПЛАН НАВЧАЛЬНОГО ПРОЦЕСУ ДЕННА'!AD24&gt;0,IF(ROUND('ПЛАН НАВЧАЛЬНОГО ПРОЦЕСУ ДЕННА'!AD24*$BW$4,0)&gt;0,ROUND('ПЛАН НАВЧАЛЬНОГО ПРОЦЕСУ ДЕННА'!AD24*$BW$4,0)*2,2),0)</f>
        <v>2</v>
      </c>
      <c r="AE24" s="450">
        <f>IF('ПЛАН НАВЧАЛЬНОГО ПРОЦЕСУ ДЕННА'!AE24&gt;0,IF(ROUND('ПЛАН НАВЧАЛЬНОГО ПРОЦЕСУ ДЕННА'!AE24*$BW$4,0)&gt;0,ROUND('ПЛАН НАВЧАЛЬНОГО ПРОЦЕСУ ДЕННА'!AE24*$BW$4,0)*2,2),0)</f>
        <v>0</v>
      </c>
      <c r="AF24" s="450">
        <f>IF('ПЛАН НАВЧАЛЬНОГО ПРОЦЕСУ ДЕННА'!AF24&gt;0,IF(ROUND('ПЛАН НАВЧАЛЬНОГО ПРОЦЕСУ ДЕННА'!AF24*$BW$4,0)&gt;0,ROUND('ПЛАН НАВЧАЛЬНОГО ПРОЦЕСУ ДЕННА'!AF24*$BW$4,0)*2,2),0)</f>
        <v>2</v>
      </c>
      <c r="AG24" s="76">
        <f>'ПЛАН НАВЧАЛЬНОГО ПРОЦЕСУ ДЕННА'!AG24</f>
        <v>4</v>
      </c>
      <c r="AH24" s="450">
        <f>IF('ПЛАН НАВЧАЛЬНОГО ПРОЦЕСУ ДЕННА'!AH24&gt;0,IF(ROUND('ПЛАН НАВЧАЛЬНОГО ПРОЦЕСУ ДЕННА'!AH24*$BW$4,0)&gt;0,ROUND('ПЛАН НАВЧАЛЬНОГО ПРОЦЕСУ ДЕННА'!AH24*$BW$4,0)*2,2),0)</f>
        <v>0</v>
      </c>
      <c r="AI24" s="450">
        <f>IF('ПЛАН НАВЧАЛЬНОГО ПРОЦЕСУ ДЕННА'!AI24&gt;0,IF(ROUND('ПЛАН НАВЧАЛЬНОГО ПРОЦЕСУ ДЕННА'!AI24*$BW$4,0)&gt;0,ROUND('ПЛАН НАВЧАЛЬНОГО ПРОЦЕСУ ДЕННА'!AI24*$BW$4,0)*2,2),0)</f>
        <v>0</v>
      </c>
      <c r="AJ24" s="450">
        <f>IF('ПЛАН НАВЧАЛЬНОГО ПРОЦЕСУ ДЕННА'!AJ24&gt;0,IF(ROUND('ПЛАН НАВЧАЛЬНОГО ПРОЦЕСУ ДЕННА'!AJ24*$BW$4,0)&gt;0,ROUND('ПЛАН НАВЧАЛЬНОГО ПРОЦЕСУ ДЕННА'!AJ24*$BW$4,0)*2,2),0)</f>
        <v>0</v>
      </c>
      <c r="AK24" s="76">
        <f>'ПЛАН НАВЧАЛЬНОГО ПРОЦЕСУ ДЕННА'!AK24</f>
        <v>0</v>
      </c>
      <c r="AL24" s="450">
        <f>IF('ПЛАН НАВЧАЛЬНОГО ПРОЦЕСУ ДЕННА'!AL24&gt;0,IF(ROUND('ПЛАН НАВЧАЛЬНОГО ПРОЦЕСУ ДЕННА'!AL24*$BW$4,0)&gt;0,ROUND('ПЛАН НАВЧАЛЬНОГО ПРОЦЕСУ ДЕННА'!AL24*$BW$4,0)*2,2),0)</f>
        <v>0</v>
      </c>
      <c r="AM24" s="450">
        <f>IF('ПЛАН НАВЧАЛЬНОГО ПРОЦЕСУ ДЕННА'!AM24&gt;0,IF(ROUND('ПЛАН НАВЧАЛЬНОГО ПРОЦЕСУ ДЕННА'!AM24*$BW$4,0)&gt;0,ROUND('ПЛАН НАВЧАЛЬНОГО ПРОЦЕСУ ДЕННА'!AM24*$BW$4,0)*2,2),0)</f>
        <v>0</v>
      </c>
      <c r="AN24" s="450">
        <f>IF('ПЛАН НАВЧАЛЬНОГО ПРОЦЕСУ ДЕННА'!AN24&gt;0,IF(ROUND('ПЛАН НАВЧАЛЬНОГО ПРОЦЕСУ ДЕННА'!AN24*$BW$4,0)&gt;0,ROUND('ПЛАН НАВЧАЛЬНОГО ПРОЦЕСУ ДЕННА'!AN24*$BW$4,0)*2,2),0)</f>
        <v>0</v>
      </c>
      <c r="AO24" s="76">
        <f>'ПЛАН НАВЧАЛЬНОГО ПРОЦЕСУ ДЕННА'!AO24</f>
        <v>0</v>
      </c>
      <c r="AP24" s="450">
        <f>IF('ПЛАН НАВЧАЛЬНОГО ПРОЦЕСУ ДЕННА'!AP24&gt;0,IF(ROUND('ПЛАН НАВЧАЛЬНОГО ПРОЦЕСУ ДЕННА'!AP24*$BW$4,0)&gt;0,ROUND('ПЛАН НАВЧАЛЬНОГО ПРОЦЕСУ ДЕННА'!AP24*$BW$4,0)*2,2),0)</f>
        <v>0</v>
      </c>
      <c r="AQ24" s="450">
        <f>IF('ПЛАН НАВЧАЛЬНОГО ПРОЦЕСУ ДЕННА'!AQ24&gt;0,IF(ROUND('ПЛАН НАВЧАЛЬНОГО ПРОЦЕСУ ДЕННА'!AQ24*$BW$4,0)&gt;0,ROUND('ПЛАН НАВЧАЛЬНОГО ПРОЦЕСУ ДЕННА'!AQ24*$BW$4,0)*2,2),0)</f>
        <v>0</v>
      </c>
      <c r="AR24" s="450">
        <f>IF('ПЛАН НАВЧАЛЬНОГО ПРОЦЕСУ ДЕННА'!AR24&gt;0,IF(ROUND('ПЛАН НАВЧАЛЬНОГО ПРОЦЕСУ ДЕННА'!AR24*$BW$4,0)&gt;0,ROUND('ПЛАН НАВЧАЛЬНОГО ПРОЦЕСУ ДЕННА'!AR24*$BW$4,0)*2,2),0)</f>
        <v>0</v>
      </c>
      <c r="AS24" s="76">
        <f>'ПЛАН НАВЧАЛЬНОГО ПРОЦЕСУ ДЕННА'!AS24</f>
        <v>0</v>
      </c>
      <c r="AT24" s="450">
        <f>IF('ПЛАН НАВЧАЛЬНОГО ПРОЦЕСУ ДЕННА'!AT24&gt;0,IF(ROUND('ПЛАН НАВЧАЛЬНОГО ПРОЦЕСУ ДЕННА'!AT24*$BW$4,0)&gt;0,ROUND('ПЛАН НАВЧАЛЬНОГО ПРОЦЕСУ ДЕННА'!AT24*$BW$4,0)*2,2),0)</f>
        <v>0</v>
      </c>
      <c r="AU24" s="450">
        <f>IF('ПЛАН НАВЧАЛЬНОГО ПРОЦЕСУ ДЕННА'!AU24&gt;0,IF(ROUND('ПЛАН НАВЧАЛЬНОГО ПРОЦЕСУ ДЕННА'!AU24*$BW$4,0)&gt;0,ROUND('ПЛАН НАВЧАЛЬНОГО ПРОЦЕСУ ДЕННА'!AU24*$BW$4,0)*2,2),0)</f>
        <v>0</v>
      </c>
      <c r="AV24" s="450">
        <f>IF('ПЛАН НАВЧАЛЬНОГО ПРОЦЕСУ ДЕННА'!AV24&gt;0,IF(ROUND('ПЛАН НАВЧАЛЬНОГО ПРОЦЕСУ ДЕННА'!AV24*$BW$4,0)&gt;0,ROUND('ПЛАН НАВЧАЛЬНОГО ПРОЦЕСУ ДЕННА'!AV24*$BW$4,0)*2,2),0)</f>
        <v>0</v>
      </c>
      <c r="AW24" s="76">
        <f t="shared" si="35"/>
        <v>0</v>
      </c>
      <c r="AX24" s="450">
        <f>IF('ПЛАН НАВЧАЛЬНОГО ПРОЦЕСУ ДЕННА'!AX24&gt;0,IF(ROUND('ПЛАН НАВЧАЛЬНОГО ПРОЦЕСУ ДЕННА'!AX24*$BW$4,0)&gt;0,ROUND('ПЛАН НАВЧАЛЬНОГО ПРОЦЕСУ ДЕННА'!AX24*$BW$4,0)*2,2),0)</f>
        <v>0</v>
      </c>
      <c r="AY24" s="450">
        <f>IF('ПЛАН НАВЧАЛЬНОГО ПРОЦЕСУ ДЕННА'!AY24&gt;0,IF(ROUND('ПЛАН НАВЧАЛЬНОГО ПРОЦЕСУ ДЕННА'!AY24*$BW$4,0)&gt;0,ROUND('ПЛАН НАВЧАЛЬНОГО ПРОЦЕСУ ДЕННА'!AY24*$BW$4,0)*2,2),0)</f>
        <v>0</v>
      </c>
      <c r="AZ24" s="450">
        <f>IF('ПЛАН НАВЧАЛЬНОГО ПРОЦЕСУ ДЕННА'!AZ24&gt;0,IF(ROUND('ПЛАН НАВЧАЛЬНОГО ПРОЦЕСУ ДЕННА'!AZ24*$BW$4,0)&gt;0,ROUND('ПЛАН НАВЧАЛЬНОГО ПРОЦЕСУ ДЕННА'!AZ24*$BW$4,0)*2,2),0)</f>
        <v>0</v>
      </c>
      <c r="BA24" s="76">
        <f t="shared" si="36"/>
        <v>0</v>
      </c>
      <c r="BB24" s="450">
        <f>IF('ПЛАН НАВЧАЛЬНОГО ПРОЦЕСУ ДЕННА'!BB24&gt;0,IF(ROUND('ПЛАН НАВЧАЛЬНОГО ПРОЦЕСУ ДЕННА'!BB24*$BW$4,0)&gt;0,ROUND('ПЛАН НАВЧАЛЬНОГО ПРОЦЕСУ ДЕННА'!BB24*$BW$4,0)*2,2),0)</f>
        <v>0</v>
      </c>
      <c r="BC24" s="450">
        <f>IF('ПЛАН НАВЧАЛЬНОГО ПРОЦЕСУ ДЕННА'!BC24&gt;0,IF(ROUND('ПЛАН НАВЧАЛЬНОГО ПРОЦЕСУ ДЕННА'!BC24*$BW$4,0)&gt;0,ROUND('ПЛАН НАВЧАЛЬНОГО ПРОЦЕСУ ДЕННА'!BC24*$BW$4,0)*2,2),0)</f>
        <v>0</v>
      </c>
      <c r="BD24" s="450">
        <f>IF('ПЛАН НАВЧАЛЬНОГО ПРОЦЕСУ ДЕННА'!BD24&gt;0,IF(ROUND('ПЛАН НАВЧАЛЬНОГО ПРОЦЕСУ ДЕННА'!BD24*$BW$4,0)&gt;0,ROUND('ПЛАН НАВЧАЛЬНОГО ПРОЦЕСУ ДЕННА'!BD24*$BW$4,0)*2,2),0)</f>
        <v>0</v>
      </c>
      <c r="BE24" s="76">
        <f t="shared" si="37"/>
        <v>0</v>
      </c>
      <c r="BF24" s="450">
        <f>IF('ПЛАН НАВЧАЛЬНОГО ПРОЦЕСУ ДЕННА'!BF24&gt;0,IF(ROUND('ПЛАН НАВЧАЛЬНОГО ПРОЦЕСУ ДЕННА'!BF24*$BW$4,0)&gt;0,ROUND('ПЛАН НАВЧАЛЬНОГО ПРОЦЕСУ ДЕННА'!BF24*$BW$4,0)*2,2),0)</f>
        <v>0</v>
      </c>
      <c r="BG24" s="450">
        <f>IF('ПЛАН НАВЧАЛЬНОГО ПРОЦЕСУ ДЕННА'!BG24&gt;0,IF(ROUND('ПЛАН НАВЧАЛЬНОГО ПРОЦЕСУ ДЕННА'!BG24*$BW$4,0)&gt;0,ROUND('ПЛАН НАВЧАЛЬНОГО ПРОЦЕСУ ДЕННА'!BG24*$BW$4,0)*2,2),0)</f>
        <v>0</v>
      </c>
      <c r="BH24" s="450">
        <f>IF('ПЛАН НАВЧАЛЬНОГО ПРОЦЕСУ ДЕННА'!BH24&gt;0,IF(ROUND('ПЛАН НАВЧАЛЬНОГО ПРОЦЕСУ ДЕННА'!BH24*$BW$4,0)&gt;0,ROUND('ПЛАН НАВЧАЛЬНОГО ПРОЦЕСУ ДЕННА'!BH24*$BW$4,0)*2,2),0)</f>
        <v>0</v>
      </c>
      <c r="BI24" s="76">
        <f t="shared" si="38"/>
        <v>0</v>
      </c>
      <c r="BJ24" s="69">
        <f t="shared" si="0"/>
        <v>0.96666666666666667</v>
      </c>
      <c r="BK24" s="142" t="str">
        <f t="shared" si="1"/>
        <v/>
      </c>
      <c r="BL24" s="15">
        <f t="shared" si="26"/>
        <v>4</v>
      </c>
      <c r="BM24" s="15">
        <f t="shared" si="2"/>
        <v>0</v>
      </c>
      <c r="BN24" s="15">
        <f t="shared" si="2"/>
        <v>0</v>
      </c>
      <c r="BO24" s="15">
        <f t="shared" si="2"/>
        <v>0</v>
      </c>
      <c r="BP24" s="15">
        <f t="shared" si="2"/>
        <v>0</v>
      </c>
      <c r="BQ24" s="15">
        <f t="shared" si="2"/>
        <v>0</v>
      </c>
      <c r="BR24" s="15">
        <f t="shared" si="2"/>
        <v>0</v>
      </c>
      <c r="BS24" s="15">
        <f t="shared" si="2"/>
        <v>0</v>
      </c>
      <c r="BT24" s="101">
        <f t="shared" si="13"/>
        <v>4</v>
      </c>
      <c r="BW24" s="15">
        <f t="shared" si="27"/>
        <v>4</v>
      </c>
      <c r="BX24" s="15">
        <f t="shared" si="28"/>
        <v>0</v>
      </c>
      <c r="BY24" s="15">
        <f t="shared" si="29"/>
        <v>0</v>
      </c>
      <c r="BZ24" s="15">
        <f t="shared" si="30"/>
        <v>0</v>
      </c>
      <c r="CA24" s="15">
        <f t="shared" si="31"/>
        <v>0</v>
      </c>
      <c r="CB24" s="15">
        <f t="shared" si="32"/>
        <v>0</v>
      </c>
      <c r="CC24" s="15">
        <f t="shared" si="33"/>
        <v>0</v>
      </c>
      <c r="CD24" s="15">
        <f t="shared" si="34"/>
        <v>0</v>
      </c>
      <c r="CE24" s="234">
        <f t="shared" si="14"/>
        <v>4</v>
      </c>
      <c r="CF24" s="355">
        <f t="shared" si="15"/>
        <v>4</v>
      </c>
      <c r="CH24" s="356">
        <f t="shared" si="16"/>
        <v>0</v>
      </c>
      <c r="CI24" s="356">
        <f t="shared" si="17"/>
        <v>0</v>
      </c>
      <c r="CJ24" s="356">
        <f t="shared" si="18"/>
        <v>0</v>
      </c>
      <c r="CK24" s="356">
        <f t="shared" si="19"/>
        <v>0</v>
      </c>
      <c r="CL24" s="356">
        <f t="shared" si="20"/>
        <v>0</v>
      </c>
      <c r="CM24" s="356">
        <f t="shared" si="21"/>
        <v>0</v>
      </c>
      <c r="CN24" s="356">
        <f t="shared" si="22"/>
        <v>0</v>
      </c>
      <c r="CO24" s="356">
        <f t="shared" si="23"/>
        <v>0</v>
      </c>
      <c r="CP24" s="357">
        <f t="shared" si="24"/>
        <v>0</v>
      </c>
      <c r="CQ24" s="356">
        <f t="shared" si="3"/>
        <v>1</v>
      </c>
      <c r="CR24" s="356">
        <f t="shared" si="4"/>
        <v>0</v>
      </c>
      <c r="CS24" s="358">
        <f t="shared" si="5"/>
        <v>0</v>
      </c>
      <c r="CT24" s="356">
        <f t="shared" si="6"/>
        <v>0</v>
      </c>
      <c r="CU24" s="356">
        <f t="shared" si="7"/>
        <v>0</v>
      </c>
      <c r="CV24" s="356">
        <f t="shared" si="8"/>
        <v>0</v>
      </c>
      <c r="CW24" s="356">
        <f t="shared" si="9"/>
        <v>0</v>
      </c>
      <c r="CX24" s="356">
        <f t="shared" si="10"/>
        <v>0</v>
      </c>
      <c r="CY24" s="359">
        <f t="shared" si="25"/>
        <v>1</v>
      </c>
      <c r="DC24" s="360">
        <f>SUM($AD24:$AF24)+SUM($AH24:$AJ24)+SUM($AL24:AN24)+SUM($AP24:AR24)+SUM($AT24:AV24)+SUM($AX24:AZ24)+SUM($BB24:BD24)+SUM($BF24:BH24)</f>
        <v>4</v>
      </c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</row>
    <row r="25" spans="1:125" s="20" customFormat="1" x14ac:dyDescent="0.25">
      <c r="A25" s="23" t="str">
        <f>'ПЛАН НАВЧАЛЬНОГО ПРОЦЕСУ ДЕННА'!A25</f>
        <v>1.1.11</v>
      </c>
      <c r="B25" s="513" t="str">
        <f>'ПЛАН НАВЧАЛЬНОГО ПРОЦЕСУ ДЕННА'!B25</f>
        <v>Публічна політика</v>
      </c>
      <c r="C25" s="514" t="str">
        <f>'ПЛАН НАВЧАЛЬНОГО ПРОЦЕСУ ДЕННА'!C25</f>
        <v>ПУММ</v>
      </c>
      <c r="D25" s="350">
        <f>'ПЛАН НАВЧАЛЬНОГО ПРОЦЕСУ ДЕННА'!D25</f>
        <v>2</v>
      </c>
      <c r="E25" s="351">
        <f>'ПЛАН НАВЧАЛЬНОГО ПРОЦЕСУ ДЕННА'!E25</f>
        <v>0</v>
      </c>
      <c r="F25" s="351">
        <f>'ПЛАН НАВЧАЛЬНОГО ПРОЦЕСУ ДЕННА'!F25</f>
        <v>0</v>
      </c>
      <c r="G25" s="352">
        <f>'ПЛАН НАВЧАЛЬНОГО ПРОЦЕСУ ДЕННА'!G25</f>
        <v>0</v>
      </c>
      <c r="H25" s="350">
        <f>'ПЛАН НАВЧАЛЬНОГО ПРОЦЕСУ ДЕННА'!H25</f>
        <v>0</v>
      </c>
      <c r="I25" s="351">
        <f>'ПЛАН НАВЧАЛЬНОГО ПРОЦЕСУ ДЕННА'!I25</f>
        <v>0</v>
      </c>
      <c r="J25" s="351">
        <f>'ПЛАН НАВЧАЛЬНОГО ПРОЦЕСУ ДЕННА'!J25</f>
        <v>0</v>
      </c>
      <c r="K25" s="351">
        <f>'ПЛАН НАВЧАЛЬНОГО ПРОЦЕСУ ДЕННА'!K25</f>
        <v>0</v>
      </c>
      <c r="L25" s="351">
        <f>'ПЛАН НАВЧАЛЬНОГО ПРОЦЕСУ ДЕННА'!L25</f>
        <v>0</v>
      </c>
      <c r="M25" s="351">
        <f>'ПЛАН НАВЧАЛЬНОГО ПРОЦЕСУ ДЕННА'!M25</f>
        <v>0</v>
      </c>
      <c r="N25" s="351">
        <f>'ПЛАН НАВЧАЛЬНОГО ПРОЦЕСУ ДЕННА'!N25</f>
        <v>0</v>
      </c>
      <c r="O25" s="311">
        <f>'ПЛАН НАВЧАЛЬНОГО ПРОЦЕСУ ДЕННА'!O25</f>
        <v>0</v>
      </c>
      <c r="P25" s="311">
        <f>'ПЛАН НАВЧАЛЬНОГО ПРОЦЕСУ ДЕННА'!P25</f>
        <v>0</v>
      </c>
      <c r="Q25" s="625">
        <f>'ПЛАН НАВЧАЛЬНОГО ПРОЦЕСУ ДЕННА'!Q25</f>
        <v>0</v>
      </c>
      <c r="R25" s="626">
        <f>'ПЛАН НАВЧАЛЬНОГО ПРОЦЕСУ ДЕННА'!R25</f>
        <v>0</v>
      </c>
      <c r="S25" s="626">
        <f>'ПЛАН НАВЧАЛЬНОГО ПРОЦЕСУ ДЕННА'!S25</f>
        <v>0</v>
      </c>
      <c r="T25" s="626">
        <f>'ПЛАН НАВЧАЛЬНОГО ПРОЦЕСУ ДЕННА'!T25</f>
        <v>0</v>
      </c>
      <c r="U25" s="626">
        <f>'ПЛАН НАВЧАЛЬНОГО ПРОЦЕСУ ДЕННА'!U25</f>
        <v>0</v>
      </c>
      <c r="V25" s="626">
        <f>'ПЛАН НАВЧАЛЬНОГО ПРОЦЕСУ ДЕННА'!V25</f>
        <v>0</v>
      </c>
      <c r="W25" s="626">
        <f>'ПЛАН НАВЧАЛЬНОГО ПРОЦЕСУ ДЕННА'!W25</f>
        <v>0</v>
      </c>
      <c r="X25" s="353">
        <f>'ПЛАН НАВЧАЛЬНОГО ПРОЦЕСУ ДЕННА'!X25</f>
        <v>105</v>
      </c>
      <c r="Y25" s="162">
        <f>'ПЛАН НАВЧАЛЬНОГО ПРОЦЕСУ ДЕННА'!Y25</f>
        <v>3.5</v>
      </c>
      <c r="Z25" s="9">
        <f t="shared" si="11"/>
        <v>2</v>
      </c>
      <c r="AA25" s="9">
        <f t="shared" si="11"/>
        <v>0</v>
      </c>
      <c r="AB25" s="9">
        <f t="shared" si="11"/>
        <v>2</v>
      </c>
      <c r="AC25" s="9">
        <f t="shared" si="12"/>
        <v>101</v>
      </c>
      <c r="AD25" s="450">
        <f>IF('ПЛАН НАВЧАЛЬНОГО ПРОЦЕСУ ДЕННА'!AD25&gt;0,IF(ROUND('ПЛАН НАВЧАЛЬНОГО ПРОЦЕСУ ДЕННА'!AD25*$BW$4,0)&gt;0,ROUND('ПЛАН НАВЧАЛЬНОГО ПРОЦЕСУ ДЕННА'!AD25*$BW$4,0)*2,2),0)</f>
        <v>0</v>
      </c>
      <c r="AE25" s="450">
        <f>IF('ПЛАН НАВЧАЛЬНОГО ПРОЦЕСУ ДЕННА'!AE25&gt;0,IF(ROUND('ПЛАН НАВЧАЛЬНОГО ПРОЦЕСУ ДЕННА'!AE25*$BW$4,0)&gt;0,ROUND('ПЛАН НАВЧАЛЬНОГО ПРОЦЕСУ ДЕННА'!AE25*$BW$4,0)*2,2),0)</f>
        <v>0</v>
      </c>
      <c r="AF25" s="450">
        <f>IF('ПЛАН НАВЧАЛЬНОГО ПРОЦЕСУ ДЕННА'!AF25&gt;0,IF(ROUND('ПЛАН НАВЧАЛЬНОГО ПРОЦЕСУ ДЕННА'!AF25*$BW$4,0)&gt;0,ROUND('ПЛАН НАВЧАЛЬНОГО ПРОЦЕСУ ДЕННА'!AF25*$BW$4,0)*2,2),0)</f>
        <v>0</v>
      </c>
      <c r="AG25" s="76">
        <f>'ПЛАН НАВЧАЛЬНОГО ПРОЦЕСУ ДЕННА'!AG25</f>
        <v>0</v>
      </c>
      <c r="AH25" s="450">
        <f>IF('ПЛАН НАВЧАЛЬНОГО ПРОЦЕСУ ДЕННА'!AH25&gt;0,IF(ROUND('ПЛАН НАВЧАЛЬНОГО ПРОЦЕСУ ДЕННА'!AH25*$BW$4,0)&gt;0,ROUND('ПЛАН НАВЧАЛЬНОГО ПРОЦЕСУ ДЕННА'!AH25*$BW$4,0)*2,2),0)</f>
        <v>2</v>
      </c>
      <c r="AI25" s="450">
        <f>IF('ПЛАН НАВЧАЛЬНОГО ПРОЦЕСУ ДЕННА'!AI25&gt;0,IF(ROUND('ПЛАН НАВЧАЛЬНОГО ПРОЦЕСУ ДЕННА'!AI25*$BW$4,0)&gt;0,ROUND('ПЛАН НАВЧАЛЬНОГО ПРОЦЕСУ ДЕННА'!AI25*$BW$4,0)*2,2),0)</f>
        <v>0</v>
      </c>
      <c r="AJ25" s="450">
        <f>IF('ПЛАН НАВЧАЛЬНОГО ПРОЦЕСУ ДЕННА'!AJ25&gt;0,IF(ROUND('ПЛАН НАВЧАЛЬНОГО ПРОЦЕСУ ДЕННА'!AJ25*$BW$4,0)&gt;0,ROUND('ПЛАН НАВЧАЛЬНОГО ПРОЦЕСУ ДЕННА'!AJ25*$BW$4,0)*2,2),0)</f>
        <v>2</v>
      </c>
      <c r="AK25" s="76">
        <f>'ПЛАН НАВЧАЛЬНОГО ПРОЦЕСУ ДЕННА'!AK25</f>
        <v>3.5</v>
      </c>
      <c r="AL25" s="450">
        <f>IF('ПЛАН НАВЧАЛЬНОГО ПРОЦЕСУ ДЕННА'!AL25&gt;0,IF(ROUND('ПЛАН НАВЧАЛЬНОГО ПРОЦЕСУ ДЕННА'!AL25*$BW$4,0)&gt;0,ROUND('ПЛАН НАВЧАЛЬНОГО ПРОЦЕСУ ДЕННА'!AL25*$BW$4,0)*2,2),0)</f>
        <v>0</v>
      </c>
      <c r="AM25" s="450">
        <f>IF('ПЛАН НАВЧАЛЬНОГО ПРОЦЕСУ ДЕННА'!AM25&gt;0,IF(ROUND('ПЛАН НАВЧАЛЬНОГО ПРОЦЕСУ ДЕННА'!AM25*$BW$4,0)&gt;0,ROUND('ПЛАН НАВЧАЛЬНОГО ПРОЦЕСУ ДЕННА'!AM25*$BW$4,0)*2,2),0)</f>
        <v>0</v>
      </c>
      <c r="AN25" s="450">
        <f>IF('ПЛАН НАВЧАЛЬНОГО ПРОЦЕСУ ДЕННА'!AN25&gt;0,IF(ROUND('ПЛАН НАВЧАЛЬНОГО ПРОЦЕСУ ДЕННА'!AN25*$BW$4,0)&gt;0,ROUND('ПЛАН НАВЧАЛЬНОГО ПРОЦЕСУ ДЕННА'!AN25*$BW$4,0)*2,2),0)</f>
        <v>0</v>
      </c>
      <c r="AO25" s="76">
        <f>'ПЛАН НАВЧАЛЬНОГО ПРОЦЕСУ ДЕННА'!AO25</f>
        <v>0</v>
      </c>
      <c r="AP25" s="450">
        <f>IF('ПЛАН НАВЧАЛЬНОГО ПРОЦЕСУ ДЕННА'!AP25&gt;0,IF(ROUND('ПЛАН НАВЧАЛЬНОГО ПРОЦЕСУ ДЕННА'!AP25*$BW$4,0)&gt;0,ROUND('ПЛАН НАВЧАЛЬНОГО ПРОЦЕСУ ДЕННА'!AP25*$BW$4,0)*2,2),0)</f>
        <v>0</v>
      </c>
      <c r="AQ25" s="450">
        <f>IF('ПЛАН НАВЧАЛЬНОГО ПРОЦЕСУ ДЕННА'!AQ25&gt;0,IF(ROUND('ПЛАН НАВЧАЛЬНОГО ПРОЦЕСУ ДЕННА'!AQ25*$BW$4,0)&gt;0,ROUND('ПЛАН НАВЧАЛЬНОГО ПРОЦЕСУ ДЕННА'!AQ25*$BW$4,0)*2,2),0)</f>
        <v>0</v>
      </c>
      <c r="AR25" s="450">
        <f>IF('ПЛАН НАВЧАЛЬНОГО ПРОЦЕСУ ДЕННА'!AR25&gt;0,IF(ROUND('ПЛАН НАВЧАЛЬНОГО ПРОЦЕСУ ДЕННА'!AR25*$BW$4,0)&gt;0,ROUND('ПЛАН НАВЧАЛЬНОГО ПРОЦЕСУ ДЕННА'!AR25*$BW$4,0)*2,2),0)</f>
        <v>0</v>
      </c>
      <c r="AS25" s="76">
        <f>'ПЛАН НАВЧАЛЬНОГО ПРОЦЕСУ ДЕННА'!AS25</f>
        <v>0</v>
      </c>
      <c r="AT25" s="450">
        <f>IF('ПЛАН НАВЧАЛЬНОГО ПРОЦЕСУ ДЕННА'!AT25&gt;0,IF(ROUND('ПЛАН НАВЧАЛЬНОГО ПРОЦЕСУ ДЕННА'!AT25*$BW$4,0)&gt;0,ROUND('ПЛАН НАВЧАЛЬНОГО ПРОЦЕСУ ДЕННА'!AT25*$BW$4,0)*2,2),0)</f>
        <v>0</v>
      </c>
      <c r="AU25" s="450">
        <f>IF('ПЛАН НАВЧАЛЬНОГО ПРОЦЕСУ ДЕННА'!AU25&gt;0,IF(ROUND('ПЛАН НАВЧАЛЬНОГО ПРОЦЕСУ ДЕННА'!AU25*$BW$4,0)&gt;0,ROUND('ПЛАН НАВЧАЛЬНОГО ПРОЦЕСУ ДЕННА'!AU25*$BW$4,0)*2,2),0)</f>
        <v>0</v>
      </c>
      <c r="AV25" s="450">
        <f>IF('ПЛАН НАВЧАЛЬНОГО ПРОЦЕСУ ДЕННА'!AV25&gt;0,IF(ROUND('ПЛАН НАВЧАЛЬНОГО ПРОЦЕСУ ДЕННА'!AV25*$BW$4,0)&gt;0,ROUND('ПЛАН НАВЧАЛЬНОГО ПРОЦЕСУ ДЕННА'!AV25*$BW$4,0)*2,2),0)</f>
        <v>0</v>
      </c>
      <c r="AW25" s="76">
        <f t="shared" si="35"/>
        <v>0</v>
      </c>
      <c r="AX25" s="450">
        <f>IF('ПЛАН НАВЧАЛЬНОГО ПРОЦЕСУ ДЕННА'!AX25&gt;0,IF(ROUND('ПЛАН НАВЧАЛЬНОГО ПРОЦЕСУ ДЕННА'!AX25*$BW$4,0)&gt;0,ROUND('ПЛАН НАВЧАЛЬНОГО ПРОЦЕСУ ДЕННА'!AX25*$BW$4,0)*2,2),0)</f>
        <v>0</v>
      </c>
      <c r="AY25" s="450">
        <f>IF('ПЛАН НАВЧАЛЬНОГО ПРОЦЕСУ ДЕННА'!AY25&gt;0,IF(ROUND('ПЛАН НАВЧАЛЬНОГО ПРОЦЕСУ ДЕННА'!AY25*$BW$4,0)&gt;0,ROUND('ПЛАН НАВЧАЛЬНОГО ПРОЦЕСУ ДЕННА'!AY25*$BW$4,0)*2,2),0)</f>
        <v>0</v>
      </c>
      <c r="AZ25" s="450">
        <f>IF('ПЛАН НАВЧАЛЬНОГО ПРОЦЕСУ ДЕННА'!AZ25&gt;0,IF(ROUND('ПЛАН НАВЧАЛЬНОГО ПРОЦЕСУ ДЕННА'!AZ25*$BW$4,0)&gt;0,ROUND('ПЛАН НАВЧАЛЬНОГО ПРОЦЕСУ ДЕННА'!AZ25*$BW$4,0)*2,2),0)</f>
        <v>0</v>
      </c>
      <c r="BA25" s="76">
        <f t="shared" si="36"/>
        <v>0</v>
      </c>
      <c r="BB25" s="450">
        <f>IF('ПЛАН НАВЧАЛЬНОГО ПРОЦЕСУ ДЕННА'!BB25&gt;0,IF(ROUND('ПЛАН НАВЧАЛЬНОГО ПРОЦЕСУ ДЕННА'!BB25*$BW$4,0)&gt;0,ROUND('ПЛАН НАВЧАЛЬНОГО ПРОЦЕСУ ДЕННА'!BB25*$BW$4,0)*2,2),0)</f>
        <v>0</v>
      </c>
      <c r="BC25" s="450">
        <f>IF('ПЛАН НАВЧАЛЬНОГО ПРОЦЕСУ ДЕННА'!BC25&gt;0,IF(ROUND('ПЛАН НАВЧАЛЬНОГО ПРОЦЕСУ ДЕННА'!BC25*$BW$4,0)&gt;0,ROUND('ПЛАН НАВЧАЛЬНОГО ПРОЦЕСУ ДЕННА'!BC25*$BW$4,0)*2,2),0)</f>
        <v>0</v>
      </c>
      <c r="BD25" s="450">
        <f>IF('ПЛАН НАВЧАЛЬНОГО ПРОЦЕСУ ДЕННА'!BD25&gt;0,IF(ROUND('ПЛАН НАВЧАЛЬНОГО ПРОЦЕСУ ДЕННА'!BD25*$BW$4,0)&gt;0,ROUND('ПЛАН НАВЧАЛЬНОГО ПРОЦЕСУ ДЕННА'!BD25*$BW$4,0)*2,2),0)</f>
        <v>0</v>
      </c>
      <c r="BE25" s="76">
        <f t="shared" si="37"/>
        <v>0</v>
      </c>
      <c r="BF25" s="450">
        <f>IF('ПЛАН НАВЧАЛЬНОГО ПРОЦЕСУ ДЕННА'!BF25&gt;0,IF(ROUND('ПЛАН НАВЧАЛЬНОГО ПРОЦЕСУ ДЕННА'!BF25*$BW$4,0)&gt;0,ROUND('ПЛАН НАВЧАЛЬНОГО ПРОЦЕСУ ДЕННА'!BF25*$BW$4,0)*2,2),0)</f>
        <v>0</v>
      </c>
      <c r="BG25" s="450">
        <f>IF('ПЛАН НАВЧАЛЬНОГО ПРОЦЕСУ ДЕННА'!BG25&gt;0,IF(ROUND('ПЛАН НАВЧАЛЬНОГО ПРОЦЕСУ ДЕННА'!BG25*$BW$4,0)&gt;0,ROUND('ПЛАН НАВЧАЛЬНОГО ПРОЦЕСУ ДЕННА'!BG25*$BW$4,0)*2,2),0)</f>
        <v>0</v>
      </c>
      <c r="BH25" s="450">
        <f>IF('ПЛАН НАВЧАЛЬНОГО ПРОЦЕСУ ДЕННА'!BH25&gt;0,IF(ROUND('ПЛАН НАВЧАЛЬНОГО ПРОЦЕСУ ДЕННА'!BH25*$BW$4,0)&gt;0,ROUND('ПЛАН НАВЧАЛЬНОГО ПРОЦЕСУ ДЕННА'!BH25*$BW$4,0)*2,2),0)</f>
        <v>0</v>
      </c>
      <c r="BI25" s="76">
        <f t="shared" si="38"/>
        <v>0</v>
      </c>
      <c r="BJ25" s="69">
        <f t="shared" si="0"/>
        <v>0.96190476190476193</v>
      </c>
      <c r="BK25" s="142" t="str">
        <f t="shared" si="1"/>
        <v/>
      </c>
      <c r="BL25" s="15">
        <f t="shared" si="26"/>
        <v>0</v>
      </c>
      <c r="BM25" s="15">
        <f t="shared" si="2"/>
        <v>3.5</v>
      </c>
      <c r="BN25" s="15">
        <f t="shared" si="2"/>
        <v>0</v>
      </c>
      <c r="BO25" s="15">
        <f t="shared" si="2"/>
        <v>0</v>
      </c>
      <c r="BP25" s="15">
        <f t="shared" si="2"/>
        <v>0</v>
      </c>
      <c r="BQ25" s="15">
        <f t="shared" si="2"/>
        <v>0</v>
      </c>
      <c r="BR25" s="15">
        <f t="shared" si="2"/>
        <v>0</v>
      </c>
      <c r="BS25" s="15">
        <f t="shared" si="2"/>
        <v>0</v>
      </c>
      <c r="BT25" s="101">
        <f t="shared" si="13"/>
        <v>3.5</v>
      </c>
      <c r="BW25" s="15">
        <f t="shared" si="27"/>
        <v>0</v>
      </c>
      <c r="BX25" s="15">
        <f t="shared" si="28"/>
        <v>3.5</v>
      </c>
      <c r="BY25" s="15">
        <f t="shared" si="29"/>
        <v>0</v>
      </c>
      <c r="BZ25" s="15">
        <f t="shared" si="30"/>
        <v>0</v>
      </c>
      <c r="CA25" s="15">
        <f t="shared" si="31"/>
        <v>0</v>
      </c>
      <c r="CB25" s="15">
        <f t="shared" si="32"/>
        <v>0</v>
      </c>
      <c r="CC25" s="15">
        <f t="shared" si="33"/>
        <v>0</v>
      </c>
      <c r="CD25" s="15">
        <f t="shared" si="34"/>
        <v>0</v>
      </c>
      <c r="CE25" s="234">
        <f t="shared" si="14"/>
        <v>3.5</v>
      </c>
      <c r="CF25" s="355">
        <f t="shared" si="15"/>
        <v>3.5</v>
      </c>
      <c r="CH25" s="356">
        <f t="shared" si="16"/>
        <v>0</v>
      </c>
      <c r="CI25" s="356">
        <f t="shared" si="17"/>
        <v>1</v>
      </c>
      <c r="CJ25" s="356">
        <f t="shared" si="18"/>
        <v>0</v>
      </c>
      <c r="CK25" s="356">
        <f t="shared" si="19"/>
        <v>0</v>
      </c>
      <c r="CL25" s="356">
        <f t="shared" si="20"/>
        <v>0</v>
      </c>
      <c r="CM25" s="356">
        <f t="shared" si="21"/>
        <v>0</v>
      </c>
      <c r="CN25" s="356">
        <f t="shared" si="22"/>
        <v>0</v>
      </c>
      <c r="CO25" s="356">
        <f t="shared" si="23"/>
        <v>0</v>
      </c>
      <c r="CP25" s="357">
        <f t="shared" si="24"/>
        <v>1</v>
      </c>
      <c r="CQ25" s="356">
        <f t="shared" si="3"/>
        <v>0</v>
      </c>
      <c r="CR25" s="356">
        <f t="shared" si="4"/>
        <v>0</v>
      </c>
      <c r="CS25" s="358">
        <f t="shared" si="5"/>
        <v>0</v>
      </c>
      <c r="CT25" s="356">
        <f t="shared" si="6"/>
        <v>0</v>
      </c>
      <c r="CU25" s="356">
        <f t="shared" si="7"/>
        <v>0</v>
      </c>
      <c r="CV25" s="356">
        <f t="shared" si="8"/>
        <v>0</v>
      </c>
      <c r="CW25" s="356">
        <f t="shared" si="9"/>
        <v>0</v>
      </c>
      <c r="CX25" s="356">
        <f t="shared" si="10"/>
        <v>0</v>
      </c>
      <c r="CY25" s="359">
        <f t="shared" si="25"/>
        <v>0</v>
      </c>
      <c r="DC25" s="360">
        <f>SUM($AD25:$AF25)+SUM($AH25:$AJ25)+SUM($AL25:AN25)+SUM($AP25:AR25)+SUM($AT25:AV25)+SUM($AX25:AZ25)+SUM($BB25:BD25)+SUM($BF25:BH25)</f>
        <v>4</v>
      </c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</row>
    <row r="26" spans="1:125" s="20" customFormat="1" ht="33" customHeight="1" x14ac:dyDescent="0.25">
      <c r="A26" s="23" t="str">
        <f>'ПЛАН НАВЧАЛЬНОГО ПРОЦЕСУ ДЕННА'!A26</f>
        <v>1.1.12</v>
      </c>
      <c r="B26" s="513" t="str">
        <f>'ПЛАН НАВЧАЛЬНОГО ПРОЦЕСУ ДЕННА'!B26</f>
        <v>Електронне врядування, інформаційні технології, ресурси та сервіси у публічному управлінні</v>
      </c>
      <c r="C26" s="514" t="str">
        <f>'ПЛАН НАВЧАЛЬНОГО ПРОЦЕСУ ДЕННА'!C26</f>
        <v>ПУММ</v>
      </c>
      <c r="D26" s="350">
        <f>'ПЛАН НАВЧАЛЬНОГО ПРОЦЕСУ ДЕННА'!D26</f>
        <v>3</v>
      </c>
      <c r="E26" s="351">
        <f>'ПЛАН НАВЧАЛЬНОГО ПРОЦЕСУ ДЕННА'!E26</f>
        <v>0</v>
      </c>
      <c r="F26" s="351">
        <f>'ПЛАН НАВЧАЛЬНОГО ПРОЦЕСУ ДЕННА'!F26</f>
        <v>0</v>
      </c>
      <c r="G26" s="352">
        <f>'ПЛАН НАВЧАЛЬНОГО ПРОЦЕСУ ДЕННА'!G26</f>
        <v>0</v>
      </c>
      <c r="H26" s="350">
        <f>'ПЛАН НАВЧАЛЬНОГО ПРОЦЕСУ ДЕННА'!H26</f>
        <v>0</v>
      </c>
      <c r="I26" s="351">
        <f>'ПЛАН НАВЧАЛЬНОГО ПРОЦЕСУ ДЕННА'!I26</f>
        <v>0</v>
      </c>
      <c r="J26" s="351">
        <f>'ПЛАН НАВЧАЛЬНОГО ПРОЦЕСУ ДЕННА'!J26</f>
        <v>0</v>
      </c>
      <c r="K26" s="351">
        <f>'ПЛАН НАВЧАЛЬНОГО ПРОЦЕСУ ДЕННА'!K26</f>
        <v>0</v>
      </c>
      <c r="L26" s="351">
        <f>'ПЛАН НАВЧАЛЬНОГО ПРОЦЕСУ ДЕННА'!L26</f>
        <v>0</v>
      </c>
      <c r="M26" s="351">
        <f>'ПЛАН НАВЧАЛЬНОГО ПРОЦЕСУ ДЕННА'!M26</f>
        <v>0</v>
      </c>
      <c r="N26" s="351">
        <f>'ПЛАН НАВЧАЛЬНОГО ПРОЦЕСУ ДЕННА'!N26</f>
        <v>0</v>
      </c>
      <c r="O26" s="311">
        <f>'ПЛАН НАВЧАЛЬНОГО ПРОЦЕСУ ДЕННА'!O26</f>
        <v>0</v>
      </c>
      <c r="P26" s="311">
        <f>'ПЛАН НАВЧАЛЬНОГО ПРОЦЕСУ ДЕННА'!P26</f>
        <v>0</v>
      </c>
      <c r="Q26" s="625">
        <f>'ПЛАН НАВЧАЛЬНОГО ПРОЦЕСУ ДЕННА'!Q26</f>
        <v>0</v>
      </c>
      <c r="R26" s="626">
        <f>'ПЛАН НАВЧАЛЬНОГО ПРОЦЕСУ ДЕННА'!R26</f>
        <v>0</v>
      </c>
      <c r="S26" s="626">
        <f>'ПЛАН НАВЧАЛЬНОГО ПРОЦЕСУ ДЕННА'!S26</f>
        <v>0</v>
      </c>
      <c r="T26" s="626">
        <f>'ПЛАН НАВЧАЛЬНОГО ПРОЦЕСУ ДЕННА'!T26</f>
        <v>0</v>
      </c>
      <c r="U26" s="626">
        <f>'ПЛАН НАВЧАЛЬНОГО ПРОЦЕСУ ДЕННА'!U26</f>
        <v>0</v>
      </c>
      <c r="V26" s="626">
        <f>'ПЛАН НАВЧАЛЬНОГО ПРОЦЕСУ ДЕННА'!V26</f>
        <v>0</v>
      </c>
      <c r="W26" s="626">
        <f>'ПЛАН НАВЧАЛЬНОГО ПРОЦЕСУ ДЕННА'!W26</f>
        <v>0</v>
      </c>
      <c r="X26" s="353">
        <f>'ПЛАН НАВЧАЛЬНОГО ПРОЦЕСУ ДЕННА'!X26</f>
        <v>84</v>
      </c>
      <c r="Y26" s="162">
        <f>'ПЛАН НАВЧАЛЬНОГО ПРОЦЕСУ ДЕННА'!Y26</f>
        <v>2.8</v>
      </c>
      <c r="Z26" s="9">
        <f t="shared" si="11"/>
        <v>2</v>
      </c>
      <c r="AA26" s="9">
        <f t="shared" si="11"/>
        <v>0</v>
      </c>
      <c r="AB26" s="9">
        <f t="shared" si="11"/>
        <v>2</v>
      </c>
      <c r="AC26" s="9">
        <f t="shared" si="12"/>
        <v>80</v>
      </c>
      <c r="AD26" s="450">
        <f>IF('ПЛАН НАВЧАЛЬНОГО ПРОЦЕСУ ДЕННА'!AD26&gt;0,IF(ROUND('ПЛАН НАВЧАЛЬНОГО ПРОЦЕСУ ДЕННА'!AD26*$BW$4,0)&gt;0,ROUND('ПЛАН НАВЧАЛЬНОГО ПРОЦЕСУ ДЕННА'!AD26*$BW$4,0)*2,2),0)</f>
        <v>0</v>
      </c>
      <c r="AE26" s="450">
        <f>IF('ПЛАН НАВЧАЛЬНОГО ПРОЦЕСУ ДЕННА'!AE26&gt;0,IF(ROUND('ПЛАН НАВЧАЛЬНОГО ПРОЦЕСУ ДЕННА'!AE26*$BW$4,0)&gt;0,ROUND('ПЛАН НАВЧАЛЬНОГО ПРОЦЕСУ ДЕННА'!AE26*$BW$4,0)*2,2),0)</f>
        <v>0</v>
      </c>
      <c r="AF26" s="450">
        <f>IF('ПЛАН НАВЧАЛЬНОГО ПРОЦЕСУ ДЕННА'!AF26&gt;0,IF(ROUND('ПЛАН НАВЧАЛЬНОГО ПРОЦЕСУ ДЕННА'!AF26*$BW$4,0)&gt;0,ROUND('ПЛАН НАВЧАЛЬНОГО ПРОЦЕСУ ДЕННА'!AF26*$BW$4,0)*2,2),0)</f>
        <v>0</v>
      </c>
      <c r="AG26" s="76">
        <f>'ПЛАН НАВЧАЛЬНОГО ПРОЦЕСУ ДЕННА'!AG26</f>
        <v>0</v>
      </c>
      <c r="AH26" s="450">
        <f>IF('ПЛАН НАВЧАЛЬНОГО ПРОЦЕСУ ДЕННА'!AH26&gt;0,IF(ROUND('ПЛАН НАВЧАЛЬНОГО ПРОЦЕСУ ДЕННА'!AH26*$BW$4,0)&gt;0,ROUND('ПЛАН НАВЧАЛЬНОГО ПРОЦЕСУ ДЕННА'!AH26*$BW$4,0)*2,2),0)</f>
        <v>0</v>
      </c>
      <c r="AI26" s="450">
        <f>IF('ПЛАН НАВЧАЛЬНОГО ПРОЦЕСУ ДЕННА'!AI26&gt;0,IF(ROUND('ПЛАН НАВЧАЛЬНОГО ПРОЦЕСУ ДЕННА'!AI26*$BW$4,0)&gt;0,ROUND('ПЛАН НАВЧАЛЬНОГО ПРОЦЕСУ ДЕННА'!AI26*$BW$4,0)*2,2),0)</f>
        <v>0</v>
      </c>
      <c r="AJ26" s="450">
        <f>IF('ПЛАН НАВЧАЛЬНОГО ПРОЦЕСУ ДЕННА'!AJ26&gt;0,IF(ROUND('ПЛАН НАВЧАЛЬНОГО ПРОЦЕСУ ДЕННА'!AJ26*$BW$4,0)&gt;0,ROUND('ПЛАН НАВЧАЛЬНОГО ПРОЦЕСУ ДЕННА'!AJ26*$BW$4,0)*2,2),0)</f>
        <v>0</v>
      </c>
      <c r="AK26" s="76">
        <f>'ПЛАН НАВЧАЛЬНОГО ПРОЦЕСУ ДЕННА'!AK26</f>
        <v>0</v>
      </c>
      <c r="AL26" s="450">
        <f>IF('ПЛАН НАВЧАЛЬНОГО ПРОЦЕСУ ДЕННА'!AL26&gt;0,IF(ROUND('ПЛАН НАВЧАЛЬНОГО ПРОЦЕСУ ДЕННА'!AL26*$BW$4,0)&gt;0,ROUND('ПЛАН НАВЧАЛЬНОГО ПРОЦЕСУ ДЕННА'!AL26*$BW$4,0)*2,2),0)</f>
        <v>2</v>
      </c>
      <c r="AM26" s="450">
        <f>IF('ПЛАН НАВЧАЛЬНОГО ПРОЦЕСУ ДЕННА'!AM26&gt;0,IF(ROUND('ПЛАН НАВЧАЛЬНОГО ПРОЦЕСУ ДЕННА'!AM26*$BW$4,0)&gt;0,ROUND('ПЛАН НАВЧАЛЬНОГО ПРОЦЕСУ ДЕННА'!AM26*$BW$4,0)*2,2),0)</f>
        <v>0</v>
      </c>
      <c r="AN26" s="450">
        <f>IF('ПЛАН НАВЧАЛЬНОГО ПРОЦЕСУ ДЕННА'!AN26&gt;0,IF(ROUND('ПЛАН НАВЧАЛЬНОГО ПРОЦЕСУ ДЕННА'!AN26*$BW$4,0)&gt;0,ROUND('ПЛАН НАВЧАЛЬНОГО ПРОЦЕСУ ДЕННА'!AN26*$BW$4,0)*2,2),0)</f>
        <v>2</v>
      </c>
      <c r="AO26" s="76">
        <f>'ПЛАН НАВЧАЛЬНОГО ПРОЦЕСУ ДЕННА'!AO26</f>
        <v>2.8</v>
      </c>
      <c r="AP26" s="450">
        <f>IF('ПЛАН НАВЧАЛЬНОГО ПРОЦЕСУ ДЕННА'!AP26&gt;0,IF(ROUND('ПЛАН НАВЧАЛЬНОГО ПРОЦЕСУ ДЕННА'!AP26*$BW$4,0)&gt;0,ROUND('ПЛАН НАВЧАЛЬНОГО ПРОЦЕСУ ДЕННА'!AP26*$BW$4,0)*2,2),0)</f>
        <v>0</v>
      </c>
      <c r="AQ26" s="450">
        <f>IF('ПЛАН НАВЧАЛЬНОГО ПРОЦЕСУ ДЕННА'!AQ26&gt;0,IF(ROUND('ПЛАН НАВЧАЛЬНОГО ПРОЦЕСУ ДЕННА'!AQ26*$BW$4,0)&gt;0,ROUND('ПЛАН НАВЧАЛЬНОГО ПРОЦЕСУ ДЕННА'!AQ26*$BW$4,0)*2,2),0)</f>
        <v>0</v>
      </c>
      <c r="AR26" s="450">
        <f>IF('ПЛАН НАВЧАЛЬНОГО ПРОЦЕСУ ДЕННА'!AR26&gt;0,IF(ROUND('ПЛАН НАВЧАЛЬНОГО ПРОЦЕСУ ДЕННА'!AR26*$BW$4,0)&gt;0,ROUND('ПЛАН НАВЧАЛЬНОГО ПРОЦЕСУ ДЕННА'!AR26*$BW$4,0)*2,2),0)</f>
        <v>0</v>
      </c>
      <c r="AS26" s="76">
        <f>'ПЛАН НАВЧАЛЬНОГО ПРОЦЕСУ ДЕННА'!AS26</f>
        <v>0</v>
      </c>
      <c r="AT26" s="450">
        <f>IF('ПЛАН НАВЧАЛЬНОГО ПРОЦЕСУ ДЕННА'!AT26&gt;0,IF(ROUND('ПЛАН НАВЧАЛЬНОГО ПРОЦЕСУ ДЕННА'!AT26*$BW$4,0)&gt;0,ROUND('ПЛАН НАВЧАЛЬНОГО ПРОЦЕСУ ДЕННА'!AT26*$BW$4,0)*2,2),0)</f>
        <v>0</v>
      </c>
      <c r="AU26" s="450">
        <f>IF('ПЛАН НАВЧАЛЬНОГО ПРОЦЕСУ ДЕННА'!AU26&gt;0,IF(ROUND('ПЛАН НАВЧАЛЬНОГО ПРОЦЕСУ ДЕННА'!AU26*$BW$4,0)&gt;0,ROUND('ПЛАН НАВЧАЛЬНОГО ПРОЦЕСУ ДЕННА'!AU26*$BW$4,0)*2,2),0)</f>
        <v>0</v>
      </c>
      <c r="AV26" s="450">
        <f>IF('ПЛАН НАВЧАЛЬНОГО ПРОЦЕСУ ДЕННА'!AV26&gt;0,IF(ROUND('ПЛАН НАВЧАЛЬНОГО ПРОЦЕСУ ДЕННА'!AV26*$BW$4,0)&gt;0,ROUND('ПЛАН НАВЧАЛЬНОГО ПРОЦЕСУ ДЕННА'!AV26*$BW$4,0)*2,2),0)</f>
        <v>0</v>
      </c>
      <c r="AW26" s="76">
        <f t="shared" si="35"/>
        <v>0</v>
      </c>
      <c r="AX26" s="450">
        <f>IF('ПЛАН НАВЧАЛЬНОГО ПРОЦЕСУ ДЕННА'!AX26&gt;0,IF(ROUND('ПЛАН НАВЧАЛЬНОГО ПРОЦЕСУ ДЕННА'!AX26*$BW$4,0)&gt;0,ROUND('ПЛАН НАВЧАЛЬНОГО ПРОЦЕСУ ДЕННА'!AX26*$BW$4,0)*2,2),0)</f>
        <v>0</v>
      </c>
      <c r="AY26" s="450">
        <f>IF('ПЛАН НАВЧАЛЬНОГО ПРОЦЕСУ ДЕННА'!AY26&gt;0,IF(ROUND('ПЛАН НАВЧАЛЬНОГО ПРОЦЕСУ ДЕННА'!AY26*$BW$4,0)&gt;0,ROUND('ПЛАН НАВЧАЛЬНОГО ПРОЦЕСУ ДЕННА'!AY26*$BW$4,0)*2,2),0)</f>
        <v>0</v>
      </c>
      <c r="AZ26" s="450">
        <f>IF('ПЛАН НАВЧАЛЬНОГО ПРОЦЕСУ ДЕННА'!AZ26&gt;0,IF(ROUND('ПЛАН НАВЧАЛЬНОГО ПРОЦЕСУ ДЕННА'!AZ26*$BW$4,0)&gt;0,ROUND('ПЛАН НАВЧАЛЬНОГО ПРОЦЕСУ ДЕННА'!AZ26*$BW$4,0)*2,2),0)</f>
        <v>0</v>
      </c>
      <c r="BA26" s="76">
        <f t="shared" si="36"/>
        <v>0</v>
      </c>
      <c r="BB26" s="450">
        <f>IF('ПЛАН НАВЧАЛЬНОГО ПРОЦЕСУ ДЕННА'!BB26&gt;0,IF(ROUND('ПЛАН НАВЧАЛЬНОГО ПРОЦЕСУ ДЕННА'!BB26*$BW$4,0)&gt;0,ROUND('ПЛАН НАВЧАЛЬНОГО ПРОЦЕСУ ДЕННА'!BB26*$BW$4,0)*2,2),0)</f>
        <v>0</v>
      </c>
      <c r="BC26" s="450">
        <f>IF('ПЛАН НАВЧАЛЬНОГО ПРОЦЕСУ ДЕННА'!BC26&gt;0,IF(ROUND('ПЛАН НАВЧАЛЬНОГО ПРОЦЕСУ ДЕННА'!BC26*$BW$4,0)&gt;0,ROUND('ПЛАН НАВЧАЛЬНОГО ПРОЦЕСУ ДЕННА'!BC26*$BW$4,0)*2,2),0)</f>
        <v>0</v>
      </c>
      <c r="BD26" s="450">
        <f>IF('ПЛАН НАВЧАЛЬНОГО ПРОЦЕСУ ДЕННА'!BD26&gt;0,IF(ROUND('ПЛАН НАВЧАЛЬНОГО ПРОЦЕСУ ДЕННА'!BD26*$BW$4,0)&gt;0,ROUND('ПЛАН НАВЧАЛЬНОГО ПРОЦЕСУ ДЕННА'!BD26*$BW$4,0)*2,2),0)</f>
        <v>0</v>
      </c>
      <c r="BE26" s="76">
        <f t="shared" si="37"/>
        <v>0</v>
      </c>
      <c r="BF26" s="450">
        <f>IF('ПЛАН НАВЧАЛЬНОГО ПРОЦЕСУ ДЕННА'!BF26&gt;0,IF(ROUND('ПЛАН НАВЧАЛЬНОГО ПРОЦЕСУ ДЕННА'!BF26*$BW$4,0)&gt;0,ROUND('ПЛАН НАВЧАЛЬНОГО ПРОЦЕСУ ДЕННА'!BF26*$BW$4,0)*2,2),0)</f>
        <v>0</v>
      </c>
      <c r="BG26" s="450">
        <f>IF('ПЛАН НАВЧАЛЬНОГО ПРОЦЕСУ ДЕННА'!BG26&gt;0,IF(ROUND('ПЛАН НАВЧАЛЬНОГО ПРОЦЕСУ ДЕННА'!BG26*$BW$4,0)&gt;0,ROUND('ПЛАН НАВЧАЛЬНОГО ПРОЦЕСУ ДЕННА'!BG26*$BW$4,0)*2,2),0)</f>
        <v>0</v>
      </c>
      <c r="BH26" s="450">
        <f>IF('ПЛАН НАВЧАЛЬНОГО ПРОЦЕСУ ДЕННА'!BH26&gt;0,IF(ROUND('ПЛАН НАВЧАЛЬНОГО ПРОЦЕСУ ДЕННА'!BH26*$BW$4,0)&gt;0,ROUND('ПЛАН НАВЧАЛЬНОГО ПРОЦЕСУ ДЕННА'!BH26*$BW$4,0)*2,2),0)</f>
        <v>0</v>
      </c>
      <c r="BI26" s="76">
        <f t="shared" si="38"/>
        <v>0</v>
      </c>
      <c r="BJ26" s="69">
        <f t="shared" si="0"/>
        <v>0.95238095238095233</v>
      </c>
      <c r="BK26" s="142" t="str">
        <f t="shared" si="1"/>
        <v/>
      </c>
      <c r="BL26" s="15">
        <f t="shared" si="26"/>
        <v>0</v>
      </c>
      <c r="BM26" s="15">
        <f t="shared" si="2"/>
        <v>0</v>
      </c>
      <c r="BN26" s="15">
        <f t="shared" si="2"/>
        <v>2.8</v>
      </c>
      <c r="BO26" s="15">
        <f t="shared" si="2"/>
        <v>0</v>
      </c>
      <c r="BP26" s="15">
        <f t="shared" si="2"/>
        <v>0</v>
      </c>
      <c r="BQ26" s="15">
        <f t="shared" si="2"/>
        <v>0</v>
      </c>
      <c r="BR26" s="15">
        <f t="shared" si="2"/>
        <v>0</v>
      </c>
      <c r="BS26" s="15">
        <f t="shared" si="2"/>
        <v>0</v>
      </c>
      <c r="BT26" s="101">
        <f t="shared" si="13"/>
        <v>2.8</v>
      </c>
      <c r="BW26" s="15">
        <f t="shared" si="27"/>
        <v>0</v>
      </c>
      <c r="BX26" s="15">
        <f t="shared" si="28"/>
        <v>0</v>
      </c>
      <c r="BY26" s="15">
        <f t="shared" si="29"/>
        <v>2.75</v>
      </c>
      <c r="BZ26" s="15">
        <f t="shared" si="30"/>
        <v>0</v>
      </c>
      <c r="CA26" s="15">
        <f t="shared" si="31"/>
        <v>0</v>
      </c>
      <c r="CB26" s="15">
        <f t="shared" si="32"/>
        <v>0</v>
      </c>
      <c r="CC26" s="15">
        <f t="shared" si="33"/>
        <v>0</v>
      </c>
      <c r="CD26" s="15">
        <f t="shared" si="34"/>
        <v>0</v>
      </c>
      <c r="CE26" s="234">
        <f t="shared" si="14"/>
        <v>2.75</v>
      </c>
      <c r="CF26" s="355">
        <f t="shared" si="15"/>
        <v>2.75</v>
      </c>
      <c r="CH26" s="356">
        <f t="shared" si="16"/>
        <v>0</v>
      </c>
      <c r="CI26" s="356">
        <f t="shared" si="17"/>
        <v>0</v>
      </c>
      <c r="CJ26" s="356">
        <f t="shared" si="18"/>
        <v>1</v>
      </c>
      <c r="CK26" s="356">
        <f t="shared" si="19"/>
        <v>0</v>
      </c>
      <c r="CL26" s="356">
        <f t="shared" si="20"/>
        <v>0</v>
      </c>
      <c r="CM26" s="356">
        <f t="shared" si="21"/>
        <v>0</v>
      </c>
      <c r="CN26" s="356">
        <f t="shared" si="22"/>
        <v>0</v>
      </c>
      <c r="CO26" s="356">
        <f t="shared" si="23"/>
        <v>0</v>
      </c>
      <c r="CP26" s="357">
        <f t="shared" si="24"/>
        <v>1</v>
      </c>
      <c r="CQ26" s="356">
        <f t="shared" si="3"/>
        <v>0</v>
      </c>
      <c r="CR26" s="356">
        <f t="shared" si="4"/>
        <v>0</v>
      </c>
      <c r="CS26" s="358">
        <f t="shared" si="5"/>
        <v>0</v>
      </c>
      <c r="CT26" s="356">
        <f t="shared" si="6"/>
        <v>0</v>
      </c>
      <c r="CU26" s="356">
        <f t="shared" si="7"/>
        <v>0</v>
      </c>
      <c r="CV26" s="356">
        <f t="shared" si="8"/>
        <v>0</v>
      </c>
      <c r="CW26" s="356">
        <f t="shared" si="9"/>
        <v>0</v>
      </c>
      <c r="CX26" s="356">
        <f t="shared" si="10"/>
        <v>0</v>
      </c>
      <c r="CY26" s="359">
        <f t="shared" si="25"/>
        <v>0</v>
      </c>
      <c r="DC26" s="360">
        <f>SUM($AD26:$AF26)+SUM($AH26:$AJ26)+SUM($AL26:AN26)+SUM($AP26:AR26)+SUM($AT26:AV26)+SUM($AX26:AZ26)+SUM($BB26:BD26)+SUM($BF26:BH26)</f>
        <v>4</v>
      </c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39"/>
      <c r="DU26" s="139"/>
    </row>
    <row r="27" spans="1:125" s="20" customFormat="1" hidden="1" x14ac:dyDescent="0.25">
      <c r="A27" s="23" t="str">
        <f>'ПЛАН НАВЧАЛЬНОГО ПРОЦЕСУ ДЕННА'!A27</f>
        <v>1.1.13</v>
      </c>
      <c r="B27" s="513">
        <f>'ПЛАН НАВЧАЛЬНОГО ПРОЦЕСУ ДЕННА'!B27</f>
        <v>0</v>
      </c>
      <c r="C27" s="514">
        <f>'ПЛАН НАВЧАЛЬНОГО ПРОЦЕСУ ДЕННА'!C27</f>
        <v>0</v>
      </c>
      <c r="D27" s="350">
        <f>'ПЛАН НАВЧАЛЬНОГО ПРОЦЕСУ ДЕННА'!D27</f>
        <v>0</v>
      </c>
      <c r="E27" s="351">
        <f>'ПЛАН НАВЧАЛЬНОГО ПРОЦЕСУ ДЕННА'!E27</f>
        <v>0</v>
      </c>
      <c r="F27" s="351">
        <f>'ПЛАН НАВЧАЛЬНОГО ПРОЦЕСУ ДЕННА'!F27</f>
        <v>0</v>
      </c>
      <c r="G27" s="352">
        <f>'ПЛАН НАВЧАЛЬНОГО ПРОЦЕСУ ДЕННА'!G27</f>
        <v>0</v>
      </c>
      <c r="H27" s="350">
        <f>'ПЛАН НАВЧАЛЬНОГО ПРОЦЕСУ ДЕННА'!H27</f>
        <v>0</v>
      </c>
      <c r="I27" s="351">
        <f>'ПЛАН НАВЧАЛЬНОГО ПРОЦЕСУ ДЕННА'!I27</f>
        <v>0</v>
      </c>
      <c r="J27" s="351">
        <f>'ПЛАН НАВЧАЛЬНОГО ПРОЦЕСУ ДЕННА'!J27</f>
        <v>0</v>
      </c>
      <c r="K27" s="351">
        <f>'ПЛАН НАВЧАЛЬНОГО ПРОЦЕСУ ДЕННА'!K27</f>
        <v>0</v>
      </c>
      <c r="L27" s="351">
        <f>'ПЛАН НАВЧАЛЬНОГО ПРОЦЕСУ ДЕННА'!L27</f>
        <v>0</v>
      </c>
      <c r="M27" s="351">
        <f>'ПЛАН НАВЧАЛЬНОГО ПРОЦЕСУ ДЕННА'!M27</f>
        <v>0</v>
      </c>
      <c r="N27" s="351">
        <f>'ПЛАН НАВЧАЛЬНОГО ПРОЦЕСУ ДЕННА'!N27</f>
        <v>0</v>
      </c>
      <c r="O27" s="311">
        <f>'ПЛАН НАВЧАЛЬНОГО ПРОЦЕСУ ДЕННА'!O27</f>
        <v>0</v>
      </c>
      <c r="P27" s="311">
        <f>'ПЛАН НАВЧАЛЬНОГО ПРОЦЕСУ ДЕННА'!P27</f>
        <v>0</v>
      </c>
      <c r="Q27" s="625">
        <f>'ПЛАН НАВЧАЛЬНОГО ПРОЦЕСУ ДЕННА'!Q27</f>
        <v>0</v>
      </c>
      <c r="R27" s="626">
        <f>'ПЛАН НАВЧАЛЬНОГО ПРОЦЕСУ ДЕННА'!R27</f>
        <v>0</v>
      </c>
      <c r="S27" s="626">
        <f>'ПЛАН НАВЧАЛЬНОГО ПРОЦЕСУ ДЕННА'!S27</f>
        <v>0</v>
      </c>
      <c r="T27" s="626">
        <f>'ПЛАН НАВЧАЛЬНОГО ПРОЦЕСУ ДЕННА'!T27</f>
        <v>0</v>
      </c>
      <c r="U27" s="626">
        <f>'ПЛАН НАВЧАЛЬНОГО ПРОЦЕСУ ДЕННА'!U27</f>
        <v>0</v>
      </c>
      <c r="V27" s="626">
        <f>'ПЛАН НАВЧАЛЬНОГО ПРОЦЕСУ ДЕННА'!V27</f>
        <v>0</v>
      </c>
      <c r="W27" s="626">
        <f>'ПЛАН НАВЧАЛЬНОГО ПРОЦЕСУ ДЕННА'!W27</f>
        <v>0</v>
      </c>
      <c r="X27" s="353">
        <f>'ПЛАН НАВЧАЛЬНОГО ПРОЦЕСУ ДЕННА'!X27</f>
        <v>0</v>
      </c>
      <c r="Y27" s="162">
        <f>'ПЛАН НАВЧАЛЬНОГО ПРОЦЕСУ ДЕННА'!Y27</f>
        <v>0</v>
      </c>
      <c r="Z27" s="9">
        <f t="shared" si="11"/>
        <v>0</v>
      </c>
      <c r="AA27" s="9">
        <f t="shared" si="11"/>
        <v>0</v>
      </c>
      <c r="AB27" s="9">
        <f t="shared" si="11"/>
        <v>0</v>
      </c>
      <c r="AC27" s="9">
        <f t="shared" si="12"/>
        <v>0</v>
      </c>
      <c r="AD27" s="450">
        <f>IF('ПЛАН НАВЧАЛЬНОГО ПРОЦЕСУ ДЕННА'!AD27&gt;0,IF(ROUND('ПЛАН НАВЧАЛЬНОГО ПРОЦЕСУ ДЕННА'!AD27*$BW$4,0)&gt;0,ROUND('ПЛАН НАВЧАЛЬНОГО ПРОЦЕСУ ДЕННА'!AD27*$BW$4,0)*2,2),0)</f>
        <v>0</v>
      </c>
      <c r="AE27" s="450">
        <f>IF('ПЛАН НАВЧАЛЬНОГО ПРОЦЕСУ ДЕННА'!AE27&gt;0,IF(ROUND('ПЛАН НАВЧАЛЬНОГО ПРОЦЕСУ ДЕННА'!AE27*$BW$4,0)&gt;0,ROUND('ПЛАН НАВЧАЛЬНОГО ПРОЦЕСУ ДЕННА'!AE27*$BW$4,0)*2,2),0)</f>
        <v>0</v>
      </c>
      <c r="AF27" s="450">
        <f>IF('ПЛАН НАВЧАЛЬНОГО ПРОЦЕСУ ДЕННА'!AF27&gt;0,IF(ROUND('ПЛАН НАВЧАЛЬНОГО ПРОЦЕСУ ДЕННА'!AF27*$BW$4,0)&gt;0,ROUND('ПЛАН НАВЧАЛЬНОГО ПРОЦЕСУ ДЕННА'!AF27*$BW$4,0)*2,2),0)</f>
        <v>0</v>
      </c>
      <c r="AG27" s="76">
        <f>'ПЛАН НАВЧАЛЬНОГО ПРОЦЕСУ ДЕННА'!AG27</f>
        <v>0</v>
      </c>
      <c r="AH27" s="450">
        <f>IF('ПЛАН НАВЧАЛЬНОГО ПРОЦЕСУ ДЕННА'!AH27&gt;0,IF(ROUND('ПЛАН НАВЧАЛЬНОГО ПРОЦЕСУ ДЕННА'!AH27*$BW$4,0)&gt;0,ROUND('ПЛАН НАВЧАЛЬНОГО ПРОЦЕСУ ДЕННА'!AH27*$BW$4,0)*2,2),0)</f>
        <v>0</v>
      </c>
      <c r="AI27" s="450">
        <f>IF('ПЛАН НАВЧАЛЬНОГО ПРОЦЕСУ ДЕННА'!AI27&gt;0,IF(ROUND('ПЛАН НАВЧАЛЬНОГО ПРОЦЕСУ ДЕННА'!AI27*$BW$4,0)&gt;0,ROUND('ПЛАН НАВЧАЛЬНОГО ПРОЦЕСУ ДЕННА'!AI27*$BW$4,0)*2,2),0)</f>
        <v>0</v>
      </c>
      <c r="AJ27" s="450">
        <f>IF('ПЛАН НАВЧАЛЬНОГО ПРОЦЕСУ ДЕННА'!AJ27&gt;0,IF(ROUND('ПЛАН НАВЧАЛЬНОГО ПРОЦЕСУ ДЕННА'!AJ27*$BW$4,0)&gt;0,ROUND('ПЛАН НАВЧАЛЬНОГО ПРОЦЕСУ ДЕННА'!AJ27*$BW$4,0)*2,2),0)</f>
        <v>0</v>
      </c>
      <c r="AK27" s="76">
        <f>'ПЛАН НАВЧАЛЬНОГО ПРОЦЕСУ ДЕННА'!AK27</f>
        <v>0</v>
      </c>
      <c r="AL27" s="450">
        <f>IF('ПЛАН НАВЧАЛЬНОГО ПРОЦЕСУ ДЕННА'!AL27&gt;0,IF(ROUND('ПЛАН НАВЧАЛЬНОГО ПРОЦЕСУ ДЕННА'!AL27*$BW$4,0)&gt;0,ROUND('ПЛАН НАВЧАЛЬНОГО ПРОЦЕСУ ДЕННА'!AL27*$BW$4,0)*2,2),0)</f>
        <v>0</v>
      </c>
      <c r="AM27" s="450">
        <f>IF('ПЛАН НАВЧАЛЬНОГО ПРОЦЕСУ ДЕННА'!AM27&gt;0,IF(ROUND('ПЛАН НАВЧАЛЬНОГО ПРОЦЕСУ ДЕННА'!AM27*$BW$4,0)&gt;0,ROUND('ПЛАН НАВЧАЛЬНОГО ПРОЦЕСУ ДЕННА'!AM27*$BW$4,0)*2,2),0)</f>
        <v>0</v>
      </c>
      <c r="AN27" s="450">
        <f>IF('ПЛАН НАВЧАЛЬНОГО ПРОЦЕСУ ДЕННА'!AN27&gt;0,IF(ROUND('ПЛАН НАВЧАЛЬНОГО ПРОЦЕСУ ДЕННА'!AN27*$BW$4,0)&gt;0,ROUND('ПЛАН НАВЧАЛЬНОГО ПРОЦЕСУ ДЕННА'!AN27*$BW$4,0)*2,2),0)</f>
        <v>0</v>
      </c>
      <c r="AO27" s="76">
        <f>'ПЛАН НАВЧАЛЬНОГО ПРОЦЕСУ ДЕННА'!AO27</f>
        <v>0</v>
      </c>
      <c r="AP27" s="450">
        <f>IF('ПЛАН НАВЧАЛЬНОГО ПРОЦЕСУ ДЕННА'!AP27&gt;0,IF(ROUND('ПЛАН НАВЧАЛЬНОГО ПРОЦЕСУ ДЕННА'!AP27*$BW$4,0)&gt;0,ROUND('ПЛАН НАВЧАЛЬНОГО ПРОЦЕСУ ДЕННА'!AP27*$BW$4,0)*2,2),0)</f>
        <v>0</v>
      </c>
      <c r="AQ27" s="450">
        <f>IF('ПЛАН НАВЧАЛЬНОГО ПРОЦЕСУ ДЕННА'!AQ27&gt;0,IF(ROUND('ПЛАН НАВЧАЛЬНОГО ПРОЦЕСУ ДЕННА'!AQ27*$BW$4,0)&gt;0,ROUND('ПЛАН НАВЧАЛЬНОГО ПРОЦЕСУ ДЕННА'!AQ27*$BW$4,0)*2,2),0)</f>
        <v>0</v>
      </c>
      <c r="AR27" s="450">
        <f>IF('ПЛАН НАВЧАЛЬНОГО ПРОЦЕСУ ДЕННА'!AR27&gt;0,IF(ROUND('ПЛАН НАВЧАЛЬНОГО ПРОЦЕСУ ДЕННА'!AR27*$BW$4,0)&gt;0,ROUND('ПЛАН НАВЧАЛЬНОГО ПРОЦЕСУ ДЕННА'!AR27*$BW$4,0)*2,2),0)</f>
        <v>0</v>
      </c>
      <c r="AS27" s="76">
        <f>'ПЛАН НАВЧАЛЬНОГО ПРОЦЕСУ ДЕННА'!AS27</f>
        <v>0</v>
      </c>
      <c r="AT27" s="450">
        <f>IF('ПЛАН НАВЧАЛЬНОГО ПРОЦЕСУ ДЕННА'!AT27&gt;0,IF(ROUND('ПЛАН НАВЧАЛЬНОГО ПРОЦЕСУ ДЕННА'!AT27*$BW$4,0)&gt;0,ROUND('ПЛАН НАВЧАЛЬНОГО ПРОЦЕСУ ДЕННА'!AT27*$BW$4,0)*2,2),0)</f>
        <v>0</v>
      </c>
      <c r="AU27" s="450">
        <f>IF('ПЛАН НАВЧАЛЬНОГО ПРОЦЕСУ ДЕННА'!AU27&gt;0,IF(ROUND('ПЛАН НАВЧАЛЬНОГО ПРОЦЕСУ ДЕННА'!AU27*$BW$4,0)&gt;0,ROUND('ПЛАН НАВЧАЛЬНОГО ПРОЦЕСУ ДЕННА'!AU27*$BW$4,0)*2,2),0)</f>
        <v>0</v>
      </c>
      <c r="AV27" s="450">
        <f>IF('ПЛАН НАВЧАЛЬНОГО ПРОЦЕСУ ДЕННА'!AV27&gt;0,IF(ROUND('ПЛАН НАВЧАЛЬНОГО ПРОЦЕСУ ДЕННА'!AV27*$BW$4,0)&gt;0,ROUND('ПЛАН НАВЧАЛЬНОГО ПРОЦЕСУ ДЕННА'!AV27*$BW$4,0)*2,2),0)</f>
        <v>0</v>
      </c>
      <c r="AW27" s="76">
        <f t="shared" si="35"/>
        <v>0</v>
      </c>
      <c r="AX27" s="450">
        <f>IF('ПЛАН НАВЧАЛЬНОГО ПРОЦЕСУ ДЕННА'!AX27&gt;0,IF(ROUND('ПЛАН НАВЧАЛЬНОГО ПРОЦЕСУ ДЕННА'!AX27*$BW$4,0)&gt;0,ROUND('ПЛАН НАВЧАЛЬНОГО ПРОЦЕСУ ДЕННА'!AX27*$BW$4,0)*2,2),0)</f>
        <v>0</v>
      </c>
      <c r="AY27" s="450">
        <f>IF('ПЛАН НАВЧАЛЬНОГО ПРОЦЕСУ ДЕННА'!AY27&gt;0,IF(ROUND('ПЛАН НАВЧАЛЬНОГО ПРОЦЕСУ ДЕННА'!AY27*$BW$4,0)&gt;0,ROUND('ПЛАН НАВЧАЛЬНОГО ПРОЦЕСУ ДЕННА'!AY27*$BW$4,0)*2,2),0)</f>
        <v>0</v>
      </c>
      <c r="AZ27" s="450">
        <f>IF('ПЛАН НАВЧАЛЬНОГО ПРОЦЕСУ ДЕННА'!AZ27&gt;0,IF(ROUND('ПЛАН НАВЧАЛЬНОГО ПРОЦЕСУ ДЕННА'!AZ27*$BW$4,0)&gt;0,ROUND('ПЛАН НАВЧАЛЬНОГО ПРОЦЕСУ ДЕННА'!AZ27*$BW$4,0)*2,2),0)</f>
        <v>0</v>
      </c>
      <c r="BA27" s="76">
        <f t="shared" si="36"/>
        <v>0</v>
      </c>
      <c r="BB27" s="450">
        <f>IF('ПЛАН НАВЧАЛЬНОГО ПРОЦЕСУ ДЕННА'!BB27&gt;0,IF(ROUND('ПЛАН НАВЧАЛЬНОГО ПРОЦЕСУ ДЕННА'!BB27*$BW$4,0)&gt;0,ROUND('ПЛАН НАВЧАЛЬНОГО ПРОЦЕСУ ДЕННА'!BB27*$BW$4,0)*2,2),0)</f>
        <v>0</v>
      </c>
      <c r="BC27" s="450">
        <f>IF('ПЛАН НАВЧАЛЬНОГО ПРОЦЕСУ ДЕННА'!BC27&gt;0,IF(ROUND('ПЛАН НАВЧАЛЬНОГО ПРОЦЕСУ ДЕННА'!BC27*$BW$4,0)&gt;0,ROUND('ПЛАН НАВЧАЛЬНОГО ПРОЦЕСУ ДЕННА'!BC27*$BW$4,0)*2,2),0)</f>
        <v>0</v>
      </c>
      <c r="BD27" s="450">
        <f>IF('ПЛАН НАВЧАЛЬНОГО ПРОЦЕСУ ДЕННА'!BD27&gt;0,IF(ROUND('ПЛАН НАВЧАЛЬНОГО ПРОЦЕСУ ДЕННА'!BD27*$BW$4,0)&gt;0,ROUND('ПЛАН НАВЧАЛЬНОГО ПРОЦЕСУ ДЕННА'!BD27*$BW$4,0)*2,2),0)</f>
        <v>0</v>
      </c>
      <c r="BE27" s="76">
        <f t="shared" si="37"/>
        <v>0</v>
      </c>
      <c r="BF27" s="450">
        <f>IF('ПЛАН НАВЧАЛЬНОГО ПРОЦЕСУ ДЕННА'!BF27&gt;0,IF(ROUND('ПЛАН НАВЧАЛЬНОГО ПРОЦЕСУ ДЕННА'!BF27*$BW$4,0)&gt;0,ROUND('ПЛАН НАВЧАЛЬНОГО ПРОЦЕСУ ДЕННА'!BF27*$BW$4,0)*2,2),0)</f>
        <v>0</v>
      </c>
      <c r="BG27" s="450">
        <f>IF('ПЛАН НАВЧАЛЬНОГО ПРОЦЕСУ ДЕННА'!BG27&gt;0,IF(ROUND('ПЛАН НАВЧАЛЬНОГО ПРОЦЕСУ ДЕННА'!BG27*$BW$4,0)&gt;0,ROUND('ПЛАН НАВЧАЛЬНОГО ПРОЦЕСУ ДЕННА'!BG27*$BW$4,0)*2,2),0)</f>
        <v>0</v>
      </c>
      <c r="BH27" s="450">
        <f>IF('ПЛАН НАВЧАЛЬНОГО ПРОЦЕСУ ДЕННА'!BH27&gt;0,IF(ROUND('ПЛАН НАВЧАЛЬНОГО ПРОЦЕСУ ДЕННА'!BH27*$BW$4,0)&gt;0,ROUND('ПЛАН НАВЧАЛЬНОГО ПРОЦЕСУ ДЕННА'!BH27*$BW$4,0)*2,2),0)</f>
        <v>0</v>
      </c>
      <c r="BI27" s="76">
        <f t="shared" si="38"/>
        <v>0</v>
      </c>
      <c r="BJ27" s="69">
        <f t="shared" si="0"/>
        <v>0</v>
      </c>
      <c r="BK27" s="142" t="str">
        <f t="shared" si="1"/>
        <v/>
      </c>
      <c r="BL27" s="15">
        <f t="shared" si="26"/>
        <v>0</v>
      </c>
      <c r="BM27" s="15">
        <f t="shared" si="2"/>
        <v>0</v>
      </c>
      <c r="BN27" s="15">
        <f t="shared" si="2"/>
        <v>0</v>
      </c>
      <c r="BO27" s="15">
        <f t="shared" si="2"/>
        <v>0</v>
      </c>
      <c r="BP27" s="15">
        <f t="shared" si="2"/>
        <v>0</v>
      </c>
      <c r="BQ27" s="15">
        <f t="shared" si="2"/>
        <v>0</v>
      </c>
      <c r="BR27" s="15">
        <f t="shared" si="2"/>
        <v>0</v>
      </c>
      <c r="BS27" s="15">
        <f t="shared" si="2"/>
        <v>0</v>
      </c>
      <c r="BT27" s="101">
        <f t="shared" si="13"/>
        <v>0</v>
      </c>
      <c r="BW27" s="15">
        <f t="shared" si="27"/>
        <v>0</v>
      </c>
      <c r="BX27" s="15">
        <f t="shared" si="28"/>
        <v>0</v>
      </c>
      <c r="BY27" s="15">
        <f t="shared" si="29"/>
        <v>0</v>
      </c>
      <c r="BZ27" s="15">
        <f t="shared" si="30"/>
        <v>0</v>
      </c>
      <c r="CA27" s="15">
        <f t="shared" si="31"/>
        <v>0</v>
      </c>
      <c r="CB27" s="15">
        <f t="shared" si="32"/>
        <v>0</v>
      </c>
      <c r="CC27" s="15">
        <f t="shared" si="33"/>
        <v>0</v>
      </c>
      <c r="CD27" s="15">
        <f t="shared" si="34"/>
        <v>0</v>
      </c>
      <c r="CE27" s="234">
        <f t="shared" si="14"/>
        <v>0</v>
      </c>
      <c r="CF27" s="355">
        <f t="shared" si="15"/>
        <v>0</v>
      </c>
      <c r="CH27" s="356">
        <f t="shared" si="16"/>
        <v>0</v>
      </c>
      <c r="CI27" s="356">
        <f t="shared" si="17"/>
        <v>0</v>
      </c>
      <c r="CJ27" s="356">
        <f t="shared" si="18"/>
        <v>0</v>
      </c>
      <c r="CK27" s="356">
        <f t="shared" si="19"/>
        <v>0</v>
      </c>
      <c r="CL27" s="356">
        <f t="shared" si="20"/>
        <v>0</v>
      </c>
      <c r="CM27" s="356">
        <f t="shared" si="21"/>
        <v>0</v>
      </c>
      <c r="CN27" s="356">
        <f t="shared" si="22"/>
        <v>0</v>
      </c>
      <c r="CO27" s="356">
        <f t="shared" si="23"/>
        <v>0</v>
      </c>
      <c r="CP27" s="357">
        <f t="shared" si="24"/>
        <v>0</v>
      </c>
      <c r="CQ27" s="356">
        <f t="shared" si="3"/>
        <v>0</v>
      </c>
      <c r="CR27" s="356">
        <f t="shared" si="4"/>
        <v>0</v>
      </c>
      <c r="CS27" s="358">
        <f t="shared" si="5"/>
        <v>0</v>
      </c>
      <c r="CT27" s="356">
        <f t="shared" si="6"/>
        <v>0</v>
      </c>
      <c r="CU27" s="356">
        <f t="shared" si="7"/>
        <v>0</v>
      </c>
      <c r="CV27" s="356">
        <f t="shared" si="8"/>
        <v>0</v>
      </c>
      <c r="CW27" s="356">
        <f t="shared" si="9"/>
        <v>0</v>
      </c>
      <c r="CX27" s="356">
        <f t="shared" si="10"/>
        <v>0</v>
      </c>
      <c r="CY27" s="359">
        <f t="shared" si="25"/>
        <v>0</v>
      </c>
      <c r="DC27" s="360">
        <f>SUM($AD27:$AF27)+SUM($AH27:$AJ27)+SUM($AL27:AN27)+SUM($AP27:AR27)+SUM($AT27:AV27)+SUM($AX27:AZ27)+SUM($BB27:BD27)+SUM($BF27:BH27)</f>
        <v>0</v>
      </c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</row>
    <row r="28" spans="1:125" s="20" customFormat="1" hidden="1" x14ac:dyDescent="0.25">
      <c r="A28" s="23" t="str">
        <f>'ПЛАН НАВЧАЛЬНОГО ПРОЦЕСУ ДЕННА'!A28</f>
        <v>1.1.14</v>
      </c>
      <c r="B28" s="513">
        <f>'ПЛАН НАВЧАЛЬНОГО ПРОЦЕСУ ДЕННА'!B28</f>
        <v>0</v>
      </c>
      <c r="C28" s="514">
        <f>'ПЛАН НАВЧАЛЬНОГО ПРОЦЕСУ ДЕННА'!C28</f>
        <v>0</v>
      </c>
      <c r="D28" s="350">
        <f>'ПЛАН НАВЧАЛЬНОГО ПРОЦЕСУ ДЕННА'!D28</f>
        <v>0</v>
      </c>
      <c r="E28" s="351">
        <f>'ПЛАН НАВЧАЛЬНОГО ПРОЦЕСУ ДЕННА'!E28</f>
        <v>0</v>
      </c>
      <c r="F28" s="351">
        <f>'ПЛАН НАВЧАЛЬНОГО ПРОЦЕСУ ДЕННА'!F28</f>
        <v>0</v>
      </c>
      <c r="G28" s="352">
        <f>'ПЛАН НАВЧАЛЬНОГО ПРОЦЕСУ ДЕННА'!G28</f>
        <v>0</v>
      </c>
      <c r="H28" s="350">
        <f>'ПЛАН НАВЧАЛЬНОГО ПРОЦЕСУ ДЕННА'!H28</f>
        <v>0</v>
      </c>
      <c r="I28" s="351">
        <f>'ПЛАН НАВЧАЛЬНОГО ПРОЦЕСУ ДЕННА'!I28</f>
        <v>0</v>
      </c>
      <c r="J28" s="351">
        <f>'ПЛАН НАВЧАЛЬНОГО ПРОЦЕСУ ДЕННА'!J28</f>
        <v>0</v>
      </c>
      <c r="K28" s="351">
        <f>'ПЛАН НАВЧАЛЬНОГО ПРОЦЕСУ ДЕННА'!K28</f>
        <v>0</v>
      </c>
      <c r="L28" s="351">
        <f>'ПЛАН НАВЧАЛЬНОГО ПРОЦЕСУ ДЕННА'!L28</f>
        <v>0</v>
      </c>
      <c r="M28" s="351">
        <f>'ПЛАН НАВЧАЛЬНОГО ПРОЦЕСУ ДЕННА'!M28</f>
        <v>0</v>
      </c>
      <c r="N28" s="351">
        <f>'ПЛАН НАВЧАЛЬНОГО ПРОЦЕСУ ДЕННА'!N28</f>
        <v>0</v>
      </c>
      <c r="O28" s="311">
        <f>'ПЛАН НАВЧАЛЬНОГО ПРОЦЕСУ ДЕННА'!O28</f>
        <v>0</v>
      </c>
      <c r="P28" s="311">
        <f>'ПЛАН НАВЧАЛЬНОГО ПРОЦЕСУ ДЕННА'!P28</f>
        <v>0</v>
      </c>
      <c r="Q28" s="625">
        <f>'ПЛАН НАВЧАЛЬНОГО ПРОЦЕСУ ДЕННА'!Q28</f>
        <v>0</v>
      </c>
      <c r="R28" s="626">
        <f>'ПЛАН НАВЧАЛЬНОГО ПРОЦЕСУ ДЕННА'!R28</f>
        <v>0</v>
      </c>
      <c r="S28" s="626">
        <f>'ПЛАН НАВЧАЛЬНОГО ПРОЦЕСУ ДЕННА'!S28</f>
        <v>0</v>
      </c>
      <c r="T28" s="626">
        <f>'ПЛАН НАВЧАЛЬНОГО ПРОЦЕСУ ДЕННА'!T28</f>
        <v>0</v>
      </c>
      <c r="U28" s="626">
        <f>'ПЛАН НАВЧАЛЬНОГО ПРОЦЕСУ ДЕННА'!U28</f>
        <v>0</v>
      </c>
      <c r="V28" s="626">
        <f>'ПЛАН НАВЧАЛЬНОГО ПРОЦЕСУ ДЕННА'!V28</f>
        <v>0</v>
      </c>
      <c r="W28" s="626">
        <f>'ПЛАН НАВЧАЛЬНОГО ПРОЦЕСУ ДЕННА'!W28</f>
        <v>0</v>
      </c>
      <c r="X28" s="353">
        <f>'ПЛАН НАВЧАЛЬНОГО ПРОЦЕСУ ДЕННА'!X28</f>
        <v>0</v>
      </c>
      <c r="Y28" s="162">
        <f>'ПЛАН НАВЧАЛЬНОГО ПРОЦЕСУ ДЕННА'!Y28</f>
        <v>0</v>
      </c>
      <c r="Z28" s="9">
        <f t="shared" si="11"/>
        <v>0</v>
      </c>
      <c r="AA28" s="9">
        <f t="shared" si="11"/>
        <v>0</v>
      </c>
      <c r="AB28" s="9">
        <f t="shared" si="11"/>
        <v>0</v>
      </c>
      <c r="AC28" s="9">
        <f t="shared" si="12"/>
        <v>0</v>
      </c>
      <c r="AD28" s="450">
        <f>IF('ПЛАН НАВЧАЛЬНОГО ПРОЦЕСУ ДЕННА'!AD28&gt;0,IF(ROUND('ПЛАН НАВЧАЛЬНОГО ПРОЦЕСУ ДЕННА'!AD28*$BW$4,0)&gt;0,ROUND('ПЛАН НАВЧАЛЬНОГО ПРОЦЕСУ ДЕННА'!AD28*$BW$4,0)*2,2),0)</f>
        <v>0</v>
      </c>
      <c r="AE28" s="450">
        <f>IF('ПЛАН НАВЧАЛЬНОГО ПРОЦЕСУ ДЕННА'!AE28&gt;0,IF(ROUND('ПЛАН НАВЧАЛЬНОГО ПРОЦЕСУ ДЕННА'!AE28*$BW$4,0)&gt;0,ROUND('ПЛАН НАВЧАЛЬНОГО ПРОЦЕСУ ДЕННА'!AE28*$BW$4,0)*2,2),0)</f>
        <v>0</v>
      </c>
      <c r="AF28" s="450">
        <f>IF('ПЛАН НАВЧАЛЬНОГО ПРОЦЕСУ ДЕННА'!AF28&gt;0,IF(ROUND('ПЛАН НАВЧАЛЬНОГО ПРОЦЕСУ ДЕННА'!AF28*$BW$4,0)&gt;0,ROUND('ПЛАН НАВЧАЛЬНОГО ПРОЦЕСУ ДЕННА'!AF28*$BW$4,0)*2,2),0)</f>
        <v>0</v>
      </c>
      <c r="AG28" s="76">
        <f>'ПЛАН НАВЧАЛЬНОГО ПРОЦЕСУ ДЕННА'!AG28</f>
        <v>0</v>
      </c>
      <c r="AH28" s="450">
        <f>IF('ПЛАН НАВЧАЛЬНОГО ПРОЦЕСУ ДЕННА'!AH28&gt;0,IF(ROUND('ПЛАН НАВЧАЛЬНОГО ПРОЦЕСУ ДЕННА'!AH28*$BW$4,0)&gt;0,ROUND('ПЛАН НАВЧАЛЬНОГО ПРОЦЕСУ ДЕННА'!AH28*$BW$4,0)*2,2),0)</f>
        <v>0</v>
      </c>
      <c r="AI28" s="450">
        <f>IF('ПЛАН НАВЧАЛЬНОГО ПРОЦЕСУ ДЕННА'!AI28&gt;0,IF(ROUND('ПЛАН НАВЧАЛЬНОГО ПРОЦЕСУ ДЕННА'!AI28*$BW$4,0)&gt;0,ROUND('ПЛАН НАВЧАЛЬНОГО ПРОЦЕСУ ДЕННА'!AI28*$BW$4,0)*2,2),0)</f>
        <v>0</v>
      </c>
      <c r="AJ28" s="450">
        <f>IF('ПЛАН НАВЧАЛЬНОГО ПРОЦЕСУ ДЕННА'!AJ28&gt;0,IF(ROUND('ПЛАН НАВЧАЛЬНОГО ПРОЦЕСУ ДЕННА'!AJ28*$BW$4,0)&gt;0,ROUND('ПЛАН НАВЧАЛЬНОГО ПРОЦЕСУ ДЕННА'!AJ28*$BW$4,0)*2,2),0)</f>
        <v>0</v>
      </c>
      <c r="AK28" s="76">
        <f>'ПЛАН НАВЧАЛЬНОГО ПРОЦЕСУ ДЕННА'!AK28</f>
        <v>0</v>
      </c>
      <c r="AL28" s="450">
        <f>IF('ПЛАН НАВЧАЛЬНОГО ПРОЦЕСУ ДЕННА'!AL28&gt;0,IF(ROUND('ПЛАН НАВЧАЛЬНОГО ПРОЦЕСУ ДЕННА'!AL28*$BW$4,0)&gt;0,ROUND('ПЛАН НАВЧАЛЬНОГО ПРОЦЕСУ ДЕННА'!AL28*$BW$4,0)*2,2),0)</f>
        <v>0</v>
      </c>
      <c r="AM28" s="450">
        <f>IF('ПЛАН НАВЧАЛЬНОГО ПРОЦЕСУ ДЕННА'!AM28&gt;0,IF(ROUND('ПЛАН НАВЧАЛЬНОГО ПРОЦЕСУ ДЕННА'!AM28*$BW$4,0)&gt;0,ROUND('ПЛАН НАВЧАЛЬНОГО ПРОЦЕСУ ДЕННА'!AM28*$BW$4,0)*2,2),0)</f>
        <v>0</v>
      </c>
      <c r="AN28" s="450">
        <f>IF('ПЛАН НАВЧАЛЬНОГО ПРОЦЕСУ ДЕННА'!AN28&gt;0,IF(ROUND('ПЛАН НАВЧАЛЬНОГО ПРОЦЕСУ ДЕННА'!AN28*$BW$4,0)&gt;0,ROUND('ПЛАН НАВЧАЛЬНОГО ПРОЦЕСУ ДЕННА'!AN28*$BW$4,0)*2,2),0)</f>
        <v>0</v>
      </c>
      <c r="AO28" s="76">
        <f>'ПЛАН НАВЧАЛЬНОГО ПРОЦЕСУ ДЕННА'!AO28</f>
        <v>0</v>
      </c>
      <c r="AP28" s="450">
        <f>IF('ПЛАН НАВЧАЛЬНОГО ПРОЦЕСУ ДЕННА'!AP28&gt;0,IF(ROUND('ПЛАН НАВЧАЛЬНОГО ПРОЦЕСУ ДЕННА'!AP28*$BW$4,0)&gt;0,ROUND('ПЛАН НАВЧАЛЬНОГО ПРОЦЕСУ ДЕННА'!AP28*$BW$4,0)*2,2),0)</f>
        <v>0</v>
      </c>
      <c r="AQ28" s="450">
        <f>IF('ПЛАН НАВЧАЛЬНОГО ПРОЦЕСУ ДЕННА'!AQ28&gt;0,IF(ROUND('ПЛАН НАВЧАЛЬНОГО ПРОЦЕСУ ДЕННА'!AQ28*$BW$4,0)&gt;0,ROUND('ПЛАН НАВЧАЛЬНОГО ПРОЦЕСУ ДЕННА'!AQ28*$BW$4,0)*2,2),0)</f>
        <v>0</v>
      </c>
      <c r="AR28" s="450">
        <f>IF('ПЛАН НАВЧАЛЬНОГО ПРОЦЕСУ ДЕННА'!AR28&gt;0,IF(ROUND('ПЛАН НАВЧАЛЬНОГО ПРОЦЕСУ ДЕННА'!AR28*$BW$4,0)&gt;0,ROUND('ПЛАН НАВЧАЛЬНОГО ПРОЦЕСУ ДЕННА'!AR28*$BW$4,0)*2,2),0)</f>
        <v>0</v>
      </c>
      <c r="AS28" s="76">
        <f>'ПЛАН НАВЧАЛЬНОГО ПРОЦЕСУ ДЕННА'!AS28</f>
        <v>0</v>
      </c>
      <c r="AT28" s="450">
        <f>IF('ПЛАН НАВЧАЛЬНОГО ПРОЦЕСУ ДЕННА'!AT28&gt;0,IF(ROUND('ПЛАН НАВЧАЛЬНОГО ПРОЦЕСУ ДЕННА'!AT28*$BW$4,0)&gt;0,ROUND('ПЛАН НАВЧАЛЬНОГО ПРОЦЕСУ ДЕННА'!AT28*$BW$4,0)*2,2),0)</f>
        <v>0</v>
      </c>
      <c r="AU28" s="450">
        <f>IF('ПЛАН НАВЧАЛЬНОГО ПРОЦЕСУ ДЕННА'!AU28&gt;0,IF(ROUND('ПЛАН НАВЧАЛЬНОГО ПРОЦЕСУ ДЕННА'!AU28*$BW$4,0)&gt;0,ROUND('ПЛАН НАВЧАЛЬНОГО ПРОЦЕСУ ДЕННА'!AU28*$BW$4,0)*2,2),0)</f>
        <v>0</v>
      </c>
      <c r="AV28" s="450">
        <f>IF('ПЛАН НАВЧАЛЬНОГО ПРОЦЕСУ ДЕННА'!AV28&gt;0,IF(ROUND('ПЛАН НАВЧАЛЬНОГО ПРОЦЕСУ ДЕННА'!AV28*$BW$4,0)&gt;0,ROUND('ПЛАН НАВЧАЛЬНОГО ПРОЦЕСУ ДЕННА'!AV28*$BW$4,0)*2,2),0)</f>
        <v>0</v>
      </c>
      <c r="AW28" s="76">
        <f t="shared" si="35"/>
        <v>0</v>
      </c>
      <c r="AX28" s="450">
        <f>IF('ПЛАН НАВЧАЛЬНОГО ПРОЦЕСУ ДЕННА'!AX28&gt;0,IF(ROUND('ПЛАН НАВЧАЛЬНОГО ПРОЦЕСУ ДЕННА'!AX28*$BW$4,0)&gt;0,ROUND('ПЛАН НАВЧАЛЬНОГО ПРОЦЕСУ ДЕННА'!AX28*$BW$4,0)*2,2),0)</f>
        <v>0</v>
      </c>
      <c r="AY28" s="450">
        <f>IF('ПЛАН НАВЧАЛЬНОГО ПРОЦЕСУ ДЕННА'!AY28&gt;0,IF(ROUND('ПЛАН НАВЧАЛЬНОГО ПРОЦЕСУ ДЕННА'!AY28*$BW$4,0)&gt;0,ROUND('ПЛАН НАВЧАЛЬНОГО ПРОЦЕСУ ДЕННА'!AY28*$BW$4,0)*2,2),0)</f>
        <v>0</v>
      </c>
      <c r="AZ28" s="450">
        <f>IF('ПЛАН НАВЧАЛЬНОГО ПРОЦЕСУ ДЕННА'!AZ28&gt;0,IF(ROUND('ПЛАН НАВЧАЛЬНОГО ПРОЦЕСУ ДЕННА'!AZ28*$BW$4,0)&gt;0,ROUND('ПЛАН НАВЧАЛЬНОГО ПРОЦЕСУ ДЕННА'!AZ28*$BW$4,0)*2,2),0)</f>
        <v>0</v>
      </c>
      <c r="BA28" s="76">
        <f t="shared" si="36"/>
        <v>0</v>
      </c>
      <c r="BB28" s="450">
        <f>IF('ПЛАН НАВЧАЛЬНОГО ПРОЦЕСУ ДЕННА'!BB28&gt;0,IF(ROUND('ПЛАН НАВЧАЛЬНОГО ПРОЦЕСУ ДЕННА'!BB28*$BW$4,0)&gt;0,ROUND('ПЛАН НАВЧАЛЬНОГО ПРОЦЕСУ ДЕННА'!BB28*$BW$4,0)*2,2),0)</f>
        <v>0</v>
      </c>
      <c r="BC28" s="450">
        <f>IF('ПЛАН НАВЧАЛЬНОГО ПРОЦЕСУ ДЕННА'!BC28&gt;0,IF(ROUND('ПЛАН НАВЧАЛЬНОГО ПРОЦЕСУ ДЕННА'!BC28*$BW$4,0)&gt;0,ROUND('ПЛАН НАВЧАЛЬНОГО ПРОЦЕСУ ДЕННА'!BC28*$BW$4,0)*2,2),0)</f>
        <v>0</v>
      </c>
      <c r="BD28" s="450">
        <f>IF('ПЛАН НАВЧАЛЬНОГО ПРОЦЕСУ ДЕННА'!BD28&gt;0,IF(ROUND('ПЛАН НАВЧАЛЬНОГО ПРОЦЕСУ ДЕННА'!BD28*$BW$4,0)&gt;0,ROUND('ПЛАН НАВЧАЛЬНОГО ПРОЦЕСУ ДЕННА'!BD28*$BW$4,0)*2,2),0)</f>
        <v>0</v>
      </c>
      <c r="BE28" s="76">
        <f t="shared" si="37"/>
        <v>0</v>
      </c>
      <c r="BF28" s="450">
        <f>IF('ПЛАН НАВЧАЛЬНОГО ПРОЦЕСУ ДЕННА'!BF28&gt;0,IF(ROUND('ПЛАН НАВЧАЛЬНОГО ПРОЦЕСУ ДЕННА'!BF28*$BW$4,0)&gt;0,ROUND('ПЛАН НАВЧАЛЬНОГО ПРОЦЕСУ ДЕННА'!BF28*$BW$4,0)*2,2),0)</f>
        <v>0</v>
      </c>
      <c r="BG28" s="450">
        <f>IF('ПЛАН НАВЧАЛЬНОГО ПРОЦЕСУ ДЕННА'!BG28&gt;0,IF(ROUND('ПЛАН НАВЧАЛЬНОГО ПРОЦЕСУ ДЕННА'!BG28*$BW$4,0)&gt;0,ROUND('ПЛАН НАВЧАЛЬНОГО ПРОЦЕСУ ДЕННА'!BG28*$BW$4,0)*2,2),0)</f>
        <v>0</v>
      </c>
      <c r="BH28" s="450">
        <f>IF('ПЛАН НАВЧАЛЬНОГО ПРОЦЕСУ ДЕННА'!BH28&gt;0,IF(ROUND('ПЛАН НАВЧАЛЬНОГО ПРОЦЕСУ ДЕННА'!BH28*$BW$4,0)&gt;0,ROUND('ПЛАН НАВЧАЛЬНОГО ПРОЦЕСУ ДЕННА'!BH28*$BW$4,0)*2,2),0)</f>
        <v>0</v>
      </c>
      <c r="BI28" s="76">
        <f t="shared" si="38"/>
        <v>0</v>
      </c>
      <c r="BJ28" s="69">
        <f t="shared" si="0"/>
        <v>0</v>
      </c>
      <c r="BK28" s="142" t="str">
        <f t="shared" si="1"/>
        <v/>
      </c>
      <c r="BL28" s="15">
        <f t="shared" si="26"/>
        <v>0</v>
      </c>
      <c r="BM28" s="15">
        <f t="shared" si="2"/>
        <v>0</v>
      </c>
      <c r="BN28" s="15">
        <f t="shared" si="2"/>
        <v>0</v>
      </c>
      <c r="BO28" s="15">
        <f t="shared" si="2"/>
        <v>0</v>
      </c>
      <c r="BP28" s="15">
        <f t="shared" si="2"/>
        <v>0</v>
      </c>
      <c r="BQ28" s="15">
        <f t="shared" si="2"/>
        <v>0</v>
      </c>
      <c r="BR28" s="15">
        <f t="shared" si="2"/>
        <v>0</v>
      </c>
      <c r="BS28" s="15">
        <f t="shared" si="2"/>
        <v>0</v>
      </c>
      <c r="BT28" s="101">
        <f t="shared" si="13"/>
        <v>0</v>
      </c>
      <c r="BW28" s="15">
        <f t="shared" si="27"/>
        <v>0</v>
      </c>
      <c r="BX28" s="15">
        <f t="shared" si="28"/>
        <v>0</v>
      </c>
      <c r="BY28" s="15">
        <f t="shared" si="29"/>
        <v>0</v>
      </c>
      <c r="BZ28" s="15">
        <f t="shared" si="30"/>
        <v>0</v>
      </c>
      <c r="CA28" s="15">
        <f t="shared" si="31"/>
        <v>0</v>
      </c>
      <c r="CB28" s="15">
        <f t="shared" si="32"/>
        <v>0</v>
      </c>
      <c r="CC28" s="15">
        <f t="shared" si="33"/>
        <v>0</v>
      </c>
      <c r="CD28" s="15">
        <f t="shared" si="34"/>
        <v>0</v>
      </c>
      <c r="CE28" s="234">
        <f t="shared" si="14"/>
        <v>0</v>
      </c>
      <c r="CF28" s="355">
        <f t="shared" si="15"/>
        <v>0</v>
      </c>
      <c r="CH28" s="356">
        <f t="shared" si="16"/>
        <v>0</v>
      </c>
      <c r="CI28" s="356">
        <f t="shared" si="17"/>
        <v>0</v>
      </c>
      <c r="CJ28" s="356">
        <f t="shared" si="18"/>
        <v>0</v>
      </c>
      <c r="CK28" s="356">
        <f t="shared" si="19"/>
        <v>0</v>
      </c>
      <c r="CL28" s="356">
        <f t="shared" si="20"/>
        <v>0</v>
      </c>
      <c r="CM28" s="356">
        <f t="shared" si="21"/>
        <v>0</v>
      </c>
      <c r="CN28" s="356">
        <f t="shared" si="22"/>
        <v>0</v>
      </c>
      <c r="CO28" s="356">
        <f t="shared" si="23"/>
        <v>0</v>
      </c>
      <c r="CP28" s="357">
        <f t="shared" si="24"/>
        <v>0</v>
      </c>
      <c r="CQ28" s="356">
        <f t="shared" si="3"/>
        <v>0</v>
      </c>
      <c r="CR28" s="356">
        <f t="shared" si="4"/>
        <v>0</v>
      </c>
      <c r="CS28" s="358">
        <f t="shared" si="5"/>
        <v>0</v>
      </c>
      <c r="CT28" s="356">
        <f t="shared" si="6"/>
        <v>0</v>
      </c>
      <c r="CU28" s="356">
        <f t="shared" si="7"/>
        <v>0</v>
      </c>
      <c r="CV28" s="356">
        <f t="shared" si="8"/>
        <v>0</v>
      </c>
      <c r="CW28" s="356">
        <f t="shared" si="9"/>
        <v>0</v>
      </c>
      <c r="CX28" s="356">
        <f t="shared" si="10"/>
        <v>0</v>
      </c>
      <c r="CY28" s="359">
        <f t="shared" si="25"/>
        <v>0</v>
      </c>
      <c r="DC28" s="360">
        <f>SUM($AD28:$AF28)+SUM($AH28:$AJ28)+SUM($AL28:AN28)+SUM($AP28:AR28)+SUM($AT28:AV28)+SUM($AX28:AZ28)+SUM($BB28:BD28)+SUM($BF28:BH28)</f>
        <v>0</v>
      </c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</row>
    <row r="29" spans="1:125" s="20" customFormat="1" hidden="1" x14ac:dyDescent="0.25">
      <c r="A29" s="23" t="str">
        <f>'ПЛАН НАВЧАЛЬНОГО ПРОЦЕСУ ДЕННА'!A29</f>
        <v>1.1.15</v>
      </c>
      <c r="B29" s="513">
        <f>'ПЛАН НАВЧАЛЬНОГО ПРОЦЕСУ ДЕННА'!B29</f>
        <v>0</v>
      </c>
      <c r="C29" s="514">
        <f>'ПЛАН НАВЧАЛЬНОГО ПРОЦЕСУ ДЕННА'!C29</f>
        <v>0</v>
      </c>
      <c r="D29" s="350">
        <f>'ПЛАН НАВЧАЛЬНОГО ПРОЦЕСУ ДЕННА'!D29</f>
        <v>0</v>
      </c>
      <c r="E29" s="351">
        <f>'ПЛАН НАВЧАЛЬНОГО ПРОЦЕСУ ДЕННА'!E29</f>
        <v>0</v>
      </c>
      <c r="F29" s="351">
        <f>'ПЛАН НАВЧАЛЬНОГО ПРОЦЕСУ ДЕННА'!F29</f>
        <v>0</v>
      </c>
      <c r="G29" s="352">
        <f>'ПЛАН НАВЧАЛЬНОГО ПРОЦЕСУ ДЕННА'!G29</f>
        <v>0</v>
      </c>
      <c r="H29" s="350">
        <f>'ПЛАН НАВЧАЛЬНОГО ПРОЦЕСУ ДЕННА'!H29</f>
        <v>0</v>
      </c>
      <c r="I29" s="351">
        <f>'ПЛАН НАВЧАЛЬНОГО ПРОЦЕСУ ДЕННА'!I29</f>
        <v>0</v>
      </c>
      <c r="J29" s="351">
        <f>'ПЛАН НАВЧАЛЬНОГО ПРОЦЕСУ ДЕННА'!J29</f>
        <v>0</v>
      </c>
      <c r="K29" s="351">
        <f>'ПЛАН НАВЧАЛЬНОГО ПРОЦЕСУ ДЕННА'!K29</f>
        <v>0</v>
      </c>
      <c r="L29" s="351">
        <f>'ПЛАН НАВЧАЛЬНОГО ПРОЦЕСУ ДЕННА'!L29</f>
        <v>0</v>
      </c>
      <c r="M29" s="351">
        <f>'ПЛАН НАВЧАЛЬНОГО ПРОЦЕСУ ДЕННА'!M29</f>
        <v>0</v>
      </c>
      <c r="N29" s="351">
        <f>'ПЛАН НАВЧАЛЬНОГО ПРОЦЕСУ ДЕННА'!N29</f>
        <v>0</v>
      </c>
      <c r="O29" s="311">
        <f>'ПЛАН НАВЧАЛЬНОГО ПРОЦЕСУ ДЕННА'!O29</f>
        <v>0</v>
      </c>
      <c r="P29" s="311">
        <f>'ПЛАН НАВЧАЛЬНОГО ПРОЦЕСУ ДЕННА'!P29</f>
        <v>0</v>
      </c>
      <c r="Q29" s="625">
        <f>'ПЛАН НАВЧАЛЬНОГО ПРОЦЕСУ ДЕННА'!Q29</f>
        <v>0</v>
      </c>
      <c r="R29" s="626">
        <f>'ПЛАН НАВЧАЛЬНОГО ПРОЦЕСУ ДЕННА'!R29</f>
        <v>0</v>
      </c>
      <c r="S29" s="626">
        <f>'ПЛАН НАВЧАЛЬНОГО ПРОЦЕСУ ДЕННА'!S29</f>
        <v>0</v>
      </c>
      <c r="T29" s="626">
        <f>'ПЛАН НАВЧАЛЬНОГО ПРОЦЕСУ ДЕННА'!T29</f>
        <v>0</v>
      </c>
      <c r="U29" s="626">
        <f>'ПЛАН НАВЧАЛЬНОГО ПРОЦЕСУ ДЕННА'!U29</f>
        <v>0</v>
      </c>
      <c r="V29" s="626">
        <f>'ПЛАН НАВЧАЛЬНОГО ПРОЦЕСУ ДЕННА'!V29</f>
        <v>0</v>
      </c>
      <c r="W29" s="626">
        <f>'ПЛАН НАВЧАЛЬНОГО ПРОЦЕСУ ДЕННА'!W29</f>
        <v>0</v>
      </c>
      <c r="X29" s="353">
        <f>'ПЛАН НАВЧАЛЬНОГО ПРОЦЕСУ ДЕННА'!X29</f>
        <v>0</v>
      </c>
      <c r="Y29" s="162">
        <f>'ПЛАН НАВЧАЛЬНОГО ПРОЦЕСУ ДЕННА'!Y29</f>
        <v>0</v>
      </c>
      <c r="Z29" s="9">
        <f t="shared" si="11"/>
        <v>0</v>
      </c>
      <c r="AA29" s="9">
        <f t="shared" si="11"/>
        <v>0</v>
      </c>
      <c r="AB29" s="9">
        <f t="shared" si="11"/>
        <v>0</v>
      </c>
      <c r="AC29" s="9">
        <f t="shared" si="12"/>
        <v>0</v>
      </c>
      <c r="AD29" s="450">
        <f>IF('ПЛАН НАВЧАЛЬНОГО ПРОЦЕСУ ДЕННА'!AD29&gt;0,IF(ROUND('ПЛАН НАВЧАЛЬНОГО ПРОЦЕСУ ДЕННА'!AD29*$BW$4,0)&gt;0,ROUND('ПЛАН НАВЧАЛЬНОГО ПРОЦЕСУ ДЕННА'!AD29*$BW$4,0)*2,2),0)</f>
        <v>0</v>
      </c>
      <c r="AE29" s="450">
        <f>IF('ПЛАН НАВЧАЛЬНОГО ПРОЦЕСУ ДЕННА'!AE29&gt;0,IF(ROUND('ПЛАН НАВЧАЛЬНОГО ПРОЦЕСУ ДЕННА'!AE29*$BW$4,0)&gt;0,ROUND('ПЛАН НАВЧАЛЬНОГО ПРОЦЕСУ ДЕННА'!AE29*$BW$4,0)*2,2),0)</f>
        <v>0</v>
      </c>
      <c r="AF29" s="450">
        <f>IF('ПЛАН НАВЧАЛЬНОГО ПРОЦЕСУ ДЕННА'!AF29&gt;0,IF(ROUND('ПЛАН НАВЧАЛЬНОГО ПРОЦЕСУ ДЕННА'!AF29*$BW$4,0)&gt;0,ROUND('ПЛАН НАВЧАЛЬНОГО ПРОЦЕСУ ДЕННА'!AF29*$BW$4,0)*2,2),0)</f>
        <v>0</v>
      </c>
      <c r="AG29" s="76">
        <f>'ПЛАН НАВЧАЛЬНОГО ПРОЦЕСУ ДЕННА'!AG29</f>
        <v>0</v>
      </c>
      <c r="AH29" s="450">
        <f>IF('ПЛАН НАВЧАЛЬНОГО ПРОЦЕСУ ДЕННА'!AH29&gt;0,IF(ROUND('ПЛАН НАВЧАЛЬНОГО ПРОЦЕСУ ДЕННА'!AH29*$BW$4,0)&gt;0,ROUND('ПЛАН НАВЧАЛЬНОГО ПРОЦЕСУ ДЕННА'!AH29*$BW$4,0)*2,2),0)</f>
        <v>0</v>
      </c>
      <c r="AI29" s="450">
        <f>IF('ПЛАН НАВЧАЛЬНОГО ПРОЦЕСУ ДЕННА'!AI29&gt;0,IF(ROUND('ПЛАН НАВЧАЛЬНОГО ПРОЦЕСУ ДЕННА'!AI29*$BW$4,0)&gt;0,ROUND('ПЛАН НАВЧАЛЬНОГО ПРОЦЕСУ ДЕННА'!AI29*$BW$4,0)*2,2),0)</f>
        <v>0</v>
      </c>
      <c r="AJ29" s="450">
        <f>IF('ПЛАН НАВЧАЛЬНОГО ПРОЦЕСУ ДЕННА'!AJ29&gt;0,IF(ROUND('ПЛАН НАВЧАЛЬНОГО ПРОЦЕСУ ДЕННА'!AJ29*$BW$4,0)&gt;0,ROUND('ПЛАН НАВЧАЛЬНОГО ПРОЦЕСУ ДЕННА'!AJ29*$BW$4,0)*2,2),0)</f>
        <v>0</v>
      </c>
      <c r="AK29" s="76">
        <f>'ПЛАН НАВЧАЛЬНОГО ПРОЦЕСУ ДЕННА'!AK29</f>
        <v>0</v>
      </c>
      <c r="AL29" s="450">
        <f>IF('ПЛАН НАВЧАЛЬНОГО ПРОЦЕСУ ДЕННА'!AL29&gt;0,IF(ROUND('ПЛАН НАВЧАЛЬНОГО ПРОЦЕСУ ДЕННА'!AL29*$BW$4,0)&gt;0,ROUND('ПЛАН НАВЧАЛЬНОГО ПРОЦЕСУ ДЕННА'!AL29*$BW$4,0)*2,2),0)</f>
        <v>0</v>
      </c>
      <c r="AM29" s="450">
        <f>IF('ПЛАН НАВЧАЛЬНОГО ПРОЦЕСУ ДЕННА'!AM29&gt;0,IF(ROUND('ПЛАН НАВЧАЛЬНОГО ПРОЦЕСУ ДЕННА'!AM29*$BW$4,0)&gt;0,ROUND('ПЛАН НАВЧАЛЬНОГО ПРОЦЕСУ ДЕННА'!AM29*$BW$4,0)*2,2),0)</f>
        <v>0</v>
      </c>
      <c r="AN29" s="450">
        <f>IF('ПЛАН НАВЧАЛЬНОГО ПРОЦЕСУ ДЕННА'!AN29&gt;0,IF(ROUND('ПЛАН НАВЧАЛЬНОГО ПРОЦЕСУ ДЕННА'!AN29*$BW$4,0)&gt;0,ROUND('ПЛАН НАВЧАЛЬНОГО ПРОЦЕСУ ДЕННА'!AN29*$BW$4,0)*2,2),0)</f>
        <v>0</v>
      </c>
      <c r="AO29" s="76">
        <f>'ПЛАН НАВЧАЛЬНОГО ПРОЦЕСУ ДЕННА'!AO29</f>
        <v>0</v>
      </c>
      <c r="AP29" s="450">
        <f>IF('ПЛАН НАВЧАЛЬНОГО ПРОЦЕСУ ДЕННА'!AP29&gt;0,IF(ROUND('ПЛАН НАВЧАЛЬНОГО ПРОЦЕСУ ДЕННА'!AP29*$BW$4,0)&gt;0,ROUND('ПЛАН НАВЧАЛЬНОГО ПРОЦЕСУ ДЕННА'!AP29*$BW$4,0)*2,2),0)</f>
        <v>0</v>
      </c>
      <c r="AQ29" s="450">
        <f>IF('ПЛАН НАВЧАЛЬНОГО ПРОЦЕСУ ДЕННА'!AQ29&gt;0,IF(ROUND('ПЛАН НАВЧАЛЬНОГО ПРОЦЕСУ ДЕННА'!AQ29*$BW$4,0)&gt;0,ROUND('ПЛАН НАВЧАЛЬНОГО ПРОЦЕСУ ДЕННА'!AQ29*$BW$4,0)*2,2),0)</f>
        <v>0</v>
      </c>
      <c r="AR29" s="450">
        <f>IF('ПЛАН НАВЧАЛЬНОГО ПРОЦЕСУ ДЕННА'!AR29&gt;0,IF(ROUND('ПЛАН НАВЧАЛЬНОГО ПРОЦЕСУ ДЕННА'!AR29*$BW$4,0)&gt;0,ROUND('ПЛАН НАВЧАЛЬНОГО ПРОЦЕСУ ДЕННА'!AR29*$BW$4,0)*2,2),0)</f>
        <v>0</v>
      </c>
      <c r="AS29" s="76">
        <f>'ПЛАН НАВЧАЛЬНОГО ПРОЦЕСУ ДЕННА'!AS29</f>
        <v>0</v>
      </c>
      <c r="AT29" s="450">
        <f>IF('ПЛАН НАВЧАЛЬНОГО ПРОЦЕСУ ДЕННА'!AT29&gt;0,IF(ROUND('ПЛАН НАВЧАЛЬНОГО ПРОЦЕСУ ДЕННА'!AT29*$BW$4,0)&gt;0,ROUND('ПЛАН НАВЧАЛЬНОГО ПРОЦЕСУ ДЕННА'!AT29*$BW$4,0)*2,2),0)</f>
        <v>0</v>
      </c>
      <c r="AU29" s="450">
        <f>IF('ПЛАН НАВЧАЛЬНОГО ПРОЦЕСУ ДЕННА'!AU29&gt;0,IF(ROUND('ПЛАН НАВЧАЛЬНОГО ПРОЦЕСУ ДЕННА'!AU29*$BW$4,0)&gt;0,ROUND('ПЛАН НАВЧАЛЬНОГО ПРОЦЕСУ ДЕННА'!AU29*$BW$4,0)*2,2),0)</f>
        <v>0</v>
      </c>
      <c r="AV29" s="450">
        <f>IF('ПЛАН НАВЧАЛЬНОГО ПРОЦЕСУ ДЕННА'!AV29&gt;0,IF(ROUND('ПЛАН НАВЧАЛЬНОГО ПРОЦЕСУ ДЕННА'!AV29*$BW$4,0)&gt;0,ROUND('ПЛАН НАВЧАЛЬНОГО ПРОЦЕСУ ДЕННА'!AV29*$BW$4,0)*2,2),0)</f>
        <v>0</v>
      </c>
      <c r="AW29" s="76">
        <f t="shared" si="35"/>
        <v>0</v>
      </c>
      <c r="AX29" s="450">
        <f>IF('ПЛАН НАВЧАЛЬНОГО ПРОЦЕСУ ДЕННА'!AX29&gt;0,IF(ROUND('ПЛАН НАВЧАЛЬНОГО ПРОЦЕСУ ДЕННА'!AX29*$BW$4,0)&gt;0,ROUND('ПЛАН НАВЧАЛЬНОГО ПРОЦЕСУ ДЕННА'!AX29*$BW$4,0)*2,2),0)</f>
        <v>0</v>
      </c>
      <c r="AY29" s="450">
        <f>IF('ПЛАН НАВЧАЛЬНОГО ПРОЦЕСУ ДЕННА'!AY29&gt;0,IF(ROUND('ПЛАН НАВЧАЛЬНОГО ПРОЦЕСУ ДЕННА'!AY29*$BW$4,0)&gt;0,ROUND('ПЛАН НАВЧАЛЬНОГО ПРОЦЕСУ ДЕННА'!AY29*$BW$4,0)*2,2),0)</f>
        <v>0</v>
      </c>
      <c r="AZ29" s="450">
        <f>IF('ПЛАН НАВЧАЛЬНОГО ПРОЦЕСУ ДЕННА'!AZ29&gt;0,IF(ROUND('ПЛАН НАВЧАЛЬНОГО ПРОЦЕСУ ДЕННА'!AZ29*$BW$4,0)&gt;0,ROUND('ПЛАН НАВЧАЛЬНОГО ПРОЦЕСУ ДЕННА'!AZ29*$BW$4,0)*2,2),0)</f>
        <v>0</v>
      </c>
      <c r="BA29" s="76">
        <f t="shared" si="36"/>
        <v>0</v>
      </c>
      <c r="BB29" s="450">
        <f>IF('ПЛАН НАВЧАЛЬНОГО ПРОЦЕСУ ДЕННА'!BB29&gt;0,IF(ROUND('ПЛАН НАВЧАЛЬНОГО ПРОЦЕСУ ДЕННА'!BB29*$BW$4,0)&gt;0,ROUND('ПЛАН НАВЧАЛЬНОГО ПРОЦЕСУ ДЕННА'!BB29*$BW$4,0)*2,2),0)</f>
        <v>0</v>
      </c>
      <c r="BC29" s="450">
        <f>IF('ПЛАН НАВЧАЛЬНОГО ПРОЦЕСУ ДЕННА'!BC29&gt;0,IF(ROUND('ПЛАН НАВЧАЛЬНОГО ПРОЦЕСУ ДЕННА'!BC29*$BW$4,0)&gt;0,ROUND('ПЛАН НАВЧАЛЬНОГО ПРОЦЕСУ ДЕННА'!BC29*$BW$4,0)*2,2),0)</f>
        <v>0</v>
      </c>
      <c r="BD29" s="450">
        <f>IF('ПЛАН НАВЧАЛЬНОГО ПРОЦЕСУ ДЕННА'!BD29&gt;0,IF(ROUND('ПЛАН НАВЧАЛЬНОГО ПРОЦЕСУ ДЕННА'!BD29*$BW$4,0)&gt;0,ROUND('ПЛАН НАВЧАЛЬНОГО ПРОЦЕСУ ДЕННА'!BD29*$BW$4,0)*2,2),0)</f>
        <v>0</v>
      </c>
      <c r="BE29" s="76">
        <f t="shared" si="37"/>
        <v>0</v>
      </c>
      <c r="BF29" s="450">
        <f>IF('ПЛАН НАВЧАЛЬНОГО ПРОЦЕСУ ДЕННА'!BF29&gt;0,IF(ROUND('ПЛАН НАВЧАЛЬНОГО ПРОЦЕСУ ДЕННА'!BF29*$BW$4,0)&gt;0,ROUND('ПЛАН НАВЧАЛЬНОГО ПРОЦЕСУ ДЕННА'!BF29*$BW$4,0)*2,2),0)</f>
        <v>0</v>
      </c>
      <c r="BG29" s="450">
        <f>IF('ПЛАН НАВЧАЛЬНОГО ПРОЦЕСУ ДЕННА'!BG29&gt;0,IF(ROUND('ПЛАН НАВЧАЛЬНОГО ПРОЦЕСУ ДЕННА'!BG29*$BW$4,0)&gt;0,ROUND('ПЛАН НАВЧАЛЬНОГО ПРОЦЕСУ ДЕННА'!BG29*$BW$4,0)*2,2),0)</f>
        <v>0</v>
      </c>
      <c r="BH29" s="450">
        <f>IF('ПЛАН НАВЧАЛЬНОГО ПРОЦЕСУ ДЕННА'!BH29&gt;0,IF(ROUND('ПЛАН НАВЧАЛЬНОГО ПРОЦЕСУ ДЕННА'!BH29*$BW$4,0)&gt;0,ROUND('ПЛАН НАВЧАЛЬНОГО ПРОЦЕСУ ДЕННА'!BH29*$BW$4,0)*2,2),0)</f>
        <v>0</v>
      </c>
      <c r="BI29" s="76">
        <f t="shared" si="38"/>
        <v>0</v>
      </c>
      <c r="BJ29" s="69">
        <f t="shared" si="0"/>
        <v>0</v>
      </c>
      <c r="BK29" s="142" t="str">
        <f t="shared" si="1"/>
        <v/>
      </c>
      <c r="BL29" s="15">
        <f t="shared" si="26"/>
        <v>0</v>
      </c>
      <c r="BM29" s="15">
        <f t="shared" si="2"/>
        <v>0</v>
      </c>
      <c r="BN29" s="15">
        <f t="shared" si="2"/>
        <v>0</v>
      </c>
      <c r="BO29" s="15">
        <f t="shared" si="2"/>
        <v>0</v>
      </c>
      <c r="BP29" s="15">
        <f t="shared" si="2"/>
        <v>0</v>
      </c>
      <c r="BQ29" s="15">
        <f t="shared" si="2"/>
        <v>0</v>
      </c>
      <c r="BR29" s="15">
        <f t="shared" si="2"/>
        <v>0</v>
      </c>
      <c r="BS29" s="15">
        <f t="shared" si="2"/>
        <v>0</v>
      </c>
      <c r="BT29" s="101">
        <f t="shared" ref="BT29:BT37" si="39">SUM(BL29:BS29)</f>
        <v>0</v>
      </c>
      <c r="BW29" s="15">
        <f t="shared" si="27"/>
        <v>0</v>
      </c>
      <c r="BX29" s="15">
        <f t="shared" si="28"/>
        <v>0</v>
      </c>
      <c r="BY29" s="15">
        <f t="shared" si="29"/>
        <v>0</v>
      </c>
      <c r="BZ29" s="15">
        <f t="shared" si="30"/>
        <v>0</v>
      </c>
      <c r="CA29" s="15">
        <f t="shared" si="31"/>
        <v>0</v>
      </c>
      <c r="CB29" s="15">
        <f t="shared" si="32"/>
        <v>0</v>
      </c>
      <c r="CC29" s="15">
        <f t="shared" si="33"/>
        <v>0</v>
      </c>
      <c r="CD29" s="15">
        <f t="shared" si="34"/>
        <v>0</v>
      </c>
      <c r="CE29" s="234">
        <f t="shared" ref="CE29:CE37" si="40">SUM(BW29:CD29)</f>
        <v>0</v>
      </c>
      <c r="CF29" s="355">
        <f t="shared" si="15"/>
        <v>0</v>
      </c>
      <c r="CH29" s="356">
        <f t="shared" si="16"/>
        <v>0</v>
      </c>
      <c r="CI29" s="356">
        <f t="shared" si="17"/>
        <v>0</v>
      </c>
      <c r="CJ29" s="356">
        <f t="shared" si="18"/>
        <v>0</v>
      </c>
      <c r="CK29" s="356">
        <f t="shared" si="19"/>
        <v>0</v>
      </c>
      <c r="CL29" s="356">
        <f t="shared" si="20"/>
        <v>0</v>
      </c>
      <c r="CM29" s="356">
        <f t="shared" si="21"/>
        <v>0</v>
      </c>
      <c r="CN29" s="356">
        <f t="shared" si="22"/>
        <v>0</v>
      </c>
      <c r="CO29" s="356">
        <f t="shared" si="23"/>
        <v>0</v>
      </c>
      <c r="CP29" s="357">
        <f t="shared" ref="CP29:CP37" si="41">SUM(CH29:CO29)</f>
        <v>0</v>
      </c>
      <c r="CQ29" s="356">
        <f t="shared" si="3"/>
        <v>0</v>
      </c>
      <c r="CR29" s="356">
        <f t="shared" si="4"/>
        <v>0</v>
      </c>
      <c r="CS29" s="358">
        <f t="shared" si="5"/>
        <v>0</v>
      </c>
      <c r="CT29" s="356">
        <f t="shared" si="6"/>
        <v>0</v>
      </c>
      <c r="CU29" s="356">
        <f t="shared" si="7"/>
        <v>0</v>
      </c>
      <c r="CV29" s="356">
        <f t="shared" si="8"/>
        <v>0</v>
      </c>
      <c r="CW29" s="356">
        <f t="shared" si="9"/>
        <v>0</v>
      </c>
      <c r="CX29" s="356">
        <f t="shared" si="10"/>
        <v>0</v>
      </c>
      <c r="CY29" s="359">
        <f t="shared" si="25"/>
        <v>0</v>
      </c>
      <c r="DC29" s="360">
        <f>SUM($AD29:$AF29)+SUM($AH29:$AJ29)+SUM($AL29:AN29)+SUM($AP29:AR29)+SUM($AT29:AV29)+SUM($AX29:AZ29)+SUM($BB29:BD29)+SUM($BF29:BH29)</f>
        <v>0</v>
      </c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</row>
    <row r="30" spans="1:125" s="20" customFormat="1" hidden="1" x14ac:dyDescent="0.25">
      <c r="A30" s="23" t="str">
        <f>'ПЛАН НАВЧАЛЬНОГО ПРОЦЕСУ ДЕННА'!A30</f>
        <v>1.1.16</v>
      </c>
      <c r="B30" s="513">
        <f>'ПЛАН НАВЧАЛЬНОГО ПРОЦЕСУ ДЕННА'!B30</f>
        <v>0</v>
      </c>
      <c r="C30" s="514">
        <f>'ПЛАН НАВЧАЛЬНОГО ПРОЦЕСУ ДЕННА'!C30</f>
        <v>0</v>
      </c>
      <c r="D30" s="350">
        <f>'ПЛАН НАВЧАЛЬНОГО ПРОЦЕСУ ДЕННА'!D30</f>
        <v>0</v>
      </c>
      <c r="E30" s="351">
        <f>'ПЛАН НАВЧАЛЬНОГО ПРОЦЕСУ ДЕННА'!E30</f>
        <v>0</v>
      </c>
      <c r="F30" s="351">
        <f>'ПЛАН НАВЧАЛЬНОГО ПРОЦЕСУ ДЕННА'!F30</f>
        <v>0</v>
      </c>
      <c r="G30" s="352">
        <f>'ПЛАН НАВЧАЛЬНОГО ПРОЦЕСУ ДЕННА'!G30</f>
        <v>0</v>
      </c>
      <c r="H30" s="350">
        <f>'ПЛАН НАВЧАЛЬНОГО ПРОЦЕСУ ДЕННА'!H30</f>
        <v>0</v>
      </c>
      <c r="I30" s="351">
        <f>'ПЛАН НАВЧАЛЬНОГО ПРОЦЕСУ ДЕННА'!I30</f>
        <v>0</v>
      </c>
      <c r="J30" s="351">
        <f>'ПЛАН НАВЧАЛЬНОГО ПРОЦЕСУ ДЕННА'!J30</f>
        <v>0</v>
      </c>
      <c r="K30" s="351">
        <f>'ПЛАН НАВЧАЛЬНОГО ПРОЦЕСУ ДЕННА'!K30</f>
        <v>0</v>
      </c>
      <c r="L30" s="351">
        <f>'ПЛАН НАВЧАЛЬНОГО ПРОЦЕСУ ДЕННА'!L30</f>
        <v>0</v>
      </c>
      <c r="M30" s="351">
        <f>'ПЛАН НАВЧАЛЬНОГО ПРОЦЕСУ ДЕННА'!M30</f>
        <v>0</v>
      </c>
      <c r="N30" s="351">
        <f>'ПЛАН НАВЧАЛЬНОГО ПРОЦЕСУ ДЕННА'!N30</f>
        <v>0</v>
      </c>
      <c r="O30" s="311">
        <f>'ПЛАН НАВЧАЛЬНОГО ПРОЦЕСУ ДЕННА'!O30</f>
        <v>0</v>
      </c>
      <c r="P30" s="311">
        <f>'ПЛАН НАВЧАЛЬНОГО ПРОЦЕСУ ДЕННА'!P30</f>
        <v>0</v>
      </c>
      <c r="Q30" s="625">
        <f>'ПЛАН НАВЧАЛЬНОГО ПРОЦЕСУ ДЕННА'!Q30</f>
        <v>0</v>
      </c>
      <c r="R30" s="626">
        <f>'ПЛАН НАВЧАЛЬНОГО ПРОЦЕСУ ДЕННА'!R30</f>
        <v>0</v>
      </c>
      <c r="S30" s="626">
        <f>'ПЛАН НАВЧАЛЬНОГО ПРОЦЕСУ ДЕННА'!S30</f>
        <v>0</v>
      </c>
      <c r="T30" s="626">
        <f>'ПЛАН НАВЧАЛЬНОГО ПРОЦЕСУ ДЕННА'!T30</f>
        <v>0</v>
      </c>
      <c r="U30" s="626">
        <f>'ПЛАН НАВЧАЛЬНОГО ПРОЦЕСУ ДЕННА'!U30</f>
        <v>0</v>
      </c>
      <c r="V30" s="626">
        <f>'ПЛАН НАВЧАЛЬНОГО ПРОЦЕСУ ДЕННА'!V30</f>
        <v>0</v>
      </c>
      <c r="W30" s="626">
        <f>'ПЛАН НАВЧАЛЬНОГО ПРОЦЕСУ ДЕННА'!W30</f>
        <v>0</v>
      </c>
      <c r="X30" s="353">
        <f>'ПЛАН НАВЧАЛЬНОГО ПРОЦЕСУ ДЕННА'!X30</f>
        <v>0</v>
      </c>
      <c r="Y30" s="162">
        <f>'ПЛАН НАВЧАЛЬНОГО ПРОЦЕСУ ДЕННА'!Y30</f>
        <v>0</v>
      </c>
      <c r="Z30" s="9">
        <f t="shared" si="11"/>
        <v>0</v>
      </c>
      <c r="AA30" s="9">
        <f t="shared" si="11"/>
        <v>0</v>
      </c>
      <c r="AB30" s="9">
        <f t="shared" si="11"/>
        <v>0</v>
      </c>
      <c r="AC30" s="9">
        <f t="shared" si="12"/>
        <v>0</v>
      </c>
      <c r="AD30" s="450">
        <f>IF('ПЛАН НАВЧАЛЬНОГО ПРОЦЕСУ ДЕННА'!AD30&gt;0,IF(ROUND('ПЛАН НАВЧАЛЬНОГО ПРОЦЕСУ ДЕННА'!AD30*$BW$4,0)&gt;0,ROUND('ПЛАН НАВЧАЛЬНОГО ПРОЦЕСУ ДЕННА'!AD30*$BW$4,0)*2,2),0)</f>
        <v>0</v>
      </c>
      <c r="AE30" s="450">
        <f>IF('ПЛАН НАВЧАЛЬНОГО ПРОЦЕСУ ДЕННА'!AE30&gt;0,IF(ROUND('ПЛАН НАВЧАЛЬНОГО ПРОЦЕСУ ДЕННА'!AE30*$BW$4,0)&gt;0,ROUND('ПЛАН НАВЧАЛЬНОГО ПРОЦЕСУ ДЕННА'!AE30*$BW$4,0)*2,2),0)</f>
        <v>0</v>
      </c>
      <c r="AF30" s="450">
        <f>IF('ПЛАН НАВЧАЛЬНОГО ПРОЦЕСУ ДЕННА'!AF30&gt;0,IF(ROUND('ПЛАН НАВЧАЛЬНОГО ПРОЦЕСУ ДЕННА'!AF30*$BW$4,0)&gt;0,ROUND('ПЛАН НАВЧАЛЬНОГО ПРОЦЕСУ ДЕННА'!AF30*$BW$4,0)*2,2),0)</f>
        <v>0</v>
      </c>
      <c r="AG30" s="76">
        <f>'ПЛАН НАВЧАЛЬНОГО ПРОЦЕСУ ДЕННА'!AG30</f>
        <v>0</v>
      </c>
      <c r="AH30" s="450">
        <f>IF('ПЛАН НАВЧАЛЬНОГО ПРОЦЕСУ ДЕННА'!AH30&gt;0,IF(ROUND('ПЛАН НАВЧАЛЬНОГО ПРОЦЕСУ ДЕННА'!AH30*$BW$4,0)&gt;0,ROUND('ПЛАН НАВЧАЛЬНОГО ПРОЦЕСУ ДЕННА'!AH30*$BW$4,0)*2,2),0)</f>
        <v>0</v>
      </c>
      <c r="AI30" s="450">
        <f>IF('ПЛАН НАВЧАЛЬНОГО ПРОЦЕСУ ДЕННА'!AI30&gt;0,IF(ROUND('ПЛАН НАВЧАЛЬНОГО ПРОЦЕСУ ДЕННА'!AI30*$BW$4,0)&gt;0,ROUND('ПЛАН НАВЧАЛЬНОГО ПРОЦЕСУ ДЕННА'!AI30*$BW$4,0)*2,2),0)</f>
        <v>0</v>
      </c>
      <c r="AJ30" s="450">
        <f>IF('ПЛАН НАВЧАЛЬНОГО ПРОЦЕСУ ДЕННА'!AJ30&gt;0,IF(ROUND('ПЛАН НАВЧАЛЬНОГО ПРОЦЕСУ ДЕННА'!AJ30*$BW$4,0)&gt;0,ROUND('ПЛАН НАВЧАЛЬНОГО ПРОЦЕСУ ДЕННА'!AJ30*$BW$4,0)*2,2),0)</f>
        <v>0</v>
      </c>
      <c r="AK30" s="76">
        <f>'ПЛАН НАВЧАЛЬНОГО ПРОЦЕСУ ДЕННА'!AK30</f>
        <v>0</v>
      </c>
      <c r="AL30" s="450">
        <f>IF('ПЛАН НАВЧАЛЬНОГО ПРОЦЕСУ ДЕННА'!AL30&gt;0,IF(ROUND('ПЛАН НАВЧАЛЬНОГО ПРОЦЕСУ ДЕННА'!AL30*$BW$4,0)&gt;0,ROUND('ПЛАН НАВЧАЛЬНОГО ПРОЦЕСУ ДЕННА'!AL30*$BW$4,0)*2,2),0)</f>
        <v>0</v>
      </c>
      <c r="AM30" s="450">
        <f>IF('ПЛАН НАВЧАЛЬНОГО ПРОЦЕСУ ДЕННА'!AM30&gt;0,IF(ROUND('ПЛАН НАВЧАЛЬНОГО ПРОЦЕСУ ДЕННА'!AM30*$BW$4,0)&gt;0,ROUND('ПЛАН НАВЧАЛЬНОГО ПРОЦЕСУ ДЕННА'!AM30*$BW$4,0)*2,2),0)</f>
        <v>0</v>
      </c>
      <c r="AN30" s="450">
        <f>IF('ПЛАН НАВЧАЛЬНОГО ПРОЦЕСУ ДЕННА'!AN30&gt;0,IF(ROUND('ПЛАН НАВЧАЛЬНОГО ПРОЦЕСУ ДЕННА'!AN30*$BW$4,0)&gt;0,ROUND('ПЛАН НАВЧАЛЬНОГО ПРОЦЕСУ ДЕННА'!AN30*$BW$4,0)*2,2),0)</f>
        <v>0</v>
      </c>
      <c r="AO30" s="76">
        <f>'ПЛАН НАВЧАЛЬНОГО ПРОЦЕСУ ДЕННА'!AO30</f>
        <v>0</v>
      </c>
      <c r="AP30" s="450">
        <f>IF('ПЛАН НАВЧАЛЬНОГО ПРОЦЕСУ ДЕННА'!AP30&gt;0,IF(ROUND('ПЛАН НАВЧАЛЬНОГО ПРОЦЕСУ ДЕННА'!AP30*$BW$4,0)&gt;0,ROUND('ПЛАН НАВЧАЛЬНОГО ПРОЦЕСУ ДЕННА'!AP30*$BW$4,0)*2,2),0)</f>
        <v>0</v>
      </c>
      <c r="AQ30" s="450">
        <f>IF('ПЛАН НАВЧАЛЬНОГО ПРОЦЕСУ ДЕННА'!AQ30&gt;0,IF(ROUND('ПЛАН НАВЧАЛЬНОГО ПРОЦЕСУ ДЕННА'!AQ30*$BW$4,0)&gt;0,ROUND('ПЛАН НАВЧАЛЬНОГО ПРОЦЕСУ ДЕННА'!AQ30*$BW$4,0)*2,2),0)</f>
        <v>0</v>
      </c>
      <c r="AR30" s="450">
        <f>IF('ПЛАН НАВЧАЛЬНОГО ПРОЦЕСУ ДЕННА'!AR30&gt;0,IF(ROUND('ПЛАН НАВЧАЛЬНОГО ПРОЦЕСУ ДЕННА'!AR30*$BW$4,0)&gt;0,ROUND('ПЛАН НАВЧАЛЬНОГО ПРОЦЕСУ ДЕННА'!AR30*$BW$4,0)*2,2),0)</f>
        <v>0</v>
      </c>
      <c r="AS30" s="76">
        <f>'ПЛАН НАВЧАЛЬНОГО ПРОЦЕСУ ДЕННА'!AS30</f>
        <v>0</v>
      </c>
      <c r="AT30" s="450">
        <f>IF('ПЛАН НАВЧАЛЬНОГО ПРОЦЕСУ ДЕННА'!AT30&gt;0,IF(ROUND('ПЛАН НАВЧАЛЬНОГО ПРОЦЕСУ ДЕННА'!AT30*$BW$4,0)&gt;0,ROUND('ПЛАН НАВЧАЛЬНОГО ПРОЦЕСУ ДЕННА'!AT30*$BW$4,0)*2,2),0)</f>
        <v>0</v>
      </c>
      <c r="AU30" s="450">
        <f>IF('ПЛАН НАВЧАЛЬНОГО ПРОЦЕСУ ДЕННА'!AU30&gt;0,IF(ROUND('ПЛАН НАВЧАЛЬНОГО ПРОЦЕСУ ДЕННА'!AU30*$BW$4,0)&gt;0,ROUND('ПЛАН НАВЧАЛЬНОГО ПРОЦЕСУ ДЕННА'!AU30*$BW$4,0)*2,2),0)</f>
        <v>0</v>
      </c>
      <c r="AV30" s="450">
        <f>IF('ПЛАН НАВЧАЛЬНОГО ПРОЦЕСУ ДЕННА'!AV30&gt;0,IF(ROUND('ПЛАН НАВЧАЛЬНОГО ПРОЦЕСУ ДЕННА'!AV30*$BW$4,0)&gt;0,ROUND('ПЛАН НАВЧАЛЬНОГО ПРОЦЕСУ ДЕННА'!AV30*$BW$4,0)*2,2),0)</f>
        <v>0</v>
      </c>
      <c r="AW30" s="76">
        <f t="shared" si="35"/>
        <v>0</v>
      </c>
      <c r="AX30" s="450">
        <f>IF('ПЛАН НАВЧАЛЬНОГО ПРОЦЕСУ ДЕННА'!AX30&gt;0,IF(ROUND('ПЛАН НАВЧАЛЬНОГО ПРОЦЕСУ ДЕННА'!AX30*$BW$4,0)&gt;0,ROUND('ПЛАН НАВЧАЛЬНОГО ПРОЦЕСУ ДЕННА'!AX30*$BW$4,0)*2,2),0)</f>
        <v>0</v>
      </c>
      <c r="AY30" s="450">
        <f>IF('ПЛАН НАВЧАЛЬНОГО ПРОЦЕСУ ДЕННА'!AY30&gt;0,IF(ROUND('ПЛАН НАВЧАЛЬНОГО ПРОЦЕСУ ДЕННА'!AY30*$BW$4,0)&gt;0,ROUND('ПЛАН НАВЧАЛЬНОГО ПРОЦЕСУ ДЕННА'!AY30*$BW$4,0)*2,2),0)</f>
        <v>0</v>
      </c>
      <c r="AZ30" s="450">
        <f>IF('ПЛАН НАВЧАЛЬНОГО ПРОЦЕСУ ДЕННА'!AZ30&gt;0,IF(ROUND('ПЛАН НАВЧАЛЬНОГО ПРОЦЕСУ ДЕННА'!AZ30*$BW$4,0)&gt;0,ROUND('ПЛАН НАВЧАЛЬНОГО ПРОЦЕСУ ДЕННА'!AZ30*$BW$4,0)*2,2),0)</f>
        <v>0</v>
      </c>
      <c r="BA30" s="76">
        <f t="shared" si="36"/>
        <v>0</v>
      </c>
      <c r="BB30" s="450">
        <f>IF('ПЛАН НАВЧАЛЬНОГО ПРОЦЕСУ ДЕННА'!BB30&gt;0,IF(ROUND('ПЛАН НАВЧАЛЬНОГО ПРОЦЕСУ ДЕННА'!BB30*$BW$4,0)&gt;0,ROUND('ПЛАН НАВЧАЛЬНОГО ПРОЦЕСУ ДЕННА'!BB30*$BW$4,0)*2,2),0)</f>
        <v>0</v>
      </c>
      <c r="BC30" s="450">
        <f>IF('ПЛАН НАВЧАЛЬНОГО ПРОЦЕСУ ДЕННА'!BC30&gt;0,IF(ROUND('ПЛАН НАВЧАЛЬНОГО ПРОЦЕСУ ДЕННА'!BC30*$BW$4,0)&gt;0,ROUND('ПЛАН НАВЧАЛЬНОГО ПРОЦЕСУ ДЕННА'!BC30*$BW$4,0)*2,2),0)</f>
        <v>0</v>
      </c>
      <c r="BD30" s="450">
        <f>IF('ПЛАН НАВЧАЛЬНОГО ПРОЦЕСУ ДЕННА'!BD30&gt;0,IF(ROUND('ПЛАН НАВЧАЛЬНОГО ПРОЦЕСУ ДЕННА'!BD30*$BW$4,0)&gt;0,ROUND('ПЛАН НАВЧАЛЬНОГО ПРОЦЕСУ ДЕННА'!BD30*$BW$4,0)*2,2),0)</f>
        <v>0</v>
      </c>
      <c r="BE30" s="76">
        <f t="shared" si="37"/>
        <v>0</v>
      </c>
      <c r="BF30" s="450">
        <f>IF('ПЛАН НАВЧАЛЬНОГО ПРОЦЕСУ ДЕННА'!BF30&gt;0,IF(ROUND('ПЛАН НАВЧАЛЬНОГО ПРОЦЕСУ ДЕННА'!BF30*$BW$4,0)&gt;0,ROUND('ПЛАН НАВЧАЛЬНОГО ПРОЦЕСУ ДЕННА'!BF30*$BW$4,0)*2,2),0)</f>
        <v>0</v>
      </c>
      <c r="BG30" s="450">
        <f>IF('ПЛАН НАВЧАЛЬНОГО ПРОЦЕСУ ДЕННА'!BG30&gt;0,IF(ROUND('ПЛАН НАВЧАЛЬНОГО ПРОЦЕСУ ДЕННА'!BG30*$BW$4,0)&gt;0,ROUND('ПЛАН НАВЧАЛЬНОГО ПРОЦЕСУ ДЕННА'!BG30*$BW$4,0)*2,2),0)</f>
        <v>0</v>
      </c>
      <c r="BH30" s="450">
        <f>IF('ПЛАН НАВЧАЛЬНОГО ПРОЦЕСУ ДЕННА'!BH30&gt;0,IF(ROUND('ПЛАН НАВЧАЛЬНОГО ПРОЦЕСУ ДЕННА'!BH30*$BW$4,0)&gt;0,ROUND('ПЛАН НАВЧАЛЬНОГО ПРОЦЕСУ ДЕННА'!BH30*$BW$4,0)*2,2),0)</f>
        <v>0</v>
      </c>
      <c r="BI30" s="76">
        <f t="shared" si="38"/>
        <v>0</v>
      </c>
      <c r="BJ30" s="69">
        <f t="shared" si="0"/>
        <v>0</v>
      </c>
      <c r="BK30" s="142" t="str">
        <f t="shared" si="1"/>
        <v/>
      </c>
      <c r="BL30" s="15">
        <f t="shared" si="26"/>
        <v>0</v>
      </c>
      <c r="BM30" s="15">
        <f t="shared" si="2"/>
        <v>0</v>
      </c>
      <c r="BN30" s="15">
        <f t="shared" si="2"/>
        <v>0</v>
      </c>
      <c r="BO30" s="15">
        <f t="shared" si="2"/>
        <v>0</v>
      </c>
      <c r="BP30" s="15">
        <f t="shared" si="2"/>
        <v>0</v>
      </c>
      <c r="BQ30" s="15">
        <f t="shared" si="2"/>
        <v>0</v>
      </c>
      <c r="BR30" s="15">
        <f t="shared" si="2"/>
        <v>0</v>
      </c>
      <c r="BS30" s="15">
        <f t="shared" si="2"/>
        <v>0</v>
      </c>
      <c r="BT30" s="101">
        <f t="shared" si="39"/>
        <v>0</v>
      </c>
      <c r="BW30" s="15">
        <f t="shared" si="27"/>
        <v>0</v>
      </c>
      <c r="BX30" s="15">
        <f t="shared" si="28"/>
        <v>0</v>
      </c>
      <c r="BY30" s="15">
        <f t="shared" si="29"/>
        <v>0</v>
      </c>
      <c r="BZ30" s="15">
        <f t="shared" si="30"/>
        <v>0</v>
      </c>
      <c r="CA30" s="15">
        <f t="shared" si="31"/>
        <v>0</v>
      </c>
      <c r="CB30" s="15">
        <f t="shared" si="32"/>
        <v>0</v>
      </c>
      <c r="CC30" s="15">
        <f t="shared" si="33"/>
        <v>0</v>
      </c>
      <c r="CD30" s="15">
        <f t="shared" si="34"/>
        <v>0</v>
      </c>
      <c r="CE30" s="234">
        <f t="shared" si="40"/>
        <v>0</v>
      </c>
      <c r="CF30" s="355">
        <f t="shared" si="15"/>
        <v>0</v>
      </c>
      <c r="CH30" s="356">
        <f t="shared" si="16"/>
        <v>0</v>
      </c>
      <c r="CI30" s="356">
        <f t="shared" si="17"/>
        <v>0</v>
      </c>
      <c r="CJ30" s="356">
        <f t="shared" si="18"/>
        <v>0</v>
      </c>
      <c r="CK30" s="356">
        <f t="shared" si="19"/>
        <v>0</v>
      </c>
      <c r="CL30" s="356">
        <f t="shared" si="20"/>
        <v>0</v>
      </c>
      <c r="CM30" s="356">
        <f t="shared" si="21"/>
        <v>0</v>
      </c>
      <c r="CN30" s="356">
        <f t="shared" si="22"/>
        <v>0</v>
      </c>
      <c r="CO30" s="356">
        <f t="shared" si="23"/>
        <v>0</v>
      </c>
      <c r="CP30" s="357">
        <f t="shared" si="41"/>
        <v>0</v>
      </c>
      <c r="CQ30" s="356">
        <f t="shared" si="3"/>
        <v>0</v>
      </c>
      <c r="CR30" s="356">
        <f t="shared" si="4"/>
        <v>0</v>
      </c>
      <c r="CS30" s="358">
        <f t="shared" si="5"/>
        <v>0</v>
      </c>
      <c r="CT30" s="356">
        <f t="shared" si="6"/>
        <v>0</v>
      </c>
      <c r="CU30" s="356">
        <f t="shared" si="7"/>
        <v>0</v>
      </c>
      <c r="CV30" s="356">
        <f t="shared" si="8"/>
        <v>0</v>
      </c>
      <c r="CW30" s="356">
        <f t="shared" si="9"/>
        <v>0</v>
      </c>
      <c r="CX30" s="356">
        <f t="shared" si="10"/>
        <v>0</v>
      </c>
      <c r="CY30" s="359">
        <f t="shared" si="25"/>
        <v>0</v>
      </c>
      <c r="DC30" s="360">
        <f>SUM($AD30:$AF30)+SUM($AH30:$AJ30)+SUM($AL30:AN30)+SUM($AP30:AR30)+SUM($AT30:AV30)+SUM($AX30:AZ30)+SUM($BB30:BD30)+SUM($BF30:BH30)</f>
        <v>0</v>
      </c>
      <c r="DD30" s="139"/>
      <c r="DE30" s="139"/>
      <c r="DF30" s="139"/>
      <c r="DG30" s="139"/>
      <c r="DH30" s="139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9"/>
      <c r="DT30" s="139"/>
      <c r="DU30" s="139"/>
    </row>
    <row r="31" spans="1:125" s="20" customFormat="1" hidden="1" x14ac:dyDescent="0.25">
      <c r="A31" s="23" t="str">
        <f>'ПЛАН НАВЧАЛЬНОГО ПРОЦЕСУ ДЕННА'!A31</f>
        <v>1.1.17</v>
      </c>
      <c r="B31" s="513">
        <f>'ПЛАН НАВЧАЛЬНОГО ПРОЦЕСУ ДЕННА'!B31</f>
        <v>0</v>
      </c>
      <c r="C31" s="514">
        <f>'ПЛАН НАВЧАЛЬНОГО ПРОЦЕСУ ДЕННА'!C31</f>
        <v>0</v>
      </c>
      <c r="D31" s="350">
        <f>'ПЛАН НАВЧАЛЬНОГО ПРОЦЕСУ ДЕННА'!D31</f>
        <v>0</v>
      </c>
      <c r="E31" s="351">
        <f>'ПЛАН НАВЧАЛЬНОГО ПРОЦЕСУ ДЕННА'!E31</f>
        <v>0</v>
      </c>
      <c r="F31" s="351">
        <f>'ПЛАН НАВЧАЛЬНОГО ПРОЦЕСУ ДЕННА'!F31</f>
        <v>0</v>
      </c>
      <c r="G31" s="352">
        <f>'ПЛАН НАВЧАЛЬНОГО ПРОЦЕСУ ДЕННА'!G31</f>
        <v>0</v>
      </c>
      <c r="H31" s="350">
        <f>'ПЛАН НАВЧАЛЬНОГО ПРОЦЕСУ ДЕННА'!H31</f>
        <v>0</v>
      </c>
      <c r="I31" s="351">
        <f>'ПЛАН НАВЧАЛЬНОГО ПРОЦЕСУ ДЕННА'!I31</f>
        <v>0</v>
      </c>
      <c r="J31" s="351">
        <f>'ПЛАН НАВЧАЛЬНОГО ПРОЦЕСУ ДЕННА'!J31</f>
        <v>0</v>
      </c>
      <c r="K31" s="351">
        <f>'ПЛАН НАВЧАЛЬНОГО ПРОЦЕСУ ДЕННА'!K31</f>
        <v>0</v>
      </c>
      <c r="L31" s="351">
        <f>'ПЛАН НАВЧАЛЬНОГО ПРОЦЕСУ ДЕННА'!L31</f>
        <v>0</v>
      </c>
      <c r="M31" s="351">
        <f>'ПЛАН НАВЧАЛЬНОГО ПРОЦЕСУ ДЕННА'!M31</f>
        <v>0</v>
      </c>
      <c r="N31" s="351">
        <f>'ПЛАН НАВЧАЛЬНОГО ПРОЦЕСУ ДЕННА'!N31</f>
        <v>0</v>
      </c>
      <c r="O31" s="311">
        <f>'ПЛАН НАВЧАЛЬНОГО ПРОЦЕСУ ДЕННА'!O31</f>
        <v>0</v>
      </c>
      <c r="P31" s="311">
        <f>'ПЛАН НАВЧАЛЬНОГО ПРОЦЕСУ ДЕННА'!P31</f>
        <v>0</v>
      </c>
      <c r="Q31" s="625">
        <f>'ПЛАН НАВЧАЛЬНОГО ПРОЦЕСУ ДЕННА'!Q31</f>
        <v>0</v>
      </c>
      <c r="R31" s="626">
        <f>'ПЛАН НАВЧАЛЬНОГО ПРОЦЕСУ ДЕННА'!R31</f>
        <v>0</v>
      </c>
      <c r="S31" s="626">
        <f>'ПЛАН НАВЧАЛЬНОГО ПРОЦЕСУ ДЕННА'!S31</f>
        <v>0</v>
      </c>
      <c r="T31" s="626">
        <f>'ПЛАН НАВЧАЛЬНОГО ПРОЦЕСУ ДЕННА'!T31</f>
        <v>0</v>
      </c>
      <c r="U31" s="626">
        <f>'ПЛАН НАВЧАЛЬНОГО ПРОЦЕСУ ДЕННА'!U31</f>
        <v>0</v>
      </c>
      <c r="V31" s="626">
        <f>'ПЛАН НАВЧАЛЬНОГО ПРОЦЕСУ ДЕННА'!V31</f>
        <v>0</v>
      </c>
      <c r="W31" s="626">
        <f>'ПЛАН НАВЧАЛЬНОГО ПРОЦЕСУ ДЕННА'!W31</f>
        <v>0</v>
      </c>
      <c r="X31" s="353">
        <f>'ПЛАН НАВЧАЛЬНОГО ПРОЦЕСУ ДЕННА'!X31</f>
        <v>0</v>
      </c>
      <c r="Y31" s="162">
        <f>'ПЛАН НАВЧАЛЬНОГО ПРОЦЕСУ ДЕННА'!Y31</f>
        <v>0</v>
      </c>
      <c r="Z31" s="9">
        <f t="shared" si="11"/>
        <v>0</v>
      </c>
      <c r="AA31" s="9">
        <f t="shared" si="11"/>
        <v>0</v>
      </c>
      <c r="AB31" s="9">
        <f t="shared" si="11"/>
        <v>0</v>
      </c>
      <c r="AC31" s="9">
        <f t="shared" si="12"/>
        <v>0</v>
      </c>
      <c r="AD31" s="450">
        <f>IF('ПЛАН НАВЧАЛЬНОГО ПРОЦЕСУ ДЕННА'!AD31&gt;0,IF(ROUND('ПЛАН НАВЧАЛЬНОГО ПРОЦЕСУ ДЕННА'!AD31*$BW$4,0)&gt;0,ROUND('ПЛАН НАВЧАЛЬНОГО ПРОЦЕСУ ДЕННА'!AD31*$BW$4,0)*2,2),0)</f>
        <v>0</v>
      </c>
      <c r="AE31" s="450">
        <f>IF('ПЛАН НАВЧАЛЬНОГО ПРОЦЕСУ ДЕННА'!AE31&gt;0,IF(ROUND('ПЛАН НАВЧАЛЬНОГО ПРОЦЕСУ ДЕННА'!AE31*$BW$4,0)&gt;0,ROUND('ПЛАН НАВЧАЛЬНОГО ПРОЦЕСУ ДЕННА'!AE31*$BW$4,0)*2,2),0)</f>
        <v>0</v>
      </c>
      <c r="AF31" s="450">
        <f>IF('ПЛАН НАВЧАЛЬНОГО ПРОЦЕСУ ДЕННА'!AF31&gt;0,IF(ROUND('ПЛАН НАВЧАЛЬНОГО ПРОЦЕСУ ДЕННА'!AF31*$BW$4,0)&gt;0,ROUND('ПЛАН НАВЧАЛЬНОГО ПРОЦЕСУ ДЕННА'!AF31*$BW$4,0)*2,2),0)</f>
        <v>0</v>
      </c>
      <c r="AG31" s="76">
        <f>'ПЛАН НАВЧАЛЬНОГО ПРОЦЕСУ ДЕННА'!AG31</f>
        <v>0</v>
      </c>
      <c r="AH31" s="450">
        <f>IF('ПЛАН НАВЧАЛЬНОГО ПРОЦЕСУ ДЕННА'!AH31&gt;0,IF(ROUND('ПЛАН НАВЧАЛЬНОГО ПРОЦЕСУ ДЕННА'!AH31*$BW$4,0)&gt;0,ROUND('ПЛАН НАВЧАЛЬНОГО ПРОЦЕСУ ДЕННА'!AH31*$BW$4,0)*2,2),0)</f>
        <v>0</v>
      </c>
      <c r="AI31" s="450">
        <f>IF('ПЛАН НАВЧАЛЬНОГО ПРОЦЕСУ ДЕННА'!AI31&gt;0,IF(ROUND('ПЛАН НАВЧАЛЬНОГО ПРОЦЕСУ ДЕННА'!AI31*$BW$4,0)&gt;0,ROUND('ПЛАН НАВЧАЛЬНОГО ПРОЦЕСУ ДЕННА'!AI31*$BW$4,0)*2,2),0)</f>
        <v>0</v>
      </c>
      <c r="AJ31" s="450">
        <f>IF('ПЛАН НАВЧАЛЬНОГО ПРОЦЕСУ ДЕННА'!AJ31&gt;0,IF(ROUND('ПЛАН НАВЧАЛЬНОГО ПРОЦЕСУ ДЕННА'!AJ31*$BW$4,0)&gt;0,ROUND('ПЛАН НАВЧАЛЬНОГО ПРОЦЕСУ ДЕННА'!AJ31*$BW$4,0)*2,2),0)</f>
        <v>0</v>
      </c>
      <c r="AK31" s="76">
        <f>'ПЛАН НАВЧАЛЬНОГО ПРОЦЕСУ ДЕННА'!AK31</f>
        <v>0</v>
      </c>
      <c r="AL31" s="450">
        <f>IF('ПЛАН НАВЧАЛЬНОГО ПРОЦЕСУ ДЕННА'!AL31&gt;0,IF(ROUND('ПЛАН НАВЧАЛЬНОГО ПРОЦЕСУ ДЕННА'!AL31*$BW$4,0)&gt;0,ROUND('ПЛАН НАВЧАЛЬНОГО ПРОЦЕСУ ДЕННА'!AL31*$BW$4,0)*2,2),0)</f>
        <v>0</v>
      </c>
      <c r="AM31" s="450">
        <f>IF('ПЛАН НАВЧАЛЬНОГО ПРОЦЕСУ ДЕННА'!AM31&gt;0,IF(ROUND('ПЛАН НАВЧАЛЬНОГО ПРОЦЕСУ ДЕННА'!AM31*$BW$4,0)&gt;0,ROUND('ПЛАН НАВЧАЛЬНОГО ПРОЦЕСУ ДЕННА'!AM31*$BW$4,0)*2,2),0)</f>
        <v>0</v>
      </c>
      <c r="AN31" s="450">
        <f>IF('ПЛАН НАВЧАЛЬНОГО ПРОЦЕСУ ДЕННА'!AN31&gt;0,IF(ROUND('ПЛАН НАВЧАЛЬНОГО ПРОЦЕСУ ДЕННА'!AN31*$BW$4,0)&gt;0,ROUND('ПЛАН НАВЧАЛЬНОГО ПРОЦЕСУ ДЕННА'!AN31*$BW$4,0)*2,2),0)</f>
        <v>0</v>
      </c>
      <c r="AO31" s="76">
        <f>'ПЛАН НАВЧАЛЬНОГО ПРОЦЕСУ ДЕННА'!AO31</f>
        <v>0</v>
      </c>
      <c r="AP31" s="450">
        <f>IF('ПЛАН НАВЧАЛЬНОГО ПРОЦЕСУ ДЕННА'!AP31&gt;0,IF(ROUND('ПЛАН НАВЧАЛЬНОГО ПРОЦЕСУ ДЕННА'!AP31*$BW$4,0)&gt;0,ROUND('ПЛАН НАВЧАЛЬНОГО ПРОЦЕСУ ДЕННА'!AP31*$BW$4,0)*2,2),0)</f>
        <v>0</v>
      </c>
      <c r="AQ31" s="450">
        <f>IF('ПЛАН НАВЧАЛЬНОГО ПРОЦЕСУ ДЕННА'!AQ31&gt;0,IF(ROUND('ПЛАН НАВЧАЛЬНОГО ПРОЦЕСУ ДЕННА'!AQ31*$BW$4,0)&gt;0,ROUND('ПЛАН НАВЧАЛЬНОГО ПРОЦЕСУ ДЕННА'!AQ31*$BW$4,0)*2,2),0)</f>
        <v>0</v>
      </c>
      <c r="AR31" s="450">
        <f>IF('ПЛАН НАВЧАЛЬНОГО ПРОЦЕСУ ДЕННА'!AR31&gt;0,IF(ROUND('ПЛАН НАВЧАЛЬНОГО ПРОЦЕСУ ДЕННА'!AR31*$BW$4,0)&gt;0,ROUND('ПЛАН НАВЧАЛЬНОГО ПРОЦЕСУ ДЕННА'!AR31*$BW$4,0)*2,2),0)</f>
        <v>0</v>
      </c>
      <c r="AS31" s="76">
        <f>'ПЛАН НАВЧАЛЬНОГО ПРОЦЕСУ ДЕННА'!AS31</f>
        <v>0</v>
      </c>
      <c r="AT31" s="450">
        <f>IF('ПЛАН НАВЧАЛЬНОГО ПРОЦЕСУ ДЕННА'!AT31&gt;0,IF(ROUND('ПЛАН НАВЧАЛЬНОГО ПРОЦЕСУ ДЕННА'!AT31*$BW$4,0)&gt;0,ROUND('ПЛАН НАВЧАЛЬНОГО ПРОЦЕСУ ДЕННА'!AT31*$BW$4,0)*2,2),0)</f>
        <v>0</v>
      </c>
      <c r="AU31" s="450">
        <f>IF('ПЛАН НАВЧАЛЬНОГО ПРОЦЕСУ ДЕННА'!AU31&gt;0,IF(ROUND('ПЛАН НАВЧАЛЬНОГО ПРОЦЕСУ ДЕННА'!AU31*$BW$4,0)&gt;0,ROUND('ПЛАН НАВЧАЛЬНОГО ПРОЦЕСУ ДЕННА'!AU31*$BW$4,0)*2,2),0)</f>
        <v>0</v>
      </c>
      <c r="AV31" s="450">
        <f>IF('ПЛАН НАВЧАЛЬНОГО ПРОЦЕСУ ДЕННА'!AV31&gt;0,IF(ROUND('ПЛАН НАВЧАЛЬНОГО ПРОЦЕСУ ДЕННА'!AV31*$BW$4,0)&gt;0,ROUND('ПЛАН НАВЧАЛЬНОГО ПРОЦЕСУ ДЕННА'!AV31*$BW$4,0)*2,2),0)</f>
        <v>0</v>
      </c>
      <c r="AW31" s="76">
        <f t="shared" si="35"/>
        <v>0</v>
      </c>
      <c r="AX31" s="450">
        <f>IF('ПЛАН НАВЧАЛЬНОГО ПРОЦЕСУ ДЕННА'!AX31&gt;0,IF(ROUND('ПЛАН НАВЧАЛЬНОГО ПРОЦЕСУ ДЕННА'!AX31*$BW$4,0)&gt;0,ROUND('ПЛАН НАВЧАЛЬНОГО ПРОЦЕСУ ДЕННА'!AX31*$BW$4,0)*2,2),0)</f>
        <v>0</v>
      </c>
      <c r="AY31" s="450">
        <f>IF('ПЛАН НАВЧАЛЬНОГО ПРОЦЕСУ ДЕННА'!AY31&gt;0,IF(ROUND('ПЛАН НАВЧАЛЬНОГО ПРОЦЕСУ ДЕННА'!AY31*$BW$4,0)&gt;0,ROUND('ПЛАН НАВЧАЛЬНОГО ПРОЦЕСУ ДЕННА'!AY31*$BW$4,0)*2,2),0)</f>
        <v>0</v>
      </c>
      <c r="AZ31" s="450">
        <f>IF('ПЛАН НАВЧАЛЬНОГО ПРОЦЕСУ ДЕННА'!AZ31&gt;0,IF(ROUND('ПЛАН НАВЧАЛЬНОГО ПРОЦЕСУ ДЕННА'!AZ31*$BW$4,0)&gt;0,ROUND('ПЛАН НАВЧАЛЬНОГО ПРОЦЕСУ ДЕННА'!AZ31*$BW$4,0)*2,2),0)</f>
        <v>0</v>
      </c>
      <c r="BA31" s="76">
        <f t="shared" si="36"/>
        <v>0</v>
      </c>
      <c r="BB31" s="450">
        <f>IF('ПЛАН НАВЧАЛЬНОГО ПРОЦЕСУ ДЕННА'!BB31&gt;0,IF(ROUND('ПЛАН НАВЧАЛЬНОГО ПРОЦЕСУ ДЕННА'!BB31*$BW$4,0)&gt;0,ROUND('ПЛАН НАВЧАЛЬНОГО ПРОЦЕСУ ДЕННА'!BB31*$BW$4,0)*2,2),0)</f>
        <v>0</v>
      </c>
      <c r="BC31" s="450">
        <f>IF('ПЛАН НАВЧАЛЬНОГО ПРОЦЕСУ ДЕННА'!BC31&gt;0,IF(ROUND('ПЛАН НАВЧАЛЬНОГО ПРОЦЕСУ ДЕННА'!BC31*$BW$4,0)&gt;0,ROUND('ПЛАН НАВЧАЛЬНОГО ПРОЦЕСУ ДЕННА'!BC31*$BW$4,0)*2,2),0)</f>
        <v>0</v>
      </c>
      <c r="BD31" s="450">
        <f>IF('ПЛАН НАВЧАЛЬНОГО ПРОЦЕСУ ДЕННА'!BD31&gt;0,IF(ROUND('ПЛАН НАВЧАЛЬНОГО ПРОЦЕСУ ДЕННА'!BD31*$BW$4,0)&gt;0,ROUND('ПЛАН НАВЧАЛЬНОГО ПРОЦЕСУ ДЕННА'!BD31*$BW$4,0)*2,2),0)</f>
        <v>0</v>
      </c>
      <c r="BE31" s="76">
        <f t="shared" si="37"/>
        <v>0</v>
      </c>
      <c r="BF31" s="450">
        <f>IF('ПЛАН НАВЧАЛЬНОГО ПРОЦЕСУ ДЕННА'!BF31&gt;0,IF(ROUND('ПЛАН НАВЧАЛЬНОГО ПРОЦЕСУ ДЕННА'!BF31*$BW$4,0)&gt;0,ROUND('ПЛАН НАВЧАЛЬНОГО ПРОЦЕСУ ДЕННА'!BF31*$BW$4,0)*2,2),0)</f>
        <v>0</v>
      </c>
      <c r="BG31" s="450">
        <f>IF('ПЛАН НАВЧАЛЬНОГО ПРОЦЕСУ ДЕННА'!BG31&gt;0,IF(ROUND('ПЛАН НАВЧАЛЬНОГО ПРОЦЕСУ ДЕННА'!BG31*$BW$4,0)&gt;0,ROUND('ПЛАН НАВЧАЛЬНОГО ПРОЦЕСУ ДЕННА'!BG31*$BW$4,0)*2,2),0)</f>
        <v>0</v>
      </c>
      <c r="BH31" s="450">
        <f>IF('ПЛАН НАВЧАЛЬНОГО ПРОЦЕСУ ДЕННА'!BH31&gt;0,IF(ROUND('ПЛАН НАВЧАЛЬНОГО ПРОЦЕСУ ДЕННА'!BH31*$BW$4,0)&gt;0,ROUND('ПЛАН НАВЧАЛЬНОГО ПРОЦЕСУ ДЕННА'!BH31*$BW$4,0)*2,2),0)</f>
        <v>0</v>
      </c>
      <c r="BI31" s="76">
        <f t="shared" si="38"/>
        <v>0</v>
      </c>
      <c r="BJ31" s="69">
        <f t="shared" si="0"/>
        <v>0</v>
      </c>
      <c r="BK31" s="142" t="str">
        <f t="shared" si="1"/>
        <v/>
      </c>
      <c r="BL31" s="15">
        <f t="shared" si="26"/>
        <v>0</v>
      </c>
      <c r="BM31" s="15">
        <f t="shared" si="26"/>
        <v>0</v>
      </c>
      <c r="BN31" s="15">
        <f t="shared" si="26"/>
        <v>0</v>
      </c>
      <c r="BO31" s="15">
        <f t="shared" si="26"/>
        <v>0</v>
      </c>
      <c r="BP31" s="15">
        <f t="shared" si="26"/>
        <v>0</v>
      </c>
      <c r="BQ31" s="15">
        <f t="shared" si="26"/>
        <v>0</v>
      </c>
      <c r="BR31" s="15">
        <f t="shared" si="26"/>
        <v>0</v>
      </c>
      <c r="BS31" s="15">
        <f t="shared" si="26"/>
        <v>0</v>
      </c>
      <c r="BT31" s="101">
        <f t="shared" si="39"/>
        <v>0</v>
      </c>
      <c r="BW31" s="15">
        <f t="shared" si="27"/>
        <v>0</v>
      </c>
      <c r="BX31" s="15">
        <f t="shared" si="28"/>
        <v>0</v>
      </c>
      <c r="BY31" s="15">
        <f t="shared" si="29"/>
        <v>0</v>
      </c>
      <c r="BZ31" s="15">
        <f t="shared" si="30"/>
        <v>0</v>
      </c>
      <c r="CA31" s="15">
        <f t="shared" si="31"/>
        <v>0</v>
      </c>
      <c r="CB31" s="15">
        <f t="shared" si="32"/>
        <v>0</v>
      </c>
      <c r="CC31" s="15">
        <f t="shared" si="33"/>
        <v>0</v>
      </c>
      <c r="CD31" s="15">
        <f t="shared" si="34"/>
        <v>0</v>
      </c>
      <c r="CE31" s="234">
        <f t="shared" si="40"/>
        <v>0</v>
      </c>
      <c r="CF31" s="355">
        <f t="shared" si="15"/>
        <v>0</v>
      </c>
      <c r="CH31" s="356">
        <f t="shared" si="16"/>
        <v>0</v>
      </c>
      <c r="CI31" s="356">
        <f t="shared" si="17"/>
        <v>0</v>
      </c>
      <c r="CJ31" s="356">
        <f t="shared" si="18"/>
        <v>0</v>
      </c>
      <c r="CK31" s="356">
        <f t="shared" si="19"/>
        <v>0</v>
      </c>
      <c r="CL31" s="356">
        <f t="shared" si="20"/>
        <v>0</v>
      </c>
      <c r="CM31" s="356">
        <f t="shared" si="21"/>
        <v>0</v>
      </c>
      <c r="CN31" s="356">
        <f t="shared" si="22"/>
        <v>0</v>
      </c>
      <c r="CO31" s="356">
        <f t="shared" si="23"/>
        <v>0</v>
      </c>
      <c r="CP31" s="357">
        <f t="shared" si="41"/>
        <v>0</v>
      </c>
      <c r="CQ31" s="356">
        <f t="shared" si="3"/>
        <v>0</v>
      </c>
      <c r="CR31" s="356">
        <f t="shared" si="4"/>
        <v>0</v>
      </c>
      <c r="CS31" s="358">
        <f t="shared" si="5"/>
        <v>0</v>
      </c>
      <c r="CT31" s="356">
        <f t="shared" si="6"/>
        <v>0</v>
      </c>
      <c r="CU31" s="356">
        <f t="shared" si="7"/>
        <v>0</v>
      </c>
      <c r="CV31" s="356">
        <f t="shared" si="8"/>
        <v>0</v>
      </c>
      <c r="CW31" s="356">
        <f t="shared" si="9"/>
        <v>0</v>
      </c>
      <c r="CX31" s="356">
        <f t="shared" si="10"/>
        <v>0</v>
      </c>
      <c r="CY31" s="359">
        <f t="shared" si="25"/>
        <v>0</v>
      </c>
      <c r="DC31" s="360">
        <f>SUM($AD31:$AF31)+SUM($AH31:$AJ31)+SUM($AL31:AN31)+SUM($AP31:AR31)+SUM($AT31:AV31)+SUM($AX31:AZ31)+SUM($BB31:BD31)+SUM($BF31:BH31)</f>
        <v>0</v>
      </c>
      <c r="DD31" s="139"/>
      <c r="DE31" s="139"/>
      <c r="DF31" s="139"/>
      <c r="DG31" s="139"/>
      <c r="DH31" s="139"/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9"/>
      <c r="DT31" s="139"/>
      <c r="DU31" s="139"/>
    </row>
    <row r="32" spans="1:125" s="20" customFormat="1" hidden="1" x14ac:dyDescent="0.25">
      <c r="A32" s="23" t="str">
        <f>'ПЛАН НАВЧАЛЬНОГО ПРОЦЕСУ ДЕННА'!A32</f>
        <v>1.1.18</v>
      </c>
      <c r="B32" s="513">
        <f>'ПЛАН НАВЧАЛЬНОГО ПРОЦЕСУ ДЕННА'!B32</f>
        <v>0</v>
      </c>
      <c r="C32" s="514">
        <f>'ПЛАН НАВЧАЛЬНОГО ПРОЦЕСУ ДЕННА'!C32</f>
        <v>0</v>
      </c>
      <c r="D32" s="350">
        <f>'ПЛАН НАВЧАЛЬНОГО ПРОЦЕСУ ДЕННА'!D32</f>
        <v>0</v>
      </c>
      <c r="E32" s="351">
        <f>'ПЛАН НАВЧАЛЬНОГО ПРОЦЕСУ ДЕННА'!E32</f>
        <v>0</v>
      </c>
      <c r="F32" s="351">
        <f>'ПЛАН НАВЧАЛЬНОГО ПРОЦЕСУ ДЕННА'!F32</f>
        <v>0</v>
      </c>
      <c r="G32" s="352">
        <f>'ПЛАН НАВЧАЛЬНОГО ПРОЦЕСУ ДЕННА'!G32</f>
        <v>0</v>
      </c>
      <c r="H32" s="350">
        <f>'ПЛАН НАВЧАЛЬНОГО ПРОЦЕСУ ДЕННА'!H32</f>
        <v>0</v>
      </c>
      <c r="I32" s="351">
        <f>'ПЛАН НАВЧАЛЬНОГО ПРОЦЕСУ ДЕННА'!I32</f>
        <v>0</v>
      </c>
      <c r="J32" s="351">
        <f>'ПЛАН НАВЧАЛЬНОГО ПРОЦЕСУ ДЕННА'!J32</f>
        <v>0</v>
      </c>
      <c r="K32" s="351">
        <f>'ПЛАН НАВЧАЛЬНОГО ПРОЦЕСУ ДЕННА'!K32</f>
        <v>0</v>
      </c>
      <c r="L32" s="351">
        <f>'ПЛАН НАВЧАЛЬНОГО ПРОЦЕСУ ДЕННА'!L32</f>
        <v>0</v>
      </c>
      <c r="M32" s="351">
        <f>'ПЛАН НАВЧАЛЬНОГО ПРОЦЕСУ ДЕННА'!M32</f>
        <v>0</v>
      </c>
      <c r="N32" s="351">
        <f>'ПЛАН НАВЧАЛЬНОГО ПРОЦЕСУ ДЕННА'!N32</f>
        <v>0</v>
      </c>
      <c r="O32" s="311">
        <f>'ПЛАН НАВЧАЛЬНОГО ПРОЦЕСУ ДЕННА'!O32</f>
        <v>0</v>
      </c>
      <c r="P32" s="311">
        <f>'ПЛАН НАВЧАЛЬНОГО ПРОЦЕСУ ДЕННА'!P32</f>
        <v>0</v>
      </c>
      <c r="Q32" s="625">
        <f>'ПЛАН НАВЧАЛЬНОГО ПРОЦЕСУ ДЕННА'!Q32</f>
        <v>0</v>
      </c>
      <c r="R32" s="626">
        <f>'ПЛАН НАВЧАЛЬНОГО ПРОЦЕСУ ДЕННА'!R32</f>
        <v>0</v>
      </c>
      <c r="S32" s="626">
        <f>'ПЛАН НАВЧАЛЬНОГО ПРОЦЕСУ ДЕННА'!S32</f>
        <v>0</v>
      </c>
      <c r="T32" s="626">
        <f>'ПЛАН НАВЧАЛЬНОГО ПРОЦЕСУ ДЕННА'!T32</f>
        <v>0</v>
      </c>
      <c r="U32" s="626">
        <f>'ПЛАН НАВЧАЛЬНОГО ПРОЦЕСУ ДЕННА'!U32</f>
        <v>0</v>
      </c>
      <c r="V32" s="626">
        <f>'ПЛАН НАВЧАЛЬНОГО ПРОЦЕСУ ДЕННА'!V32</f>
        <v>0</v>
      </c>
      <c r="W32" s="626">
        <f>'ПЛАН НАВЧАЛЬНОГО ПРОЦЕСУ ДЕННА'!W32</f>
        <v>0</v>
      </c>
      <c r="X32" s="353">
        <f>'ПЛАН НАВЧАЛЬНОГО ПРОЦЕСУ ДЕННА'!X32</f>
        <v>0</v>
      </c>
      <c r="Y32" s="162">
        <f>'ПЛАН НАВЧАЛЬНОГО ПРОЦЕСУ ДЕННА'!Y32</f>
        <v>0</v>
      </c>
      <c r="Z32" s="9">
        <f t="shared" si="11"/>
        <v>0</v>
      </c>
      <c r="AA32" s="9">
        <f t="shared" si="11"/>
        <v>0</v>
      </c>
      <c r="AB32" s="9">
        <f t="shared" si="11"/>
        <v>0</v>
      </c>
      <c r="AC32" s="9">
        <f t="shared" si="12"/>
        <v>0</v>
      </c>
      <c r="AD32" s="450">
        <f>IF('ПЛАН НАВЧАЛЬНОГО ПРОЦЕСУ ДЕННА'!AD32&gt;0,IF(ROUND('ПЛАН НАВЧАЛЬНОГО ПРОЦЕСУ ДЕННА'!AD32*$BW$4,0)&gt;0,ROUND('ПЛАН НАВЧАЛЬНОГО ПРОЦЕСУ ДЕННА'!AD32*$BW$4,0)*2,2),0)</f>
        <v>0</v>
      </c>
      <c r="AE32" s="450">
        <f>IF('ПЛАН НАВЧАЛЬНОГО ПРОЦЕСУ ДЕННА'!AE32&gt;0,IF(ROUND('ПЛАН НАВЧАЛЬНОГО ПРОЦЕСУ ДЕННА'!AE32*$BW$4,0)&gt;0,ROUND('ПЛАН НАВЧАЛЬНОГО ПРОЦЕСУ ДЕННА'!AE32*$BW$4,0)*2,2),0)</f>
        <v>0</v>
      </c>
      <c r="AF32" s="450">
        <f>IF('ПЛАН НАВЧАЛЬНОГО ПРОЦЕСУ ДЕННА'!AF32&gt;0,IF(ROUND('ПЛАН НАВЧАЛЬНОГО ПРОЦЕСУ ДЕННА'!AF32*$BW$4,0)&gt;0,ROUND('ПЛАН НАВЧАЛЬНОГО ПРОЦЕСУ ДЕННА'!AF32*$BW$4,0)*2,2),0)</f>
        <v>0</v>
      </c>
      <c r="AG32" s="76">
        <f>'ПЛАН НАВЧАЛЬНОГО ПРОЦЕСУ ДЕННА'!AG32</f>
        <v>0</v>
      </c>
      <c r="AH32" s="450">
        <f>IF('ПЛАН НАВЧАЛЬНОГО ПРОЦЕСУ ДЕННА'!AH32&gt;0,IF(ROUND('ПЛАН НАВЧАЛЬНОГО ПРОЦЕСУ ДЕННА'!AH32*$BW$4,0)&gt;0,ROUND('ПЛАН НАВЧАЛЬНОГО ПРОЦЕСУ ДЕННА'!AH32*$BW$4,0)*2,2),0)</f>
        <v>0</v>
      </c>
      <c r="AI32" s="450">
        <f>IF('ПЛАН НАВЧАЛЬНОГО ПРОЦЕСУ ДЕННА'!AI32&gt;0,IF(ROUND('ПЛАН НАВЧАЛЬНОГО ПРОЦЕСУ ДЕННА'!AI32*$BW$4,0)&gt;0,ROUND('ПЛАН НАВЧАЛЬНОГО ПРОЦЕСУ ДЕННА'!AI32*$BW$4,0)*2,2),0)</f>
        <v>0</v>
      </c>
      <c r="AJ32" s="450">
        <f>IF('ПЛАН НАВЧАЛЬНОГО ПРОЦЕСУ ДЕННА'!AJ32&gt;0,IF(ROUND('ПЛАН НАВЧАЛЬНОГО ПРОЦЕСУ ДЕННА'!AJ32*$BW$4,0)&gt;0,ROUND('ПЛАН НАВЧАЛЬНОГО ПРОЦЕСУ ДЕННА'!AJ32*$BW$4,0)*2,2),0)</f>
        <v>0</v>
      </c>
      <c r="AK32" s="76">
        <f>'ПЛАН НАВЧАЛЬНОГО ПРОЦЕСУ ДЕННА'!AK32</f>
        <v>0</v>
      </c>
      <c r="AL32" s="450">
        <f>IF('ПЛАН НАВЧАЛЬНОГО ПРОЦЕСУ ДЕННА'!AL32&gt;0,IF(ROUND('ПЛАН НАВЧАЛЬНОГО ПРОЦЕСУ ДЕННА'!AL32*$BW$4,0)&gt;0,ROUND('ПЛАН НАВЧАЛЬНОГО ПРОЦЕСУ ДЕННА'!AL32*$BW$4,0)*2,2),0)</f>
        <v>0</v>
      </c>
      <c r="AM32" s="450">
        <f>IF('ПЛАН НАВЧАЛЬНОГО ПРОЦЕСУ ДЕННА'!AM32&gt;0,IF(ROUND('ПЛАН НАВЧАЛЬНОГО ПРОЦЕСУ ДЕННА'!AM32*$BW$4,0)&gt;0,ROUND('ПЛАН НАВЧАЛЬНОГО ПРОЦЕСУ ДЕННА'!AM32*$BW$4,0)*2,2),0)</f>
        <v>0</v>
      </c>
      <c r="AN32" s="450">
        <f>IF('ПЛАН НАВЧАЛЬНОГО ПРОЦЕСУ ДЕННА'!AN32&gt;0,IF(ROUND('ПЛАН НАВЧАЛЬНОГО ПРОЦЕСУ ДЕННА'!AN32*$BW$4,0)&gt;0,ROUND('ПЛАН НАВЧАЛЬНОГО ПРОЦЕСУ ДЕННА'!AN32*$BW$4,0)*2,2),0)</f>
        <v>0</v>
      </c>
      <c r="AO32" s="76">
        <f>'ПЛАН НАВЧАЛЬНОГО ПРОЦЕСУ ДЕННА'!AO32</f>
        <v>0</v>
      </c>
      <c r="AP32" s="450">
        <f>IF('ПЛАН НАВЧАЛЬНОГО ПРОЦЕСУ ДЕННА'!AP32&gt;0,IF(ROUND('ПЛАН НАВЧАЛЬНОГО ПРОЦЕСУ ДЕННА'!AP32*$BW$4,0)&gt;0,ROUND('ПЛАН НАВЧАЛЬНОГО ПРОЦЕСУ ДЕННА'!AP32*$BW$4,0)*2,2),0)</f>
        <v>0</v>
      </c>
      <c r="AQ32" s="450">
        <f>IF('ПЛАН НАВЧАЛЬНОГО ПРОЦЕСУ ДЕННА'!AQ32&gt;0,IF(ROUND('ПЛАН НАВЧАЛЬНОГО ПРОЦЕСУ ДЕННА'!AQ32*$BW$4,0)&gt;0,ROUND('ПЛАН НАВЧАЛЬНОГО ПРОЦЕСУ ДЕННА'!AQ32*$BW$4,0)*2,2),0)</f>
        <v>0</v>
      </c>
      <c r="AR32" s="450">
        <f>IF('ПЛАН НАВЧАЛЬНОГО ПРОЦЕСУ ДЕННА'!AR32&gt;0,IF(ROUND('ПЛАН НАВЧАЛЬНОГО ПРОЦЕСУ ДЕННА'!AR32*$BW$4,0)&gt;0,ROUND('ПЛАН НАВЧАЛЬНОГО ПРОЦЕСУ ДЕННА'!AR32*$BW$4,0)*2,2),0)</f>
        <v>0</v>
      </c>
      <c r="AS32" s="76">
        <f>'ПЛАН НАВЧАЛЬНОГО ПРОЦЕСУ ДЕННА'!AS32</f>
        <v>0</v>
      </c>
      <c r="AT32" s="450">
        <f>IF('ПЛАН НАВЧАЛЬНОГО ПРОЦЕСУ ДЕННА'!AT32&gt;0,IF(ROUND('ПЛАН НАВЧАЛЬНОГО ПРОЦЕСУ ДЕННА'!AT32*$BW$4,0)&gt;0,ROUND('ПЛАН НАВЧАЛЬНОГО ПРОЦЕСУ ДЕННА'!AT32*$BW$4,0)*2,2),0)</f>
        <v>0</v>
      </c>
      <c r="AU32" s="450">
        <f>IF('ПЛАН НАВЧАЛЬНОГО ПРОЦЕСУ ДЕННА'!AU32&gt;0,IF(ROUND('ПЛАН НАВЧАЛЬНОГО ПРОЦЕСУ ДЕННА'!AU32*$BW$4,0)&gt;0,ROUND('ПЛАН НАВЧАЛЬНОГО ПРОЦЕСУ ДЕННА'!AU32*$BW$4,0)*2,2),0)</f>
        <v>0</v>
      </c>
      <c r="AV32" s="450">
        <f>IF('ПЛАН НАВЧАЛЬНОГО ПРОЦЕСУ ДЕННА'!AV32&gt;0,IF(ROUND('ПЛАН НАВЧАЛЬНОГО ПРОЦЕСУ ДЕННА'!AV32*$BW$4,0)&gt;0,ROUND('ПЛАН НАВЧАЛЬНОГО ПРОЦЕСУ ДЕННА'!AV32*$BW$4,0)*2,2),0)</f>
        <v>0</v>
      </c>
      <c r="AW32" s="76">
        <f t="shared" si="35"/>
        <v>0</v>
      </c>
      <c r="AX32" s="450">
        <f>IF('ПЛАН НАВЧАЛЬНОГО ПРОЦЕСУ ДЕННА'!AX32&gt;0,IF(ROUND('ПЛАН НАВЧАЛЬНОГО ПРОЦЕСУ ДЕННА'!AX32*$BW$4,0)&gt;0,ROUND('ПЛАН НАВЧАЛЬНОГО ПРОЦЕСУ ДЕННА'!AX32*$BW$4,0)*2,2),0)</f>
        <v>0</v>
      </c>
      <c r="AY32" s="450">
        <f>IF('ПЛАН НАВЧАЛЬНОГО ПРОЦЕСУ ДЕННА'!AY32&gt;0,IF(ROUND('ПЛАН НАВЧАЛЬНОГО ПРОЦЕСУ ДЕННА'!AY32*$BW$4,0)&gt;0,ROUND('ПЛАН НАВЧАЛЬНОГО ПРОЦЕСУ ДЕННА'!AY32*$BW$4,0)*2,2),0)</f>
        <v>0</v>
      </c>
      <c r="AZ32" s="450">
        <f>IF('ПЛАН НАВЧАЛЬНОГО ПРОЦЕСУ ДЕННА'!AZ32&gt;0,IF(ROUND('ПЛАН НАВЧАЛЬНОГО ПРОЦЕСУ ДЕННА'!AZ32*$BW$4,0)&gt;0,ROUND('ПЛАН НАВЧАЛЬНОГО ПРОЦЕСУ ДЕННА'!AZ32*$BW$4,0)*2,2),0)</f>
        <v>0</v>
      </c>
      <c r="BA32" s="76">
        <f t="shared" si="36"/>
        <v>0</v>
      </c>
      <c r="BB32" s="450">
        <f>IF('ПЛАН НАВЧАЛЬНОГО ПРОЦЕСУ ДЕННА'!BB32&gt;0,IF(ROUND('ПЛАН НАВЧАЛЬНОГО ПРОЦЕСУ ДЕННА'!BB32*$BW$4,0)&gt;0,ROUND('ПЛАН НАВЧАЛЬНОГО ПРОЦЕСУ ДЕННА'!BB32*$BW$4,0)*2,2),0)</f>
        <v>0</v>
      </c>
      <c r="BC32" s="450">
        <f>IF('ПЛАН НАВЧАЛЬНОГО ПРОЦЕСУ ДЕННА'!BC32&gt;0,IF(ROUND('ПЛАН НАВЧАЛЬНОГО ПРОЦЕСУ ДЕННА'!BC32*$BW$4,0)&gt;0,ROUND('ПЛАН НАВЧАЛЬНОГО ПРОЦЕСУ ДЕННА'!BC32*$BW$4,0)*2,2),0)</f>
        <v>0</v>
      </c>
      <c r="BD32" s="450">
        <f>IF('ПЛАН НАВЧАЛЬНОГО ПРОЦЕСУ ДЕННА'!BD32&gt;0,IF(ROUND('ПЛАН НАВЧАЛЬНОГО ПРОЦЕСУ ДЕННА'!BD32*$BW$4,0)&gt;0,ROUND('ПЛАН НАВЧАЛЬНОГО ПРОЦЕСУ ДЕННА'!BD32*$BW$4,0)*2,2),0)</f>
        <v>0</v>
      </c>
      <c r="BE32" s="76">
        <f t="shared" si="37"/>
        <v>0</v>
      </c>
      <c r="BF32" s="450">
        <f>IF('ПЛАН НАВЧАЛЬНОГО ПРОЦЕСУ ДЕННА'!BF32&gt;0,IF(ROUND('ПЛАН НАВЧАЛЬНОГО ПРОЦЕСУ ДЕННА'!BF32*$BW$4,0)&gt;0,ROUND('ПЛАН НАВЧАЛЬНОГО ПРОЦЕСУ ДЕННА'!BF32*$BW$4,0)*2,2),0)</f>
        <v>0</v>
      </c>
      <c r="BG32" s="450">
        <f>IF('ПЛАН НАВЧАЛЬНОГО ПРОЦЕСУ ДЕННА'!BG32&gt;0,IF(ROUND('ПЛАН НАВЧАЛЬНОГО ПРОЦЕСУ ДЕННА'!BG32*$BW$4,0)&gt;0,ROUND('ПЛАН НАВЧАЛЬНОГО ПРОЦЕСУ ДЕННА'!BG32*$BW$4,0)*2,2),0)</f>
        <v>0</v>
      </c>
      <c r="BH32" s="450">
        <f>IF('ПЛАН НАВЧАЛЬНОГО ПРОЦЕСУ ДЕННА'!BH32&gt;0,IF(ROUND('ПЛАН НАВЧАЛЬНОГО ПРОЦЕСУ ДЕННА'!BH32*$BW$4,0)&gt;0,ROUND('ПЛАН НАВЧАЛЬНОГО ПРОЦЕСУ ДЕННА'!BH32*$BW$4,0)*2,2),0)</f>
        <v>0</v>
      </c>
      <c r="BI32" s="76">
        <f t="shared" si="38"/>
        <v>0</v>
      </c>
      <c r="BJ32" s="69">
        <f t="shared" si="0"/>
        <v>0</v>
      </c>
      <c r="BK32" s="142" t="str">
        <f t="shared" si="1"/>
        <v/>
      </c>
      <c r="BL32" s="15">
        <f t="shared" si="26"/>
        <v>0</v>
      </c>
      <c r="BM32" s="15">
        <f t="shared" si="26"/>
        <v>0</v>
      </c>
      <c r="BN32" s="15">
        <f t="shared" si="26"/>
        <v>0</v>
      </c>
      <c r="BO32" s="15">
        <f t="shared" si="26"/>
        <v>0</v>
      </c>
      <c r="BP32" s="15">
        <f t="shared" si="26"/>
        <v>0</v>
      </c>
      <c r="BQ32" s="15">
        <f t="shared" si="26"/>
        <v>0</v>
      </c>
      <c r="BR32" s="15">
        <f t="shared" si="26"/>
        <v>0</v>
      </c>
      <c r="BS32" s="15">
        <f t="shared" si="26"/>
        <v>0</v>
      </c>
      <c r="BT32" s="101">
        <f t="shared" si="39"/>
        <v>0</v>
      </c>
      <c r="BW32" s="15">
        <f t="shared" si="27"/>
        <v>0</v>
      </c>
      <c r="BX32" s="15">
        <f t="shared" si="28"/>
        <v>0</v>
      </c>
      <c r="BY32" s="15">
        <f t="shared" si="29"/>
        <v>0</v>
      </c>
      <c r="BZ32" s="15">
        <f t="shared" si="30"/>
        <v>0</v>
      </c>
      <c r="CA32" s="15">
        <f t="shared" si="31"/>
        <v>0</v>
      </c>
      <c r="CB32" s="15">
        <f t="shared" si="32"/>
        <v>0</v>
      </c>
      <c r="CC32" s="15">
        <f t="shared" si="33"/>
        <v>0</v>
      </c>
      <c r="CD32" s="15">
        <f t="shared" si="34"/>
        <v>0</v>
      </c>
      <c r="CE32" s="234">
        <f t="shared" si="40"/>
        <v>0</v>
      </c>
      <c r="CF32" s="355">
        <f t="shared" si="15"/>
        <v>0</v>
      </c>
      <c r="CH32" s="356">
        <f t="shared" si="16"/>
        <v>0</v>
      </c>
      <c r="CI32" s="356">
        <f t="shared" si="17"/>
        <v>0</v>
      </c>
      <c r="CJ32" s="356">
        <f t="shared" si="18"/>
        <v>0</v>
      </c>
      <c r="CK32" s="356">
        <f t="shared" si="19"/>
        <v>0</v>
      </c>
      <c r="CL32" s="356">
        <f t="shared" si="20"/>
        <v>0</v>
      </c>
      <c r="CM32" s="356">
        <f t="shared" si="21"/>
        <v>0</v>
      </c>
      <c r="CN32" s="356">
        <f t="shared" si="22"/>
        <v>0</v>
      </c>
      <c r="CO32" s="356">
        <f t="shared" si="23"/>
        <v>0</v>
      </c>
      <c r="CP32" s="357">
        <f t="shared" si="41"/>
        <v>0</v>
      </c>
      <c r="CQ32" s="356">
        <f t="shared" si="3"/>
        <v>0</v>
      </c>
      <c r="CR32" s="356">
        <f t="shared" si="4"/>
        <v>0</v>
      </c>
      <c r="CS32" s="358">
        <f t="shared" si="5"/>
        <v>0</v>
      </c>
      <c r="CT32" s="356">
        <f t="shared" si="6"/>
        <v>0</v>
      </c>
      <c r="CU32" s="356">
        <f t="shared" si="7"/>
        <v>0</v>
      </c>
      <c r="CV32" s="356">
        <f t="shared" si="8"/>
        <v>0</v>
      </c>
      <c r="CW32" s="356">
        <f t="shared" si="9"/>
        <v>0</v>
      </c>
      <c r="CX32" s="356">
        <f t="shared" si="10"/>
        <v>0</v>
      </c>
      <c r="CY32" s="359">
        <f t="shared" si="25"/>
        <v>0</v>
      </c>
      <c r="DC32" s="360">
        <f>SUM($AD32:$AF32)+SUM($AH32:$AJ32)+SUM($AL32:AN32)+SUM($AP32:AR32)+SUM($AT32:AV32)+SUM($AX32:AZ32)+SUM($BB32:BD32)+SUM($BF32:BH32)</f>
        <v>0</v>
      </c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9"/>
      <c r="DT32" s="139"/>
      <c r="DU32" s="139"/>
    </row>
    <row r="33" spans="1:125" s="20" customFormat="1" hidden="1" x14ac:dyDescent="0.25">
      <c r="A33" s="23" t="str">
        <f>'ПЛАН НАВЧАЛЬНОГО ПРОЦЕСУ ДЕННА'!A33</f>
        <v>1.1.19</v>
      </c>
      <c r="B33" s="513">
        <f>'ПЛАН НАВЧАЛЬНОГО ПРОЦЕСУ ДЕННА'!B33</f>
        <v>0</v>
      </c>
      <c r="C33" s="514">
        <f>'ПЛАН НАВЧАЛЬНОГО ПРОЦЕСУ ДЕННА'!C33</f>
        <v>0</v>
      </c>
      <c r="D33" s="350">
        <f>'ПЛАН НАВЧАЛЬНОГО ПРОЦЕСУ ДЕННА'!D33</f>
        <v>0</v>
      </c>
      <c r="E33" s="351">
        <f>'ПЛАН НАВЧАЛЬНОГО ПРОЦЕСУ ДЕННА'!E33</f>
        <v>0</v>
      </c>
      <c r="F33" s="351">
        <f>'ПЛАН НАВЧАЛЬНОГО ПРОЦЕСУ ДЕННА'!F33</f>
        <v>0</v>
      </c>
      <c r="G33" s="352">
        <f>'ПЛАН НАВЧАЛЬНОГО ПРОЦЕСУ ДЕННА'!G33</f>
        <v>0</v>
      </c>
      <c r="H33" s="350">
        <f>'ПЛАН НАВЧАЛЬНОГО ПРОЦЕСУ ДЕННА'!H33</f>
        <v>0</v>
      </c>
      <c r="I33" s="351">
        <f>'ПЛАН НАВЧАЛЬНОГО ПРОЦЕСУ ДЕННА'!I33</f>
        <v>0</v>
      </c>
      <c r="J33" s="351">
        <f>'ПЛАН НАВЧАЛЬНОГО ПРОЦЕСУ ДЕННА'!J33</f>
        <v>0</v>
      </c>
      <c r="K33" s="351">
        <f>'ПЛАН НАВЧАЛЬНОГО ПРОЦЕСУ ДЕННА'!K33</f>
        <v>0</v>
      </c>
      <c r="L33" s="351">
        <f>'ПЛАН НАВЧАЛЬНОГО ПРОЦЕСУ ДЕННА'!L33</f>
        <v>0</v>
      </c>
      <c r="M33" s="351">
        <f>'ПЛАН НАВЧАЛЬНОГО ПРОЦЕСУ ДЕННА'!M33</f>
        <v>0</v>
      </c>
      <c r="N33" s="351">
        <f>'ПЛАН НАВЧАЛЬНОГО ПРОЦЕСУ ДЕННА'!N33</f>
        <v>0</v>
      </c>
      <c r="O33" s="311">
        <f>'ПЛАН НАВЧАЛЬНОГО ПРОЦЕСУ ДЕННА'!O33</f>
        <v>0</v>
      </c>
      <c r="P33" s="311">
        <f>'ПЛАН НАВЧАЛЬНОГО ПРОЦЕСУ ДЕННА'!P33</f>
        <v>0</v>
      </c>
      <c r="Q33" s="625">
        <f>'ПЛАН НАВЧАЛЬНОГО ПРОЦЕСУ ДЕННА'!Q33</f>
        <v>0</v>
      </c>
      <c r="R33" s="626">
        <f>'ПЛАН НАВЧАЛЬНОГО ПРОЦЕСУ ДЕННА'!R33</f>
        <v>0</v>
      </c>
      <c r="S33" s="626">
        <f>'ПЛАН НАВЧАЛЬНОГО ПРОЦЕСУ ДЕННА'!S33</f>
        <v>0</v>
      </c>
      <c r="T33" s="626">
        <f>'ПЛАН НАВЧАЛЬНОГО ПРОЦЕСУ ДЕННА'!T33</f>
        <v>0</v>
      </c>
      <c r="U33" s="626">
        <f>'ПЛАН НАВЧАЛЬНОГО ПРОЦЕСУ ДЕННА'!U33</f>
        <v>0</v>
      </c>
      <c r="V33" s="626">
        <f>'ПЛАН НАВЧАЛЬНОГО ПРОЦЕСУ ДЕННА'!V33</f>
        <v>0</v>
      </c>
      <c r="W33" s="626">
        <f>'ПЛАН НАВЧАЛЬНОГО ПРОЦЕСУ ДЕННА'!W33</f>
        <v>0</v>
      </c>
      <c r="X33" s="353">
        <f>'ПЛАН НАВЧАЛЬНОГО ПРОЦЕСУ ДЕННА'!X33</f>
        <v>0</v>
      </c>
      <c r="Y33" s="162">
        <f>'ПЛАН НАВЧАЛЬНОГО ПРОЦЕСУ ДЕННА'!Y33</f>
        <v>0</v>
      </c>
      <c r="Z33" s="9">
        <f t="shared" si="11"/>
        <v>0</v>
      </c>
      <c r="AA33" s="9">
        <f t="shared" si="11"/>
        <v>0</v>
      </c>
      <c r="AB33" s="9">
        <f t="shared" si="11"/>
        <v>0</v>
      </c>
      <c r="AC33" s="9">
        <f t="shared" si="12"/>
        <v>0</v>
      </c>
      <c r="AD33" s="450">
        <f>IF('ПЛАН НАВЧАЛЬНОГО ПРОЦЕСУ ДЕННА'!AD33&gt;0,IF(ROUND('ПЛАН НАВЧАЛЬНОГО ПРОЦЕСУ ДЕННА'!AD33*$BW$4,0)&gt;0,ROUND('ПЛАН НАВЧАЛЬНОГО ПРОЦЕСУ ДЕННА'!AD33*$BW$4,0)*2,2),0)</f>
        <v>0</v>
      </c>
      <c r="AE33" s="450">
        <f>IF('ПЛАН НАВЧАЛЬНОГО ПРОЦЕСУ ДЕННА'!AE33&gt;0,IF(ROUND('ПЛАН НАВЧАЛЬНОГО ПРОЦЕСУ ДЕННА'!AE33*$BW$4,0)&gt;0,ROUND('ПЛАН НАВЧАЛЬНОГО ПРОЦЕСУ ДЕННА'!AE33*$BW$4,0)*2,2),0)</f>
        <v>0</v>
      </c>
      <c r="AF33" s="450">
        <f>IF('ПЛАН НАВЧАЛЬНОГО ПРОЦЕСУ ДЕННА'!AF33&gt;0,IF(ROUND('ПЛАН НАВЧАЛЬНОГО ПРОЦЕСУ ДЕННА'!AF33*$BW$4,0)&gt;0,ROUND('ПЛАН НАВЧАЛЬНОГО ПРОЦЕСУ ДЕННА'!AF33*$BW$4,0)*2,2),0)</f>
        <v>0</v>
      </c>
      <c r="AG33" s="76">
        <f>'ПЛАН НАВЧАЛЬНОГО ПРОЦЕСУ ДЕННА'!AG33</f>
        <v>0</v>
      </c>
      <c r="AH33" s="450">
        <f>IF('ПЛАН НАВЧАЛЬНОГО ПРОЦЕСУ ДЕННА'!AH33&gt;0,IF(ROUND('ПЛАН НАВЧАЛЬНОГО ПРОЦЕСУ ДЕННА'!AH33*$BW$4,0)&gt;0,ROUND('ПЛАН НАВЧАЛЬНОГО ПРОЦЕСУ ДЕННА'!AH33*$BW$4,0)*2,2),0)</f>
        <v>0</v>
      </c>
      <c r="AI33" s="450">
        <f>IF('ПЛАН НАВЧАЛЬНОГО ПРОЦЕСУ ДЕННА'!AI33&gt;0,IF(ROUND('ПЛАН НАВЧАЛЬНОГО ПРОЦЕСУ ДЕННА'!AI33*$BW$4,0)&gt;0,ROUND('ПЛАН НАВЧАЛЬНОГО ПРОЦЕСУ ДЕННА'!AI33*$BW$4,0)*2,2),0)</f>
        <v>0</v>
      </c>
      <c r="AJ33" s="450">
        <f>IF('ПЛАН НАВЧАЛЬНОГО ПРОЦЕСУ ДЕННА'!AJ33&gt;0,IF(ROUND('ПЛАН НАВЧАЛЬНОГО ПРОЦЕСУ ДЕННА'!AJ33*$BW$4,0)&gt;0,ROUND('ПЛАН НАВЧАЛЬНОГО ПРОЦЕСУ ДЕННА'!AJ33*$BW$4,0)*2,2),0)</f>
        <v>0</v>
      </c>
      <c r="AK33" s="76">
        <f>'ПЛАН НАВЧАЛЬНОГО ПРОЦЕСУ ДЕННА'!AK33</f>
        <v>0</v>
      </c>
      <c r="AL33" s="450">
        <f>IF('ПЛАН НАВЧАЛЬНОГО ПРОЦЕСУ ДЕННА'!AL33&gt;0,IF(ROUND('ПЛАН НАВЧАЛЬНОГО ПРОЦЕСУ ДЕННА'!AL33*$BW$4,0)&gt;0,ROUND('ПЛАН НАВЧАЛЬНОГО ПРОЦЕСУ ДЕННА'!AL33*$BW$4,0)*2,2),0)</f>
        <v>0</v>
      </c>
      <c r="AM33" s="450">
        <f>IF('ПЛАН НАВЧАЛЬНОГО ПРОЦЕСУ ДЕННА'!AM33&gt;0,IF(ROUND('ПЛАН НАВЧАЛЬНОГО ПРОЦЕСУ ДЕННА'!AM33*$BW$4,0)&gt;0,ROUND('ПЛАН НАВЧАЛЬНОГО ПРОЦЕСУ ДЕННА'!AM33*$BW$4,0)*2,2),0)</f>
        <v>0</v>
      </c>
      <c r="AN33" s="450">
        <f>IF('ПЛАН НАВЧАЛЬНОГО ПРОЦЕСУ ДЕННА'!AN33&gt;0,IF(ROUND('ПЛАН НАВЧАЛЬНОГО ПРОЦЕСУ ДЕННА'!AN33*$BW$4,0)&gt;0,ROUND('ПЛАН НАВЧАЛЬНОГО ПРОЦЕСУ ДЕННА'!AN33*$BW$4,0)*2,2),0)</f>
        <v>0</v>
      </c>
      <c r="AO33" s="76">
        <f>'ПЛАН НАВЧАЛЬНОГО ПРОЦЕСУ ДЕННА'!AO33</f>
        <v>0</v>
      </c>
      <c r="AP33" s="450">
        <f>IF('ПЛАН НАВЧАЛЬНОГО ПРОЦЕСУ ДЕННА'!AP33&gt;0,IF(ROUND('ПЛАН НАВЧАЛЬНОГО ПРОЦЕСУ ДЕННА'!AP33*$BW$4,0)&gt;0,ROUND('ПЛАН НАВЧАЛЬНОГО ПРОЦЕСУ ДЕННА'!AP33*$BW$4,0)*2,2),0)</f>
        <v>0</v>
      </c>
      <c r="AQ33" s="450">
        <f>IF('ПЛАН НАВЧАЛЬНОГО ПРОЦЕСУ ДЕННА'!AQ33&gt;0,IF(ROUND('ПЛАН НАВЧАЛЬНОГО ПРОЦЕСУ ДЕННА'!AQ33*$BW$4,0)&gt;0,ROUND('ПЛАН НАВЧАЛЬНОГО ПРОЦЕСУ ДЕННА'!AQ33*$BW$4,0)*2,2),0)</f>
        <v>0</v>
      </c>
      <c r="AR33" s="450">
        <f>IF('ПЛАН НАВЧАЛЬНОГО ПРОЦЕСУ ДЕННА'!AR33&gt;0,IF(ROUND('ПЛАН НАВЧАЛЬНОГО ПРОЦЕСУ ДЕННА'!AR33*$BW$4,0)&gt;0,ROUND('ПЛАН НАВЧАЛЬНОГО ПРОЦЕСУ ДЕННА'!AR33*$BW$4,0)*2,2),0)</f>
        <v>0</v>
      </c>
      <c r="AS33" s="76">
        <f>'ПЛАН НАВЧАЛЬНОГО ПРОЦЕСУ ДЕННА'!AS33</f>
        <v>0</v>
      </c>
      <c r="AT33" s="450">
        <f>IF('ПЛАН НАВЧАЛЬНОГО ПРОЦЕСУ ДЕННА'!AT33&gt;0,IF(ROUND('ПЛАН НАВЧАЛЬНОГО ПРОЦЕСУ ДЕННА'!AT33*$BW$4,0)&gt;0,ROUND('ПЛАН НАВЧАЛЬНОГО ПРОЦЕСУ ДЕННА'!AT33*$BW$4,0)*2,2),0)</f>
        <v>0</v>
      </c>
      <c r="AU33" s="450">
        <f>IF('ПЛАН НАВЧАЛЬНОГО ПРОЦЕСУ ДЕННА'!AU33&gt;0,IF(ROUND('ПЛАН НАВЧАЛЬНОГО ПРОЦЕСУ ДЕННА'!AU33*$BW$4,0)&gt;0,ROUND('ПЛАН НАВЧАЛЬНОГО ПРОЦЕСУ ДЕННА'!AU33*$BW$4,0)*2,2),0)</f>
        <v>0</v>
      </c>
      <c r="AV33" s="450">
        <f>IF('ПЛАН НАВЧАЛЬНОГО ПРОЦЕСУ ДЕННА'!AV33&gt;0,IF(ROUND('ПЛАН НАВЧАЛЬНОГО ПРОЦЕСУ ДЕННА'!AV33*$BW$4,0)&gt;0,ROUND('ПЛАН НАВЧАЛЬНОГО ПРОЦЕСУ ДЕННА'!AV33*$BW$4,0)*2,2),0)</f>
        <v>0</v>
      </c>
      <c r="AW33" s="76">
        <f t="shared" si="35"/>
        <v>0</v>
      </c>
      <c r="AX33" s="450">
        <f>IF('ПЛАН НАВЧАЛЬНОГО ПРОЦЕСУ ДЕННА'!AX33&gt;0,IF(ROUND('ПЛАН НАВЧАЛЬНОГО ПРОЦЕСУ ДЕННА'!AX33*$BW$4,0)&gt;0,ROUND('ПЛАН НАВЧАЛЬНОГО ПРОЦЕСУ ДЕННА'!AX33*$BW$4,0)*2,2),0)</f>
        <v>0</v>
      </c>
      <c r="AY33" s="450">
        <f>IF('ПЛАН НАВЧАЛЬНОГО ПРОЦЕСУ ДЕННА'!AY33&gt;0,IF(ROUND('ПЛАН НАВЧАЛЬНОГО ПРОЦЕСУ ДЕННА'!AY33*$BW$4,0)&gt;0,ROUND('ПЛАН НАВЧАЛЬНОГО ПРОЦЕСУ ДЕННА'!AY33*$BW$4,0)*2,2),0)</f>
        <v>0</v>
      </c>
      <c r="AZ33" s="450">
        <f>IF('ПЛАН НАВЧАЛЬНОГО ПРОЦЕСУ ДЕННА'!AZ33&gt;0,IF(ROUND('ПЛАН НАВЧАЛЬНОГО ПРОЦЕСУ ДЕННА'!AZ33*$BW$4,0)&gt;0,ROUND('ПЛАН НАВЧАЛЬНОГО ПРОЦЕСУ ДЕННА'!AZ33*$BW$4,0)*2,2),0)</f>
        <v>0</v>
      </c>
      <c r="BA33" s="76">
        <f t="shared" si="36"/>
        <v>0</v>
      </c>
      <c r="BB33" s="450">
        <f>IF('ПЛАН НАВЧАЛЬНОГО ПРОЦЕСУ ДЕННА'!BB33&gt;0,IF(ROUND('ПЛАН НАВЧАЛЬНОГО ПРОЦЕСУ ДЕННА'!BB33*$BW$4,0)&gt;0,ROUND('ПЛАН НАВЧАЛЬНОГО ПРОЦЕСУ ДЕННА'!BB33*$BW$4,0)*2,2),0)</f>
        <v>0</v>
      </c>
      <c r="BC33" s="450">
        <f>IF('ПЛАН НАВЧАЛЬНОГО ПРОЦЕСУ ДЕННА'!BC33&gt;0,IF(ROUND('ПЛАН НАВЧАЛЬНОГО ПРОЦЕСУ ДЕННА'!BC33*$BW$4,0)&gt;0,ROUND('ПЛАН НАВЧАЛЬНОГО ПРОЦЕСУ ДЕННА'!BC33*$BW$4,0)*2,2),0)</f>
        <v>0</v>
      </c>
      <c r="BD33" s="450">
        <f>IF('ПЛАН НАВЧАЛЬНОГО ПРОЦЕСУ ДЕННА'!BD33&gt;0,IF(ROUND('ПЛАН НАВЧАЛЬНОГО ПРОЦЕСУ ДЕННА'!BD33*$BW$4,0)&gt;0,ROUND('ПЛАН НАВЧАЛЬНОГО ПРОЦЕСУ ДЕННА'!BD33*$BW$4,0)*2,2),0)</f>
        <v>0</v>
      </c>
      <c r="BE33" s="76">
        <f t="shared" si="37"/>
        <v>0</v>
      </c>
      <c r="BF33" s="450">
        <f>IF('ПЛАН НАВЧАЛЬНОГО ПРОЦЕСУ ДЕННА'!BF33&gt;0,IF(ROUND('ПЛАН НАВЧАЛЬНОГО ПРОЦЕСУ ДЕННА'!BF33*$BW$4,0)&gt;0,ROUND('ПЛАН НАВЧАЛЬНОГО ПРОЦЕСУ ДЕННА'!BF33*$BW$4,0)*2,2),0)</f>
        <v>0</v>
      </c>
      <c r="BG33" s="450">
        <f>IF('ПЛАН НАВЧАЛЬНОГО ПРОЦЕСУ ДЕННА'!BG33&gt;0,IF(ROUND('ПЛАН НАВЧАЛЬНОГО ПРОЦЕСУ ДЕННА'!BG33*$BW$4,0)&gt;0,ROUND('ПЛАН НАВЧАЛЬНОГО ПРОЦЕСУ ДЕННА'!BG33*$BW$4,0)*2,2),0)</f>
        <v>0</v>
      </c>
      <c r="BH33" s="450">
        <f>IF('ПЛАН НАВЧАЛЬНОГО ПРОЦЕСУ ДЕННА'!BH33&gt;0,IF(ROUND('ПЛАН НАВЧАЛЬНОГО ПРОЦЕСУ ДЕННА'!BH33*$BW$4,0)&gt;0,ROUND('ПЛАН НАВЧАЛЬНОГО ПРОЦЕСУ ДЕННА'!BH33*$BW$4,0)*2,2),0)</f>
        <v>0</v>
      </c>
      <c r="BI33" s="76">
        <f t="shared" si="38"/>
        <v>0</v>
      </c>
      <c r="BJ33" s="69">
        <f t="shared" si="0"/>
        <v>0</v>
      </c>
      <c r="BK33" s="142" t="str">
        <f t="shared" si="1"/>
        <v/>
      </c>
      <c r="BL33" s="15">
        <f t="shared" si="26"/>
        <v>0</v>
      </c>
      <c r="BM33" s="15">
        <f t="shared" si="26"/>
        <v>0</v>
      </c>
      <c r="BN33" s="15">
        <f t="shared" si="26"/>
        <v>0</v>
      </c>
      <c r="BO33" s="15">
        <f t="shared" si="26"/>
        <v>0</v>
      </c>
      <c r="BP33" s="15">
        <f t="shared" si="26"/>
        <v>0</v>
      </c>
      <c r="BQ33" s="15">
        <f t="shared" si="26"/>
        <v>0</v>
      </c>
      <c r="BR33" s="15">
        <f t="shared" si="26"/>
        <v>0</v>
      </c>
      <c r="BS33" s="15">
        <f t="shared" si="26"/>
        <v>0</v>
      </c>
      <c r="BT33" s="101">
        <f t="shared" si="39"/>
        <v>0</v>
      </c>
      <c r="BW33" s="15">
        <f t="shared" si="27"/>
        <v>0</v>
      </c>
      <c r="BX33" s="15">
        <f t="shared" si="28"/>
        <v>0</v>
      </c>
      <c r="BY33" s="15">
        <f t="shared" si="29"/>
        <v>0</v>
      </c>
      <c r="BZ33" s="15">
        <f t="shared" si="30"/>
        <v>0</v>
      </c>
      <c r="CA33" s="15">
        <f t="shared" si="31"/>
        <v>0</v>
      </c>
      <c r="CB33" s="15">
        <f t="shared" si="32"/>
        <v>0</v>
      </c>
      <c r="CC33" s="15">
        <f t="shared" si="33"/>
        <v>0</v>
      </c>
      <c r="CD33" s="15">
        <f t="shared" si="34"/>
        <v>0</v>
      </c>
      <c r="CE33" s="234">
        <f t="shared" si="40"/>
        <v>0</v>
      </c>
      <c r="CF33" s="355">
        <f t="shared" si="15"/>
        <v>0</v>
      </c>
      <c r="CH33" s="356">
        <f t="shared" si="16"/>
        <v>0</v>
      </c>
      <c r="CI33" s="356">
        <f t="shared" si="17"/>
        <v>0</v>
      </c>
      <c r="CJ33" s="356">
        <f t="shared" si="18"/>
        <v>0</v>
      </c>
      <c r="CK33" s="356">
        <f t="shared" si="19"/>
        <v>0</v>
      </c>
      <c r="CL33" s="356">
        <f t="shared" si="20"/>
        <v>0</v>
      </c>
      <c r="CM33" s="356">
        <f t="shared" si="21"/>
        <v>0</v>
      </c>
      <c r="CN33" s="356">
        <f t="shared" si="22"/>
        <v>0</v>
      </c>
      <c r="CO33" s="356">
        <f t="shared" si="23"/>
        <v>0</v>
      </c>
      <c r="CP33" s="357">
        <f t="shared" si="41"/>
        <v>0</v>
      </c>
      <c r="CQ33" s="356">
        <f t="shared" si="3"/>
        <v>0</v>
      </c>
      <c r="CR33" s="356">
        <f t="shared" si="4"/>
        <v>0</v>
      </c>
      <c r="CS33" s="358">
        <f t="shared" si="5"/>
        <v>0</v>
      </c>
      <c r="CT33" s="356">
        <f t="shared" si="6"/>
        <v>0</v>
      </c>
      <c r="CU33" s="356">
        <f t="shared" si="7"/>
        <v>0</v>
      </c>
      <c r="CV33" s="356">
        <f t="shared" si="8"/>
        <v>0</v>
      </c>
      <c r="CW33" s="356">
        <f t="shared" si="9"/>
        <v>0</v>
      </c>
      <c r="CX33" s="356">
        <f t="shared" si="10"/>
        <v>0</v>
      </c>
      <c r="CY33" s="359">
        <f t="shared" si="25"/>
        <v>0</v>
      </c>
      <c r="DC33" s="360">
        <f>SUM($AD33:$AF33)+SUM($AH33:$AJ33)+SUM($AL33:AN33)+SUM($AP33:AR33)+SUM($AT33:AV33)+SUM($AX33:AZ33)+SUM($BB33:BD33)+SUM($BF33:BH33)</f>
        <v>0</v>
      </c>
      <c r="DD33" s="139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9"/>
      <c r="DT33" s="139"/>
      <c r="DU33" s="139"/>
    </row>
    <row r="34" spans="1:125" s="20" customFormat="1" hidden="1" x14ac:dyDescent="0.25">
      <c r="A34" s="23" t="str">
        <f>'ПЛАН НАВЧАЛЬНОГО ПРОЦЕСУ ДЕННА'!A34</f>
        <v>1.1.20</v>
      </c>
      <c r="B34" s="513">
        <f>'ПЛАН НАВЧАЛЬНОГО ПРОЦЕСУ ДЕННА'!B34</f>
        <v>0</v>
      </c>
      <c r="C34" s="514">
        <f>'ПЛАН НАВЧАЛЬНОГО ПРОЦЕСУ ДЕННА'!C34</f>
        <v>0</v>
      </c>
      <c r="D34" s="350">
        <f>'ПЛАН НАВЧАЛЬНОГО ПРОЦЕСУ ДЕННА'!D34</f>
        <v>0</v>
      </c>
      <c r="E34" s="351">
        <f>'ПЛАН НАВЧАЛЬНОГО ПРОЦЕСУ ДЕННА'!E34</f>
        <v>0</v>
      </c>
      <c r="F34" s="351">
        <f>'ПЛАН НАВЧАЛЬНОГО ПРОЦЕСУ ДЕННА'!F34</f>
        <v>0</v>
      </c>
      <c r="G34" s="352">
        <f>'ПЛАН НАВЧАЛЬНОГО ПРОЦЕСУ ДЕННА'!G34</f>
        <v>0</v>
      </c>
      <c r="H34" s="350">
        <f>'ПЛАН НАВЧАЛЬНОГО ПРОЦЕСУ ДЕННА'!H34</f>
        <v>0</v>
      </c>
      <c r="I34" s="351">
        <f>'ПЛАН НАВЧАЛЬНОГО ПРОЦЕСУ ДЕННА'!I34</f>
        <v>0</v>
      </c>
      <c r="J34" s="351">
        <f>'ПЛАН НАВЧАЛЬНОГО ПРОЦЕСУ ДЕННА'!J34</f>
        <v>0</v>
      </c>
      <c r="K34" s="351">
        <f>'ПЛАН НАВЧАЛЬНОГО ПРОЦЕСУ ДЕННА'!K34</f>
        <v>0</v>
      </c>
      <c r="L34" s="351">
        <f>'ПЛАН НАВЧАЛЬНОГО ПРОЦЕСУ ДЕННА'!L34</f>
        <v>0</v>
      </c>
      <c r="M34" s="351">
        <f>'ПЛАН НАВЧАЛЬНОГО ПРОЦЕСУ ДЕННА'!M34</f>
        <v>0</v>
      </c>
      <c r="N34" s="351">
        <f>'ПЛАН НАВЧАЛЬНОГО ПРОЦЕСУ ДЕННА'!N34</f>
        <v>0</v>
      </c>
      <c r="O34" s="311">
        <f>'ПЛАН НАВЧАЛЬНОГО ПРОЦЕСУ ДЕННА'!O34</f>
        <v>0</v>
      </c>
      <c r="P34" s="311">
        <f>'ПЛАН НАВЧАЛЬНОГО ПРОЦЕСУ ДЕННА'!P34</f>
        <v>0</v>
      </c>
      <c r="Q34" s="625">
        <f>'ПЛАН НАВЧАЛЬНОГО ПРОЦЕСУ ДЕННА'!Q34</f>
        <v>0</v>
      </c>
      <c r="R34" s="626">
        <f>'ПЛАН НАВЧАЛЬНОГО ПРОЦЕСУ ДЕННА'!R34</f>
        <v>0</v>
      </c>
      <c r="S34" s="626">
        <f>'ПЛАН НАВЧАЛЬНОГО ПРОЦЕСУ ДЕННА'!S34</f>
        <v>0</v>
      </c>
      <c r="T34" s="626">
        <f>'ПЛАН НАВЧАЛЬНОГО ПРОЦЕСУ ДЕННА'!T34</f>
        <v>0</v>
      </c>
      <c r="U34" s="626">
        <f>'ПЛАН НАВЧАЛЬНОГО ПРОЦЕСУ ДЕННА'!U34</f>
        <v>0</v>
      </c>
      <c r="V34" s="626">
        <f>'ПЛАН НАВЧАЛЬНОГО ПРОЦЕСУ ДЕННА'!V34</f>
        <v>0</v>
      </c>
      <c r="W34" s="626">
        <f>'ПЛАН НАВЧАЛЬНОГО ПРОЦЕСУ ДЕННА'!W34</f>
        <v>0</v>
      </c>
      <c r="X34" s="353">
        <f>'ПЛАН НАВЧАЛЬНОГО ПРОЦЕСУ ДЕННА'!X34</f>
        <v>0</v>
      </c>
      <c r="Y34" s="162">
        <f>'ПЛАН НАВЧАЛЬНОГО ПРОЦЕСУ ДЕННА'!Y34</f>
        <v>0</v>
      </c>
      <c r="Z34" s="9">
        <f t="shared" si="11"/>
        <v>0</v>
      </c>
      <c r="AA34" s="9">
        <f t="shared" si="11"/>
        <v>0</v>
      </c>
      <c r="AB34" s="9">
        <f t="shared" si="11"/>
        <v>0</v>
      </c>
      <c r="AC34" s="9">
        <f t="shared" si="12"/>
        <v>0</v>
      </c>
      <c r="AD34" s="450">
        <f>IF('ПЛАН НАВЧАЛЬНОГО ПРОЦЕСУ ДЕННА'!AD34&gt;0,IF(ROUND('ПЛАН НАВЧАЛЬНОГО ПРОЦЕСУ ДЕННА'!AD34*$BW$4,0)&gt;0,ROUND('ПЛАН НАВЧАЛЬНОГО ПРОЦЕСУ ДЕННА'!AD34*$BW$4,0)*2,2),0)</f>
        <v>0</v>
      </c>
      <c r="AE34" s="450">
        <f>IF('ПЛАН НАВЧАЛЬНОГО ПРОЦЕСУ ДЕННА'!AE34&gt;0,IF(ROUND('ПЛАН НАВЧАЛЬНОГО ПРОЦЕСУ ДЕННА'!AE34*$BW$4,0)&gt;0,ROUND('ПЛАН НАВЧАЛЬНОГО ПРОЦЕСУ ДЕННА'!AE34*$BW$4,0)*2,2),0)</f>
        <v>0</v>
      </c>
      <c r="AF34" s="450">
        <f>IF('ПЛАН НАВЧАЛЬНОГО ПРОЦЕСУ ДЕННА'!AF34&gt;0,IF(ROUND('ПЛАН НАВЧАЛЬНОГО ПРОЦЕСУ ДЕННА'!AF34*$BW$4,0)&gt;0,ROUND('ПЛАН НАВЧАЛЬНОГО ПРОЦЕСУ ДЕННА'!AF34*$BW$4,0)*2,2),0)</f>
        <v>0</v>
      </c>
      <c r="AG34" s="76">
        <f>'ПЛАН НАВЧАЛЬНОГО ПРОЦЕСУ ДЕННА'!AG34</f>
        <v>0</v>
      </c>
      <c r="AH34" s="450">
        <f>IF('ПЛАН НАВЧАЛЬНОГО ПРОЦЕСУ ДЕННА'!AH34&gt;0,IF(ROUND('ПЛАН НАВЧАЛЬНОГО ПРОЦЕСУ ДЕННА'!AH34*$BW$4,0)&gt;0,ROUND('ПЛАН НАВЧАЛЬНОГО ПРОЦЕСУ ДЕННА'!AH34*$BW$4,0)*2,2),0)</f>
        <v>0</v>
      </c>
      <c r="AI34" s="450">
        <f>IF('ПЛАН НАВЧАЛЬНОГО ПРОЦЕСУ ДЕННА'!AI34&gt;0,IF(ROUND('ПЛАН НАВЧАЛЬНОГО ПРОЦЕСУ ДЕННА'!AI34*$BW$4,0)&gt;0,ROUND('ПЛАН НАВЧАЛЬНОГО ПРОЦЕСУ ДЕННА'!AI34*$BW$4,0)*2,2),0)</f>
        <v>0</v>
      </c>
      <c r="AJ34" s="450">
        <f>IF('ПЛАН НАВЧАЛЬНОГО ПРОЦЕСУ ДЕННА'!AJ34&gt;0,IF(ROUND('ПЛАН НАВЧАЛЬНОГО ПРОЦЕСУ ДЕННА'!AJ34*$BW$4,0)&gt;0,ROUND('ПЛАН НАВЧАЛЬНОГО ПРОЦЕСУ ДЕННА'!AJ34*$BW$4,0)*2,2),0)</f>
        <v>0</v>
      </c>
      <c r="AK34" s="76">
        <f>'ПЛАН НАВЧАЛЬНОГО ПРОЦЕСУ ДЕННА'!AK34</f>
        <v>0</v>
      </c>
      <c r="AL34" s="450">
        <f>IF('ПЛАН НАВЧАЛЬНОГО ПРОЦЕСУ ДЕННА'!AL34&gt;0,IF(ROUND('ПЛАН НАВЧАЛЬНОГО ПРОЦЕСУ ДЕННА'!AL34*$BW$4,0)&gt;0,ROUND('ПЛАН НАВЧАЛЬНОГО ПРОЦЕСУ ДЕННА'!AL34*$BW$4,0)*2,2),0)</f>
        <v>0</v>
      </c>
      <c r="AM34" s="450">
        <f>IF('ПЛАН НАВЧАЛЬНОГО ПРОЦЕСУ ДЕННА'!AM34&gt;0,IF(ROUND('ПЛАН НАВЧАЛЬНОГО ПРОЦЕСУ ДЕННА'!AM34*$BW$4,0)&gt;0,ROUND('ПЛАН НАВЧАЛЬНОГО ПРОЦЕСУ ДЕННА'!AM34*$BW$4,0)*2,2),0)</f>
        <v>0</v>
      </c>
      <c r="AN34" s="450">
        <f>IF('ПЛАН НАВЧАЛЬНОГО ПРОЦЕСУ ДЕННА'!AN34&gt;0,IF(ROUND('ПЛАН НАВЧАЛЬНОГО ПРОЦЕСУ ДЕННА'!AN34*$BW$4,0)&gt;0,ROUND('ПЛАН НАВЧАЛЬНОГО ПРОЦЕСУ ДЕННА'!AN34*$BW$4,0)*2,2),0)</f>
        <v>0</v>
      </c>
      <c r="AO34" s="76">
        <f>'ПЛАН НАВЧАЛЬНОГО ПРОЦЕСУ ДЕННА'!AO34</f>
        <v>0</v>
      </c>
      <c r="AP34" s="450">
        <f>IF('ПЛАН НАВЧАЛЬНОГО ПРОЦЕСУ ДЕННА'!AP34&gt;0,IF(ROUND('ПЛАН НАВЧАЛЬНОГО ПРОЦЕСУ ДЕННА'!AP34*$BW$4,0)&gt;0,ROUND('ПЛАН НАВЧАЛЬНОГО ПРОЦЕСУ ДЕННА'!AP34*$BW$4,0)*2,2),0)</f>
        <v>0</v>
      </c>
      <c r="AQ34" s="450">
        <f>IF('ПЛАН НАВЧАЛЬНОГО ПРОЦЕСУ ДЕННА'!AQ34&gt;0,IF(ROUND('ПЛАН НАВЧАЛЬНОГО ПРОЦЕСУ ДЕННА'!AQ34*$BW$4,0)&gt;0,ROUND('ПЛАН НАВЧАЛЬНОГО ПРОЦЕСУ ДЕННА'!AQ34*$BW$4,0)*2,2),0)</f>
        <v>0</v>
      </c>
      <c r="AR34" s="450">
        <f>IF('ПЛАН НАВЧАЛЬНОГО ПРОЦЕСУ ДЕННА'!AR34&gt;0,IF(ROUND('ПЛАН НАВЧАЛЬНОГО ПРОЦЕСУ ДЕННА'!AR34*$BW$4,0)&gt;0,ROUND('ПЛАН НАВЧАЛЬНОГО ПРОЦЕСУ ДЕННА'!AR34*$BW$4,0)*2,2),0)</f>
        <v>0</v>
      </c>
      <c r="AS34" s="76">
        <f>'ПЛАН НАВЧАЛЬНОГО ПРОЦЕСУ ДЕННА'!AS34</f>
        <v>0</v>
      </c>
      <c r="AT34" s="450">
        <f>IF('ПЛАН НАВЧАЛЬНОГО ПРОЦЕСУ ДЕННА'!AT34&gt;0,IF(ROUND('ПЛАН НАВЧАЛЬНОГО ПРОЦЕСУ ДЕННА'!AT34*$BW$4,0)&gt;0,ROUND('ПЛАН НАВЧАЛЬНОГО ПРОЦЕСУ ДЕННА'!AT34*$BW$4,0)*2,2),0)</f>
        <v>0</v>
      </c>
      <c r="AU34" s="450">
        <f>IF('ПЛАН НАВЧАЛЬНОГО ПРОЦЕСУ ДЕННА'!AU34&gt;0,IF(ROUND('ПЛАН НАВЧАЛЬНОГО ПРОЦЕСУ ДЕННА'!AU34*$BW$4,0)&gt;0,ROUND('ПЛАН НАВЧАЛЬНОГО ПРОЦЕСУ ДЕННА'!AU34*$BW$4,0)*2,2),0)</f>
        <v>0</v>
      </c>
      <c r="AV34" s="450">
        <f>IF('ПЛАН НАВЧАЛЬНОГО ПРОЦЕСУ ДЕННА'!AV34&gt;0,IF(ROUND('ПЛАН НАВЧАЛЬНОГО ПРОЦЕСУ ДЕННА'!AV34*$BW$4,0)&gt;0,ROUND('ПЛАН НАВЧАЛЬНОГО ПРОЦЕСУ ДЕННА'!AV34*$BW$4,0)*2,2),0)</f>
        <v>0</v>
      </c>
      <c r="AW34" s="76">
        <f t="shared" si="35"/>
        <v>0</v>
      </c>
      <c r="AX34" s="450">
        <f>IF('ПЛАН НАВЧАЛЬНОГО ПРОЦЕСУ ДЕННА'!AX34&gt;0,IF(ROUND('ПЛАН НАВЧАЛЬНОГО ПРОЦЕСУ ДЕННА'!AX34*$BW$4,0)&gt;0,ROUND('ПЛАН НАВЧАЛЬНОГО ПРОЦЕСУ ДЕННА'!AX34*$BW$4,0)*2,2),0)</f>
        <v>0</v>
      </c>
      <c r="AY34" s="450">
        <f>IF('ПЛАН НАВЧАЛЬНОГО ПРОЦЕСУ ДЕННА'!AY34&gt;0,IF(ROUND('ПЛАН НАВЧАЛЬНОГО ПРОЦЕСУ ДЕННА'!AY34*$BW$4,0)&gt;0,ROUND('ПЛАН НАВЧАЛЬНОГО ПРОЦЕСУ ДЕННА'!AY34*$BW$4,0)*2,2),0)</f>
        <v>0</v>
      </c>
      <c r="AZ34" s="450">
        <f>IF('ПЛАН НАВЧАЛЬНОГО ПРОЦЕСУ ДЕННА'!AZ34&gt;0,IF(ROUND('ПЛАН НАВЧАЛЬНОГО ПРОЦЕСУ ДЕННА'!AZ34*$BW$4,0)&gt;0,ROUND('ПЛАН НАВЧАЛЬНОГО ПРОЦЕСУ ДЕННА'!AZ34*$BW$4,0)*2,2),0)</f>
        <v>0</v>
      </c>
      <c r="BA34" s="76">
        <f t="shared" si="36"/>
        <v>0</v>
      </c>
      <c r="BB34" s="450">
        <f>IF('ПЛАН НАВЧАЛЬНОГО ПРОЦЕСУ ДЕННА'!BB34&gt;0,IF(ROUND('ПЛАН НАВЧАЛЬНОГО ПРОЦЕСУ ДЕННА'!BB34*$BW$4,0)&gt;0,ROUND('ПЛАН НАВЧАЛЬНОГО ПРОЦЕСУ ДЕННА'!BB34*$BW$4,0)*2,2),0)</f>
        <v>0</v>
      </c>
      <c r="BC34" s="450">
        <f>IF('ПЛАН НАВЧАЛЬНОГО ПРОЦЕСУ ДЕННА'!BC34&gt;0,IF(ROUND('ПЛАН НАВЧАЛЬНОГО ПРОЦЕСУ ДЕННА'!BC34*$BW$4,0)&gt;0,ROUND('ПЛАН НАВЧАЛЬНОГО ПРОЦЕСУ ДЕННА'!BC34*$BW$4,0)*2,2),0)</f>
        <v>0</v>
      </c>
      <c r="BD34" s="450">
        <f>IF('ПЛАН НАВЧАЛЬНОГО ПРОЦЕСУ ДЕННА'!BD34&gt;0,IF(ROUND('ПЛАН НАВЧАЛЬНОГО ПРОЦЕСУ ДЕННА'!BD34*$BW$4,0)&gt;0,ROUND('ПЛАН НАВЧАЛЬНОГО ПРОЦЕСУ ДЕННА'!BD34*$BW$4,0)*2,2),0)</f>
        <v>0</v>
      </c>
      <c r="BE34" s="76">
        <f t="shared" si="37"/>
        <v>0</v>
      </c>
      <c r="BF34" s="450">
        <f>IF('ПЛАН НАВЧАЛЬНОГО ПРОЦЕСУ ДЕННА'!BF34&gt;0,IF(ROUND('ПЛАН НАВЧАЛЬНОГО ПРОЦЕСУ ДЕННА'!BF34*$BW$4,0)&gt;0,ROUND('ПЛАН НАВЧАЛЬНОГО ПРОЦЕСУ ДЕННА'!BF34*$BW$4,0)*2,2),0)</f>
        <v>0</v>
      </c>
      <c r="BG34" s="450">
        <f>IF('ПЛАН НАВЧАЛЬНОГО ПРОЦЕСУ ДЕННА'!BG34&gt;0,IF(ROUND('ПЛАН НАВЧАЛЬНОГО ПРОЦЕСУ ДЕННА'!BG34*$BW$4,0)&gt;0,ROUND('ПЛАН НАВЧАЛЬНОГО ПРОЦЕСУ ДЕННА'!BG34*$BW$4,0)*2,2),0)</f>
        <v>0</v>
      </c>
      <c r="BH34" s="450">
        <f>IF('ПЛАН НАВЧАЛЬНОГО ПРОЦЕСУ ДЕННА'!BH34&gt;0,IF(ROUND('ПЛАН НАВЧАЛЬНОГО ПРОЦЕСУ ДЕННА'!BH34*$BW$4,0)&gt;0,ROUND('ПЛАН НАВЧАЛЬНОГО ПРОЦЕСУ ДЕННА'!BH34*$BW$4,0)*2,2),0)</f>
        <v>0</v>
      </c>
      <c r="BI34" s="76">
        <f t="shared" si="38"/>
        <v>0</v>
      </c>
      <c r="BJ34" s="69">
        <f t="shared" si="0"/>
        <v>0</v>
      </c>
      <c r="BK34" s="142" t="str">
        <f t="shared" si="1"/>
        <v/>
      </c>
      <c r="BL34" s="15">
        <f t="shared" si="26"/>
        <v>0</v>
      </c>
      <c r="BM34" s="15">
        <f t="shared" si="26"/>
        <v>0</v>
      </c>
      <c r="BN34" s="15">
        <f t="shared" si="26"/>
        <v>0</v>
      </c>
      <c r="BO34" s="15">
        <f t="shared" si="26"/>
        <v>0</v>
      </c>
      <c r="BP34" s="15">
        <f t="shared" si="26"/>
        <v>0</v>
      </c>
      <c r="BQ34" s="15">
        <f t="shared" si="26"/>
        <v>0</v>
      </c>
      <c r="BR34" s="15">
        <f t="shared" si="26"/>
        <v>0</v>
      </c>
      <c r="BS34" s="15">
        <f t="shared" si="26"/>
        <v>0</v>
      </c>
      <c r="BT34" s="101">
        <f t="shared" si="39"/>
        <v>0</v>
      </c>
      <c r="BW34" s="15">
        <f t="shared" si="27"/>
        <v>0</v>
      </c>
      <c r="BX34" s="15">
        <f t="shared" si="28"/>
        <v>0</v>
      </c>
      <c r="BY34" s="15">
        <f t="shared" si="29"/>
        <v>0</v>
      </c>
      <c r="BZ34" s="15">
        <f t="shared" si="30"/>
        <v>0</v>
      </c>
      <c r="CA34" s="15">
        <f t="shared" si="31"/>
        <v>0</v>
      </c>
      <c r="CB34" s="15">
        <f t="shared" si="32"/>
        <v>0</v>
      </c>
      <c r="CC34" s="15">
        <f t="shared" si="33"/>
        <v>0</v>
      </c>
      <c r="CD34" s="15">
        <f t="shared" si="34"/>
        <v>0</v>
      </c>
      <c r="CE34" s="234">
        <f t="shared" si="40"/>
        <v>0</v>
      </c>
      <c r="CF34" s="355">
        <f t="shared" si="15"/>
        <v>0</v>
      </c>
      <c r="CH34" s="356">
        <f t="shared" si="16"/>
        <v>0</v>
      </c>
      <c r="CI34" s="356">
        <f t="shared" si="17"/>
        <v>0</v>
      </c>
      <c r="CJ34" s="356">
        <f t="shared" si="18"/>
        <v>0</v>
      </c>
      <c r="CK34" s="356">
        <f t="shared" si="19"/>
        <v>0</v>
      </c>
      <c r="CL34" s="356">
        <f t="shared" si="20"/>
        <v>0</v>
      </c>
      <c r="CM34" s="356">
        <f t="shared" si="21"/>
        <v>0</v>
      </c>
      <c r="CN34" s="356">
        <f t="shared" si="22"/>
        <v>0</v>
      </c>
      <c r="CO34" s="356">
        <f t="shared" si="23"/>
        <v>0</v>
      </c>
      <c r="CP34" s="357">
        <f t="shared" si="41"/>
        <v>0</v>
      </c>
      <c r="CQ34" s="356">
        <f t="shared" si="3"/>
        <v>0</v>
      </c>
      <c r="CR34" s="356">
        <f t="shared" si="4"/>
        <v>0</v>
      </c>
      <c r="CS34" s="358">
        <f t="shared" si="5"/>
        <v>0</v>
      </c>
      <c r="CT34" s="356">
        <f t="shared" si="6"/>
        <v>0</v>
      </c>
      <c r="CU34" s="356">
        <f t="shared" si="7"/>
        <v>0</v>
      </c>
      <c r="CV34" s="356">
        <f t="shared" si="8"/>
        <v>0</v>
      </c>
      <c r="CW34" s="356">
        <f t="shared" si="9"/>
        <v>0</v>
      </c>
      <c r="CX34" s="356">
        <f t="shared" si="10"/>
        <v>0</v>
      </c>
      <c r="CY34" s="359">
        <f t="shared" si="25"/>
        <v>0</v>
      </c>
      <c r="DC34" s="360">
        <f>SUM($AD34:$AF34)+SUM($AH34:$AJ34)+SUM($AL34:AN34)+SUM($AP34:AR34)+SUM($AT34:AV34)+SUM($AX34:AZ34)+SUM($BB34:BD34)+SUM($BF34:BH34)</f>
        <v>0</v>
      </c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39"/>
      <c r="DU34" s="139"/>
    </row>
    <row r="35" spans="1:125" s="20" customFormat="1" hidden="1" x14ac:dyDescent="0.25">
      <c r="A35" s="23" t="str">
        <f>'ПЛАН НАВЧАЛЬНОГО ПРОЦЕСУ ДЕННА'!A35</f>
        <v>1.1.21</v>
      </c>
      <c r="B35" s="513">
        <f>'ПЛАН НАВЧАЛЬНОГО ПРОЦЕСУ ДЕННА'!B35</f>
        <v>0</v>
      </c>
      <c r="C35" s="514">
        <f>'ПЛАН НАВЧАЛЬНОГО ПРОЦЕСУ ДЕННА'!C35</f>
        <v>0</v>
      </c>
      <c r="D35" s="350">
        <f>'ПЛАН НАВЧАЛЬНОГО ПРОЦЕСУ ДЕННА'!D35</f>
        <v>0</v>
      </c>
      <c r="E35" s="351">
        <f>'ПЛАН НАВЧАЛЬНОГО ПРОЦЕСУ ДЕННА'!E35</f>
        <v>0</v>
      </c>
      <c r="F35" s="351">
        <f>'ПЛАН НАВЧАЛЬНОГО ПРОЦЕСУ ДЕННА'!F35</f>
        <v>0</v>
      </c>
      <c r="G35" s="352">
        <f>'ПЛАН НАВЧАЛЬНОГО ПРОЦЕСУ ДЕННА'!G35</f>
        <v>0</v>
      </c>
      <c r="H35" s="350">
        <f>'ПЛАН НАВЧАЛЬНОГО ПРОЦЕСУ ДЕННА'!H35</f>
        <v>0</v>
      </c>
      <c r="I35" s="351">
        <f>'ПЛАН НАВЧАЛЬНОГО ПРОЦЕСУ ДЕННА'!I35</f>
        <v>0</v>
      </c>
      <c r="J35" s="351">
        <f>'ПЛАН НАВЧАЛЬНОГО ПРОЦЕСУ ДЕННА'!J35</f>
        <v>0</v>
      </c>
      <c r="K35" s="351">
        <f>'ПЛАН НАВЧАЛЬНОГО ПРОЦЕСУ ДЕННА'!K35</f>
        <v>0</v>
      </c>
      <c r="L35" s="351">
        <f>'ПЛАН НАВЧАЛЬНОГО ПРОЦЕСУ ДЕННА'!L35</f>
        <v>0</v>
      </c>
      <c r="M35" s="351">
        <f>'ПЛАН НАВЧАЛЬНОГО ПРОЦЕСУ ДЕННА'!M35</f>
        <v>0</v>
      </c>
      <c r="N35" s="351">
        <f>'ПЛАН НАВЧАЛЬНОГО ПРОЦЕСУ ДЕННА'!N35</f>
        <v>0</v>
      </c>
      <c r="O35" s="311">
        <f>'ПЛАН НАВЧАЛЬНОГО ПРОЦЕСУ ДЕННА'!O35</f>
        <v>0</v>
      </c>
      <c r="P35" s="311">
        <f>'ПЛАН НАВЧАЛЬНОГО ПРОЦЕСУ ДЕННА'!P35</f>
        <v>0</v>
      </c>
      <c r="Q35" s="625">
        <f>'ПЛАН НАВЧАЛЬНОГО ПРОЦЕСУ ДЕННА'!Q35</f>
        <v>0</v>
      </c>
      <c r="R35" s="626">
        <f>'ПЛАН НАВЧАЛЬНОГО ПРОЦЕСУ ДЕННА'!R35</f>
        <v>0</v>
      </c>
      <c r="S35" s="626">
        <f>'ПЛАН НАВЧАЛЬНОГО ПРОЦЕСУ ДЕННА'!S35</f>
        <v>0</v>
      </c>
      <c r="T35" s="626">
        <f>'ПЛАН НАВЧАЛЬНОГО ПРОЦЕСУ ДЕННА'!T35</f>
        <v>0</v>
      </c>
      <c r="U35" s="626">
        <f>'ПЛАН НАВЧАЛЬНОГО ПРОЦЕСУ ДЕННА'!U35</f>
        <v>0</v>
      </c>
      <c r="V35" s="626">
        <f>'ПЛАН НАВЧАЛЬНОГО ПРОЦЕСУ ДЕННА'!V35</f>
        <v>0</v>
      </c>
      <c r="W35" s="626">
        <f>'ПЛАН НАВЧАЛЬНОГО ПРОЦЕСУ ДЕННА'!W35</f>
        <v>0</v>
      </c>
      <c r="X35" s="353">
        <f>'ПЛАН НАВЧАЛЬНОГО ПРОЦЕСУ ДЕННА'!X35</f>
        <v>0</v>
      </c>
      <c r="Y35" s="162">
        <f>'ПЛАН НАВЧАЛЬНОГО ПРОЦЕСУ ДЕННА'!Y35</f>
        <v>0</v>
      </c>
      <c r="Z35" s="9">
        <f t="shared" si="11"/>
        <v>0</v>
      </c>
      <c r="AA35" s="9">
        <f t="shared" si="11"/>
        <v>0</v>
      </c>
      <c r="AB35" s="9">
        <f t="shared" si="11"/>
        <v>0</v>
      </c>
      <c r="AC35" s="9">
        <f t="shared" si="12"/>
        <v>0</v>
      </c>
      <c r="AD35" s="450">
        <f>IF('ПЛАН НАВЧАЛЬНОГО ПРОЦЕСУ ДЕННА'!AD35&gt;0,IF(ROUND('ПЛАН НАВЧАЛЬНОГО ПРОЦЕСУ ДЕННА'!AD35*$BW$4,0)&gt;0,ROUND('ПЛАН НАВЧАЛЬНОГО ПРОЦЕСУ ДЕННА'!AD35*$BW$4,0)*2,2),0)</f>
        <v>0</v>
      </c>
      <c r="AE35" s="450">
        <f>IF('ПЛАН НАВЧАЛЬНОГО ПРОЦЕСУ ДЕННА'!AE35&gt;0,IF(ROUND('ПЛАН НАВЧАЛЬНОГО ПРОЦЕСУ ДЕННА'!AE35*$BW$4,0)&gt;0,ROUND('ПЛАН НАВЧАЛЬНОГО ПРОЦЕСУ ДЕННА'!AE35*$BW$4,0)*2,2),0)</f>
        <v>0</v>
      </c>
      <c r="AF35" s="450">
        <f>IF('ПЛАН НАВЧАЛЬНОГО ПРОЦЕСУ ДЕННА'!AF35&gt;0,IF(ROUND('ПЛАН НАВЧАЛЬНОГО ПРОЦЕСУ ДЕННА'!AF35*$BW$4,0)&gt;0,ROUND('ПЛАН НАВЧАЛЬНОГО ПРОЦЕСУ ДЕННА'!AF35*$BW$4,0)*2,2),0)</f>
        <v>0</v>
      </c>
      <c r="AG35" s="76">
        <f>'ПЛАН НАВЧАЛЬНОГО ПРОЦЕСУ ДЕННА'!AG35</f>
        <v>0</v>
      </c>
      <c r="AH35" s="450">
        <f>IF('ПЛАН НАВЧАЛЬНОГО ПРОЦЕСУ ДЕННА'!AH35&gt;0,IF(ROUND('ПЛАН НАВЧАЛЬНОГО ПРОЦЕСУ ДЕННА'!AH35*$BW$4,0)&gt;0,ROUND('ПЛАН НАВЧАЛЬНОГО ПРОЦЕСУ ДЕННА'!AH35*$BW$4,0)*2,2),0)</f>
        <v>0</v>
      </c>
      <c r="AI35" s="450">
        <f>IF('ПЛАН НАВЧАЛЬНОГО ПРОЦЕСУ ДЕННА'!AI35&gt;0,IF(ROUND('ПЛАН НАВЧАЛЬНОГО ПРОЦЕСУ ДЕННА'!AI35*$BW$4,0)&gt;0,ROUND('ПЛАН НАВЧАЛЬНОГО ПРОЦЕСУ ДЕННА'!AI35*$BW$4,0)*2,2),0)</f>
        <v>0</v>
      </c>
      <c r="AJ35" s="450">
        <f>IF('ПЛАН НАВЧАЛЬНОГО ПРОЦЕСУ ДЕННА'!AJ35&gt;0,IF(ROUND('ПЛАН НАВЧАЛЬНОГО ПРОЦЕСУ ДЕННА'!AJ35*$BW$4,0)&gt;0,ROUND('ПЛАН НАВЧАЛЬНОГО ПРОЦЕСУ ДЕННА'!AJ35*$BW$4,0)*2,2),0)</f>
        <v>0</v>
      </c>
      <c r="AK35" s="76">
        <f>'ПЛАН НАВЧАЛЬНОГО ПРОЦЕСУ ДЕННА'!AK35</f>
        <v>0</v>
      </c>
      <c r="AL35" s="450">
        <f>IF('ПЛАН НАВЧАЛЬНОГО ПРОЦЕСУ ДЕННА'!AL35&gt;0,IF(ROUND('ПЛАН НАВЧАЛЬНОГО ПРОЦЕСУ ДЕННА'!AL35*$BW$4,0)&gt;0,ROUND('ПЛАН НАВЧАЛЬНОГО ПРОЦЕСУ ДЕННА'!AL35*$BW$4,0)*2,2),0)</f>
        <v>0</v>
      </c>
      <c r="AM35" s="450">
        <f>IF('ПЛАН НАВЧАЛЬНОГО ПРОЦЕСУ ДЕННА'!AM35&gt;0,IF(ROUND('ПЛАН НАВЧАЛЬНОГО ПРОЦЕСУ ДЕННА'!AM35*$BW$4,0)&gt;0,ROUND('ПЛАН НАВЧАЛЬНОГО ПРОЦЕСУ ДЕННА'!AM35*$BW$4,0)*2,2),0)</f>
        <v>0</v>
      </c>
      <c r="AN35" s="450">
        <f>IF('ПЛАН НАВЧАЛЬНОГО ПРОЦЕСУ ДЕННА'!AN35&gt;0,IF(ROUND('ПЛАН НАВЧАЛЬНОГО ПРОЦЕСУ ДЕННА'!AN35*$BW$4,0)&gt;0,ROUND('ПЛАН НАВЧАЛЬНОГО ПРОЦЕСУ ДЕННА'!AN35*$BW$4,0)*2,2),0)</f>
        <v>0</v>
      </c>
      <c r="AO35" s="76">
        <f>'ПЛАН НАВЧАЛЬНОГО ПРОЦЕСУ ДЕННА'!AO35</f>
        <v>0</v>
      </c>
      <c r="AP35" s="450">
        <f>IF('ПЛАН НАВЧАЛЬНОГО ПРОЦЕСУ ДЕННА'!AP35&gt;0,IF(ROUND('ПЛАН НАВЧАЛЬНОГО ПРОЦЕСУ ДЕННА'!AP35*$BW$4,0)&gt;0,ROUND('ПЛАН НАВЧАЛЬНОГО ПРОЦЕСУ ДЕННА'!AP35*$BW$4,0)*2,2),0)</f>
        <v>0</v>
      </c>
      <c r="AQ35" s="450">
        <f>IF('ПЛАН НАВЧАЛЬНОГО ПРОЦЕСУ ДЕННА'!AQ35&gt;0,IF(ROUND('ПЛАН НАВЧАЛЬНОГО ПРОЦЕСУ ДЕННА'!AQ35*$BW$4,0)&gt;0,ROUND('ПЛАН НАВЧАЛЬНОГО ПРОЦЕСУ ДЕННА'!AQ35*$BW$4,0)*2,2),0)</f>
        <v>0</v>
      </c>
      <c r="AR35" s="450">
        <f>IF('ПЛАН НАВЧАЛЬНОГО ПРОЦЕСУ ДЕННА'!AR35&gt;0,IF(ROUND('ПЛАН НАВЧАЛЬНОГО ПРОЦЕСУ ДЕННА'!AR35*$BW$4,0)&gt;0,ROUND('ПЛАН НАВЧАЛЬНОГО ПРОЦЕСУ ДЕННА'!AR35*$BW$4,0)*2,2),0)</f>
        <v>0</v>
      </c>
      <c r="AS35" s="76">
        <f>'ПЛАН НАВЧАЛЬНОГО ПРОЦЕСУ ДЕННА'!AS35</f>
        <v>0</v>
      </c>
      <c r="AT35" s="450">
        <f>IF('ПЛАН НАВЧАЛЬНОГО ПРОЦЕСУ ДЕННА'!AT35&gt;0,IF(ROUND('ПЛАН НАВЧАЛЬНОГО ПРОЦЕСУ ДЕННА'!AT35*$BW$4,0)&gt;0,ROUND('ПЛАН НАВЧАЛЬНОГО ПРОЦЕСУ ДЕННА'!AT35*$BW$4,0)*2,2),0)</f>
        <v>0</v>
      </c>
      <c r="AU35" s="450">
        <f>IF('ПЛАН НАВЧАЛЬНОГО ПРОЦЕСУ ДЕННА'!AU35&gt;0,IF(ROUND('ПЛАН НАВЧАЛЬНОГО ПРОЦЕСУ ДЕННА'!AU35*$BW$4,0)&gt;0,ROUND('ПЛАН НАВЧАЛЬНОГО ПРОЦЕСУ ДЕННА'!AU35*$BW$4,0)*2,2),0)</f>
        <v>0</v>
      </c>
      <c r="AV35" s="450">
        <f>IF('ПЛАН НАВЧАЛЬНОГО ПРОЦЕСУ ДЕННА'!AV35&gt;0,IF(ROUND('ПЛАН НАВЧАЛЬНОГО ПРОЦЕСУ ДЕННА'!AV35*$BW$4,0)&gt;0,ROUND('ПЛАН НАВЧАЛЬНОГО ПРОЦЕСУ ДЕННА'!AV35*$BW$4,0)*2,2),0)</f>
        <v>0</v>
      </c>
      <c r="AW35" s="76">
        <f t="shared" si="35"/>
        <v>0</v>
      </c>
      <c r="AX35" s="450">
        <f>IF('ПЛАН НАВЧАЛЬНОГО ПРОЦЕСУ ДЕННА'!AX35&gt;0,IF(ROUND('ПЛАН НАВЧАЛЬНОГО ПРОЦЕСУ ДЕННА'!AX35*$BW$4,0)&gt;0,ROUND('ПЛАН НАВЧАЛЬНОГО ПРОЦЕСУ ДЕННА'!AX35*$BW$4,0)*2,2),0)</f>
        <v>0</v>
      </c>
      <c r="AY35" s="450">
        <f>IF('ПЛАН НАВЧАЛЬНОГО ПРОЦЕСУ ДЕННА'!AY35&gt;0,IF(ROUND('ПЛАН НАВЧАЛЬНОГО ПРОЦЕСУ ДЕННА'!AY35*$BW$4,0)&gt;0,ROUND('ПЛАН НАВЧАЛЬНОГО ПРОЦЕСУ ДЕННА'!AY35*$BW$4,0)*2,2),0)</f>
        <v>0</v>
      </c>
      <c r="AZ35" s="450">
        <f>IF('ПЛАН НАВЧАЛЬНОГО ПРОЦЕСУ ДЕННА'!AZ35&gt;0,IF(ROUND('ПЛАН НАВЧАЛЬНОГО ПРОЦЕСУ ДЕННА'!AZ35*$BW$4,0)&gt;0,ROUND('ПЛАН НАВЧАЛЬНОГО ПРОЦЕСУ ДЕННА'!AZ35*$BW$4,0)*2,2),0)</f>
        <v>0</v>
      </c>
      <c r="BA35" s="76">
        <f t="shared" si="36"/>
        <v>0</v>
      </c>
      <c r="BB35" s="450">
        <f>IF('ПЛАН НАВЧАЛЬНОГО ПРОЦЕСУ ДЕННА'!BB35&gt;0,IF(ROUND('ПЛАН НАВЧАЛЬНОГО ПРОЦЕСУ ДЕННА'!BB35*$BW$4,0)&gt;0,ROUND('ПЛАН НАВЧАЛЬНОГО ПРОЦЕСУ ДЕННА'!BB35*$BW$4,0)*2,2),0)</f>
        <v>0</v>
      </c>
      <c r="BC35" s="450">
        <f>IF('ПЛАН НАВЧАЛЬНОГО ПРОЦЕСУ ДЕННА'!BC35&gt;0,IF(ROUND('ПЛАН НАВЧАЛЬНОГО ПРОЦЕСУ ДЕННА'!BC35*$BW$4,0)&gt;0,ROUND('ПЛАН НАВЧАЛЬНОГО ПРОЦЕСУ ДЕННА'!BC35*$BW$4,0)*2,2),0)</f>
        <v>0</v>
      </c>
      <c r="BD35" s="450">
        <f>IF('ПЛАН НАВЧАЛЬНОГО ПРОЦЕСУ ДЕННА'!BD35&gt;0,IF(ROUND('ПЛАН НАВЧАЛЬНОГО ПРОЦЕСУ ДЕННА'!BD35*$BW$4,0)&gt;0,ROUND('ПЛАН НАВЧАЛЬНОГО ПРОЦЕСУ ДЕННА'!BD35*$BW$4,0)*2,2),0)</f>
        <v>0</v>
      </c>
      <c r="BE35" s="76">
        <f t="shared" si="37"/>
        <v>0</v>
      </c>
      <c r="BF35" s="450">
        <f>IF('ПЛАН НАВЧАЛЬНОГО ПРОЦЕСУ ДЕННА'!BF35&gt;0,IF(ROUND('ПЛАН НАВЧАЛЬНОГО ПРОЦЕСУ ДЕННА'!BF35*$BW$4,0)&gt;0,ROUND('ПЛАН НАВЧАЛЬНОГО ПРОЦЕСУ ДЕННА'!BF35*$BW$4,0)*2,2),0)</f>
        <v>0</v>
      </c>
      <c r="BG35" s="450">
        <f>IF('ПЛАН НАВЧАЛЬНОГО ПРОЦЕСУ ДЕННА'!BG35&gt;0,IF(ROUND('ПЛАН НАВЧАЛЬНОГО ПРОЦЕСУ ДЕННА'!BG35*$BW$4,0)&gt;0,ROUND('ПЛАН НАВЧАЛЬНОГО ПРОЦЕСУ ДЕННА'!BG35*$BW$4,0)*2,2),0)</f>
        <v>0</v>
      </c>
      <c r="BH35" s="450">
        <f>IF('ПЛАН НАВЧАЛЬНОГО ПРОЦЕСУ ДЕННА'!BH35&gt;0,IF(ROUND('ПЛАН НАВЧАЛЬНОГО ПРОЦЕСУ ДЕННА'!BH35*$BW$4,0)&gt;0,ROUND('ПЛАН НАВЧАЛЬНОГО ПРОЦЕСУ ДЕННА'!BH35*$BW$4,0)*2,2),0)</f>
        <v>0</v>
      </c>
      <c r="BI35" s="76">
        <f t="shared" si="38"/>
        <v>0</v>
      </c>
      <c r="BJ35" s="69">
        <f t="shared" si="0"/>
        <v>0</v>
      </c>
      <c r="BK35" s="142" t="str">
        <f t="shared" si="1"/>
        <v/>
      </c>
      <c r="BL35" s="15">
        <f t="shared" si="26"/>
        <v>0</v>
      </c>
      <c r="BM35" s="15">
        <f t="shared" si="26"/>
        <v>0</v>
      </c>
      <c r="BN35" s="15">
        <f t="shared" si="26"/>
        <v>0</v>
      </c>
      <c r="BO35" s="15">
        <f t="shared" si="26"/>
        <v>0</v>
      </c>
      <c r="BP35" s="15">
        <f t="shared" si="26"/>
        <v>0</v>
      </c>
      <c r="BQ35" s="15">
        <f t="shared" si="26"/>
        <v>0</v>
      </c>
      <c r="BR35" s="15">
        <f t="shared" si="26"/>
        <v>0</v>
      </c>
      <c r="BS35" s="15">
        <f t="shared" si="26"/>
        <v>0</v>
      </c>
      <c r="BT35" s="101">
        <f t="shared" si="39"/>
        <v>0</v>
      </c>
      <c r="BW35" s="15">
        <f t="shared" si="27"/>
        <v>0</v>
      </c>
      <c r="BX35" s="15">
        <f t="shared" si="28"/>
        <v>0</v>
      </c>
      <c r="BY35" s="15">
        <f t="shared" si="29"/>
        <v>0</v>
      </c>
      <c r="BZ35" s="15">
        <f t="shared" si="30"/>
        <v>0</v>
      </c>
      <c r="CA35" s="15">
        <f t="shared" si="31"/>
        <v>0</v>
      </c>
      <c r="CB35" s="15">
        <f t="shared" si="32"/>
        <v>0</v>
      </c>
      <c r="CC35" s="15">
        <f t="shared" si="33"/>
        <v>0</v>
      </c>
      <c r="CD35" s="15">
        <f t="shared" si="34"/>
        <v>0</v>
      </c>
      <c r="CE35" s="234">
        <f t="shared" si="40"/>
        <v>0</v>
      </c>
      <c r="CF35" s="355">
        <f t="shared" si="15"/>
        <v>0</v>
      </c>
      <c r="CH35" s="356">
        <f t="shared" si="16"/>
        <v>0</v>
      </c>
      <c r="CI35" s="356">
        <f t="shared" si="17"/>
        <v>0</v>
      </c>
      <c r="CJ35" s="356">
        <f t="shared" si="18"/>
        <v>0</v>
      </c>
      <c r="CK35" s="356">
        <f t="shared" si="19"/>
        <v>0</v>
      </c>
      <c r="CL35" s="356">
        <f t="shared" si="20"/>
        <v>0</v>
      </c>
      <c r="CM35" s="356">
        <f t="shared" si="21"/>
        <v>0</v>
      </c>
      <c r="CN35" s="356">
        <f t="shared" si="22"/>
        <v>0</v>
      </c>
      <c r="CO35" s="356">
        <f t="shared" si="23"/>
        <v>0</v>
      </c>
      <c r="CP35" s="357">
        <f t="shared" si="41"/>
        <v>0</v>
      </c>
      <c r="CQ35" s="356">
        <f t="shared" si="3"/>
        <v>0</v>
      </c>
      <c r="CR35" s="356">
        <f t="shared" si="4"/>
        <v>0</v>
      </c>
      <c r="CS35" s="358">
        <f t="shared" si="5"/>
        <v>0</v>
      </c>
      <c r="CT35" s="356">
        <f t="shared" si="6"/>
        <v>0</v>
      </c>
      <c r="CU35" s="356">
        <f t="shared" si="7"/>
        <v>0</v>
      </c>
      <c r="CV35" s="356">
        <f t="shared" si="8"/>
        <v>0</v>
      </c>
      <c r="CW35" s="356">
        <f t="shared" si="9"/>
        <v>0</v>
      </c>
      <c r="CX35" s="356">
        <f t="shared" si="10"/>
        <v>0</v>
      </c>
      <c r="CY35" s="359">
        <f t="shared" si="25"/>
        <v>0</v>
      </c>
      <c r="DC35" s="360">
        <f>SUM($AD35:$AF35)+SUM($AH35:$AJ35)+SUM($AL35:AN35)+SUM($AP35:AR35)+SUM($AT35:AV35)+SUM($AX35:AZ35)+SUM($BB35:BD35)+SUM($BF35:BH35)</f>
        <v>0</v>
      </c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9"/>
      <c r="DT35" s="139"/>
      <c r="DU35" s="139"/>
    </row>
    <row r="36" spans="1:125" s="20" customFormat="1" hidden="1" x14ac:dyDescent="0.25">
      <c r="A36" s="23" t="str">
        <f>'ПЛАН НАВЧАЛЬНОГО ПРОЦЕСУ ДЕННА'!A36</f>
        <v>1.1.22</v>
      </c>
      <c r="B36" s="513">
        <f>'ПЛАН НАВЧАЛЬНОГО ПРОЦЕСУ ДЕННА'!B36</f>
        <v>0</v>
      </c>
      <c r="C36" s="514">
        <f>'ПЛАН НАВЧАЛЬНОГО ПРОЦЕСУ ДЕННА'!C36</f>
        <v>0</v>
      </c>
      <c r="D36" s="350">
        <f>'ПЛАН НАВЧАЛЬНОГО ПРОЦЕСУ ДЕННА'!D36</f>
        <v>0</v>
      </c>
      <c r="E36" s="351">
        <f>'ПЛАН НАВЧАЛЬНОГО ПРОЦЕСУ ДЕННА'!E36</f>
        <v>0</v>
      </c>
      <c r="F36" s="351">
        <f>'ПЛАН НАВЧАЛЬНОГО ПРОЦЕСУ ДЕННА'!F36</f>
        <v>0</v>
      </c>
      <c r="G36" s="352">
        <f>'ПЛАН НАВЧАЛЬНОГО ПРОЦЕСУ ДЕННА'!G36</f>
        <v>0</v>
      </c>
      <c r="H36" s="350">
        <f>'ПЛАН НАВЧАЛЬНОГО ПРОЦЕСУ ДЕННА'!H36</f>
        <v>0</v>
      </c>
      <c r="I36" s="351">
        <f>'ПЛАН НАВЧАЛЬНОГО ПРОЦЕСУ ДЕННА'!I36</f>
        <v>0</v>
      </c>
      <c r="J36" s="351">
        <f>'ПЛАН НАВЧАЛЬНОГО ПРОЦЕСУ ДЕННА'!J36</f>
        <v>0</v>
      </c>
      <c r="K36" s="351">
        <f>'ПЛАН НАВЧАЛЬНОГО ПРОЦЕСУ ДЕННА'!K36</f>
        <v>0</v>
      </c>
      <c r="L36" s="351">
        <f>'ПЛАН НАВЧАЛЬНОГО ПРОЦЕСУ ДЕННА'!L36</f>
        <v>0</v>
      </c>
      <c r="M36" s="351">
        <f>'ПЛАН НАВЧАЛЬНОГО ПРОЦЕСУ ДЕННА'!M36</f>
        <v>0</v>
      </c>
      <c r="N36" s="351">
        <f>'ПЛАН НАВЧАЛЬНОГО ПРОЦЕСУ ДЕННА'!N36</f>
        <v>0</v>
      </c>
      <c r="O36" s="311">
        <f>'ПЛАН НАВЧАЛЬНОГО ПРОЦЕСУ ДЕННА'!O36</f>
        <v>0</v>
      </c>
      <c r="P36" s="311">
        <f>'ПЛАН НАВЧАЛЬНОГО ПРОЦЕСУ ДЕННА'!P36</f>
        <v>0</v>
      </c>
      <c r="Q36" s="625">
        <f>'ПЛАН НАВЧАЛЬНОГО ПРОЦЕСУ ДЕННА'!Q36</f>
        <v>0</v>
      </c>
      <c r="R36" s="626">
        <f>'ПЛАН НАВЧАЛЬНОГО ПРОЦЕСУ ДЕННА'!R36</f>
        <v>0</v>
      </c>
      <c r="S36" s="626">
        <f>'ПЛАН НАВЧАЛЬНОГО ПРОЦЕСУ ДЕННА'!S36</f>
        <v>0</v>
      </c>
      <c r="T36" s="626">
        <f>'ПЛАН НАВЧАЛЬНОГО ПРОЦЕСУ ДЕННА'!T36</f>
        <v>0</v>
      </c>
      <c r="U36" s="626">
        <f>'ПЛАН НАВЧАЛЬНОГО ПРОЦЕСУ ДЕННА'!U36</f>
        <v>0</v>
      </c>
      <c r="V36" s="626">
        <f>'ПЛАН НАВЧАЛЬНОГО ПРОЦЕСУ ДЕННА'!V36</f>
        <v>0</v>
      </c>
      <c r="W36" s="626">
        <f>'ПЛАН НАВЧАЛЬНОГО ПРОЦЕСУ ДЕННА'!W36</f>
        <v>0</v>
      </c>
      <c r="X36" s="353">
        <f>'ПЛАН НАВЧАЛЬНОГО ПРОЦЕСУ ДЕННА'!X36</f>
        <v>0</v>
      </c>
      <c r="Y36" s="162">
        <f>'ПЛАН НАВЧАЛЬНОГО ПРОЦЕСУ ДЕННА'!Y36</f>
        <v>0</v>
      </c>
      <c r="Z36" s="9">
        <f t="shared" si="11"/>
        <v>0</v>
      </c>
      <c r="AA36" s="9">
        <f t="shared" si="11"/>
        <v>0</v>
      </c>
      <c r="AB36" s="9">
        <f t="shared" si="11"/>
        <v>0</v>
      </c>
      <c r="AC36" s="9">
        <f t="shared" si="12"/>
        <v>0</v>
      </c>
      <c r="AD36" s="450">
        <f>IF('ПЛАН НАВЧАЛЬНОГО ПРОЦЕСУ ДЕННА'!AD36&gt;0,IF(ROUND('ПЛАН НАВЧАЛЬНОГО ПРОЦЕСУ ДЕННА'!AD36*$BW$4,0)&gt;0,ROUND('ПЛАН НАВЧАЛЬНОГО ПРОЦЕСУ ДЕННА'!AD36*$BW$4,0)*2,2),0)</f>
        <v>0</v>
      </c>
      <c r="AE36" s="450">
        <f>IF('ПЛАН НАВЧАЛЬНОГО ПРОЦЕСУ ДЕННА'!AE36&gt;0,IF(ROUND('ПЛАН НАВЧАЛЬНОГО ПРОЦЕСУ ДЕННА'!AE36*$BW$4,0)&gt;0,ROUND('ПЛАН НАВЧАЛЬНОГО ПРОЦЕСУ ДЕННА'!AE36*$BW$4,0)*2,2),0)</f>
        <v>0</v>
      </c>
      <c r="AF36" s="450">
        <f>IF('ПЛАН НАВЧАЛЬНОГО ПРОЦЕСУ ДЕННА'!AF36&gt;0,IF(ROUND('ПЛАН НАВЧАЛЬНОГО ПРОЦЕСУ ДЕННА'!AF36*$BW$4,0)&gt;0,ROUND('ПЛАН НАВЧАЛЬНОГО ПРОЦЕСУ ДЕННА'!AF36*$BW$4,0)*2,2),0)</f>
        <v>0</v>
      </c>
      <c r="AG36" s="76">
        <f>'ПЛАН НАВЧАЛЬНОГО ПРОЦЕСУ ДЕННА'!AG36</f>
        <v>0</v>
      </c>
      <c r="AH36" s="450">
        <f>IF('ПЛАН НАВЧАЛЬНОГО ПРОЦЕСУ ДЕННА'!AH36&gt;0,IF(ROUND('ПЛАН НАВЧАЛЬНОГО ПРОЦЕСУ ДЕННА'!AH36*$BW$4,0)&gt;0,ROUND('ПЛАН НАВЧАЛЬНОГО ПРОЦЕСУ ДЕННА'!AH36*$BW$4,0)*2,2),0)</f>
        <v>0</v>
      </c>
      <c r="AI36" s="450">
        <f>IF('ПЛАН НАВЧАЛЬНОГО ПРОЦЕСУ ДЕННА'!AI36&gt;0,IF(ROUND('ПЛАН НАВЧАЛЬНОГО ПРОЦЕСУ ДЕННА'!AI36*$BW$4,0)&gt;0,ROUND('ПЛАН НАВЧАЛЬНОГО ПРОЦЕСУ ДЕННА'!AI36*$BW$4,0)*2,2),0)</f>
        <v>0</v>
      </c>
      <c r="AJ36" s="450">
        <f>IF('ПЛАН НАВЧАЛЬНОГО ПРОЦЕСУ ДЕННА'!AJ36&gt;0,IF(ROUND('ПЛАН НАВЧАЛЬНОГО ПРОЦЕСУ ДЕННА'!AJ36*$BW$4,0)&gt;0,ROUND('ПЛАН НАВЧАЛЬНОГО ПРОЦЕСУ ДЕННА'!AJ36*$BW$4,0)*2,2),0)</f>
        <v>0</v>
      </c>
      <c r="AK36" s="76">
        <f>'ПЛАН НАВЧАЛЬНОГО ПРОЦЕСУ ДЕННА'!AK36</f>
        <v>0</v>
      </c>
      <c r="AL36" s="450">
        <f>IF('ПЛАН НАВЧАЛЬНОГО ПРОЦЕСУ ДЕННА'!AL36&gt;0,IF(ROUND('ПЛАН НАВЧАЛЬНОГО ПРОЦЕСУ ДЕННА'!AL36*$BW$4,0)&gt;0,ROUND('ПЛАН НАВЧАЛЬНОГО ПРОЦЕСУ ДЕННА'!AL36*$BW$4,0)*2,2),0)</f>
        <v>0</v>
      </c>
      <c r="AM36" s="450">
        <f>IF('ПЛАН НАВЧАЛЬНОГО ПРОЦЕСУ ДЕННА'!AM36&gt;0,IF(ROUND('ПЛАН НАВЧАЛЬНОГО ПРОЦЕСУ ДЕННА'!AM36*$BW$4,0)&gt;0,ROUND('ПЛАН НАВЧАЛЬНОГО ПРОЦЕСУ ДЕННА'!AM36*$BW$4,0)*2,2),0)</f>
        <v>0</v>
      </c>
      <c r="AN36" s="450">
        <f>IF('ПЛАН НАВЧАЛЬНОГО ПРОЦЕСУ ДЕННА'!AN36&gt;0,IF(ROUND('ПЛАН НАВЧАЛЬНОГО ПРОЦЕСУ ДЕННА'!AN36*$BW$4,0)&gt;0,ROUND('ПЛАН НАВЧАЛЬНОГО ПРОЦЕСУ ДЕННА'!AN36*$BW$4,0)*2,2),0)</f>
        <v>0</v>
      </c>
      <c r="AO36" s="76">
        <f>'ПЛАН НАВЧАЛЬНОГО ПРОЦЕСУ ДЕННА'!AO36</f>
        <v>0</v>
      </c>
      <c r="AP36" s="450">
        <f>IF('ПЛАН НАВЧАЛЬНОГО ПРОЦЕСУ ДЕННА'!AP36&gt;0,IF(ROUND('ПЛАН НАВЧАЛЬНОГО ПРОЦЕСУ ДЕННА'!AP36*$BW$4,0)&gt;0,ROUND('ПЛАН НАВЧАЛЬНОГО ПРОЦЕСУ ДЕННА'!AP36*$BW$4,0)*2,2),0)</f>
        <v>0</v>
      </c>
      <c r="AQ36" s="450">
        <f>IF('ПЛАН НАВЧАЛЬНОГО ПРОЦЕСУ ДЕННА'!AQ36&gt;0,IF(ROUND('ПЛАН НАВЧАЛЬНОГО ПРОЦЕСУ ДЕННА'!AQ36*$BW$4,0)&gt;0,ROUND('ПЛАН НАВЧАЛЬНОГО ПРОЦЕСУ ДЕННА'!AQ36*$BW$4,0)*2,2),0)</f>
        <v>0</v>
      </c>
      <c r="AR36" s="450">
        <f>IF('ПЛАН НАВЧАЛЬНОГО ПРОЦЕСУ ДЕННА'!AR36&gt;0,IF(ROUND('ПЛАН НАВЧАЛЬНОГО ПРОЦЕСУ ДЕННА'!AR36*$BW$4,0)&gt;0,ROUND('ПЛАН НАВЧАЛЬНОГО ПРОЦЕСУ ДЕННА'!AR36*$BW$4,0)*2,2),0)</f>
        <v>0</v>
      </c>
      <c r="AS36" s="76">
        <f>'ПЛАН НАВЧАЛЬНОГО ПРОЦЕСУ ДЕННА'!AS36</f>
        <v>0</v>
      </c>
      <c r="AT36" s="450">
        <f>IF('ПЛАН НАВЧАЛЬНОГО ПРОЦЕСУ ДЕННА'!AT36&gt;0,IF(ROUND('ПЛАН НАВЧАЛЬНОГО ПРОЦЕСУ ДЕННА'!AT36*$BW$4,0)&gt;0,ROUND('ПЛАН НАВЧАЛЬНОГО ПРОЦЕСУ ДЕННА'!AT36*$BW$4,0)*2,2),0)</f>
        <v>0</v>
      </c>
      <c r="AU36" s="450">
        <f>IF('ПЛАН НАВЧАЛЬНОГО ПРОЦЕСУ ДЕННА'!AU36&gt;0,IF(ROUND('ПЛАН НАВЧАЛЬНОГО ПРОЦЕСУ ДЕННА'!AU36*$BW$4,0)&gt;0,ROUND('ПЛАН НАВЧАЛЬНОГО ПРОЦЕСУ ДЕННА'!AU36*$BW$4,0)*2,2),0)</f>
        <v>0</v>
      </c>
      <c r="AV36" s="450">
        <f>IF('ПЛАН НАВЧАЛЬНОГО ПРОЦЕСУ ДЕННА'!AV36&gt;0,IF(ROUND('ПЛАН НАВЧАЛЬНОГО ПРОЦЕСУ ДЕННА'!AV36*$BW$4,0)&gt;0,ROUND('ПЛАН НАВЧАЛЬНОГО ПРОЦЕСУ ДЕННА'!AV36*$BW$4,0)*2,2),0)</f>
        <v>0</v>
      </c>
      <c r="AW36" s="76">
        <f t="shared" si="35"/>
        <v>0</v>
      </c>
      <c r="AX36" s="450">
        <f>IF('ПЛАН НАВЧАЛЬНОГО ПРОЦЕСУ ДЕННА'!AX36&gt;0,IF(ROUND('ПЛАН НАВЧАЛЬНОГО ПРОЦЕСУ ДЕННА'!AX36*$BW$4,0)&gt;0,ROUND('ПЛАН НАВЧАЛЬНОГО ПРОЦЕСУ ДЕННА'!AX36*$BW$4,0)*2,2),0)</f>
        <v>0</v>
      </c>
      <c r="AY36" s="450">
        <f>IF('ПЛАН НАВЧАЛЬНОГО ПРОЦЕСУ ДЕННА'!AY36&gt;0,IF(ROUND('ПЛАН НАВЧАЛЬНОГО ПРОЦЕСУ ДЕННА'!AY36*$BW$4,0)&gt;0,ROUND('ПЛАН НАВЧАЛЬНОГО ПРОЦЕСУ ДЕННА'!AY36*$BW$4,0)*2,2),0)</f>
        <v>0</v>
      </c>
      <c r="AZ36" s="450">
        <f>IF('ПЛАН НАВЧАЛЬНОГО ПРОЦЕСУ ДЕННА'!AZ36&gt;0,IF(ROUND('ПЛАН НАВЧАЛЬНОГО ПРОЦЕСУ ДЕННА'!AZ36*$BW$4,0)&gt;0,ROUND('ПЛАН НАВЧАЛЬНОГО ПРОЦЕСУ ДЕННА'!AZ36*$BW$4,0)*2,2),0)</f>
        <v>0</v>
      </c>
      <c r="BA36" s="76">
        <f t="shared" si="36"/>
        <v>0</v>
      </c>
      <c r="BB36" s="450">
        <f>IF('ПЛАН НАВЧАЛЬНОГО ПРОЦЕСУ ДЕННА'!BB36&gt;0,IF(ROUND('ПЛАН НАВЧАЛЬНОГО ПРОЦЕСУ ДЕННА'!BB36*$BW$4,0)&gt;0,ROUND('ПЛАН НАВЧАЛЬНОГО ПРОЦЕСУ ДЕННА'!BB36*$BW$4,0)*2,2),0)</f>
        <v>0</v>
      </c>
      <c r="BC36" s="450">
        <f>IF('ПЛАН НАВЧАЛЬНОГО ПРОЦЕСУ ДЕННА'!BC36&gt;0,IF(ROUND('ПЛАН НАВЧАЛЬНОГО ПРОЦЕСУ ДЕННА'!BC36*$BW$4,0)&gt;0,ROUND('ПЛАН НАВЧАЛЬНОГО ПРОЦЕСУ ДЕННА'!BC36*$BW$4,0)*2,2),0)</f>
        <v>0</v>
      </c>
      <c r="BD36" s="450">
        <f>IF('ПЛАН НАВЧАЛЬНОГО ПРОЦЕСУ ДЕННА'!BD36&gt;0,IF(ROUND('ПЛАН НАВЧАЛЬНОГО ПРОЦЕСУ ДЕННА'!BD36*$BW$4,0)&gt;0,ROUND('ПЛАН НАВЧАЛЬНОГО ПРОЦЕСУ ДЕННА'!BD36*$BW$4,0)*2,2),0)</f>
        <v>0</v>
      </c>
      <c r="BE36" s="76">
        <f t="shared" si="37"/>
        <v>0</v>
      </c>
      <c r="BF36" s="450">
        <f>IF('ПЛАН НАВЧАЛЬНОГО ПРОЦЕСУ ДЕННА'!BF36&gt;0,IF(ROUND('ПЛАН НАВЧАЛЬНОГО ПРОЦЕСУ ДЕННА'!BF36*$BW$4,0)&gt;0,ROUND('ПЛАН НАВЧАЛЬНОГО ПРОЦЕСУ ДЕННА'!BF36*$BW$4,0)*2,2),0)</f>
        <v>0</v>
      </c>
      <c r="BG36" s="450">
        <f>IF('ПЛАН НАВЧАЛЬНОГО ПРОЦЕСУ ДЕННА'!BG36&gt;0,IF(ROUND('ПЛАН НАВЧАЛЬНОГО ПРОЦЕСУ ДЕННА'!BG36*$BW$4,0)&gt;0,ROUND('ПЛАН НАВЧАЛЬНОГО ПРОЦЕСУ ДЕННА'!BG36*$BW$4,0)*2,2),0)</f>
        <v>0</v>
      </c>
      <c r="BH36" s="450">
        <f>IF('ПЛАН НАВЧАЛЬНОГО ПРОЦЕСУ ДЕННА'!BH36&gt;0,IF(ROUND('ПЛАН НАВЧАЛЬНОГО ПРОЦЕСУ ДЕННА'!BH36*$BW$4,0)&gt;0,ROUND('ПЛАН НАВЧАЛЬНОГО ПРОЦЕСУ ДЕННА'!BH36*$BW$4,0)*2,2),0)</f>
        <v>0</v>
      </c>
      <c r="BI36" s="76">
        <f t="shared" si="38"/>
        <v>0</v>
      </c>
      <c r="BJ36" s="69">
        <f t="shared" si="0"/>
        <v>0</v>
      </c>
      <c r="BK36" s="142" t="str">
        <f t="shared" si="1"/>
        <v/>
      </c>
      <c r="BL36" s="15">
        <f t="shared" si="26"/>
        <v>0</v>
      </c>
      <c r="BM36" s="15">
        <f t="shared" si="26"/>
        <v>0</v>
      </c>
      <c r="BN36" s="15">
        <f t="shared" si="26"/>
        <v>0</v>
      </c>
      <c r="BO36" s="15">
        <f t="shared" si="26"/>
        <v>0</v>
      </c>
      <c r="BP36" s="15">
        <f t="shared" si="26"/>
        <v>0</v>
      </c>
      <c r="BQ36" s="15">
        <f t="shared" si="26"/>
        <v>0</v>
      </c>
      <c r="BR36" s="15">
        <f t="shared" si="26"/>
        <v>0</v>
      </c>
      <c r="BS36" s="15">
        <f t="shared" si="26"/>
        <v>0</v>
      </c>
      <c r="BT36" s="101">
        <f t="shared" si="39"/>
        <v>0</v>
      </c>
      <c r="BW36" s="15">
        <f t="shared" si="27"/>
        <v>0</v>
      </c>
      <c r="BX36" s="15">
        <f t="shared" si="28"/>
        <v>0</v>
      </c>
      <c r="BY36" s="15">
        <f t="shared" si="29"/>
        <v>0</v>
      </c>
      <c r="BZ36" s="15">
        <f t="shared" si="30"/>
        <v>0</v>
      </c>
      <c r="CA36" s="15">
        <f t="shared" si="31"/>
        <v>0</v>
      </c>
      <c r="CB36" s="15">
        <f t="shared" si="32"/>
        <v>0</v>
      </c>
      <c r="CC36" s="15">
        <f t="shared" si="33"/>
        <v>0</v>
      </c>
      <c r="CD36" s="15">
        <f t="shared" si="34"/>
        <v>0</v>
      </c>
      <c r="CE36" s="234">
        <f t="shared" si="40"/>
        <v>0</v>
      </c>
      <c r="CF36" s="355">
        <f t="shared" si="15"/>
        <v>0</v>
      </c>
      <c r="CH36" s="356">
        <f t="shared" si="16"/>
        <v>0</v>
      </c>
      <c r="CI36" s="356">
        <f t="shared" si="17"/>
        <v>0</v>
      </c>
      <c r="CJ36" s="356">
        <f t="shared" si="18"/>
        <v>0</v>
      </c>
      <c r="CK36" s="356">
        <f t="shared" si="19"/>
        <v>0</v>
      </c>
      <c r="CL36" s="356">
        <f t="shared" si="20"/>
        <v>0</v>
      </c>
      <c r="CM36" s="356">
        <f t="shared" si="21"/>
        <v>0</v>
      </c>
      <c r="CN36" s="356">
        <f t="shared" si="22"/>
        <v>0</v>
      </c>
      <c r="CO36" s="356">
        <f t="shared" si="23"/>
        <v>0</v>
      </c>
      <c r="CP36" s="357">
        <f t="shared" si="41"/>
        <v>0</v>
      </c>
      <c r="CQ36" s="356">
        <f t="shared" si="3"/>
        <v>0</v>
      </c>
      <c r="CR36" s="356">
        <f t="shared" si="4"/>
        <v>0</v>
      </c>
      <c r="CS36" s="358">
        <f t="shared" si="5"/>
        <v>0</v>
      </c>
      <c r="CT36" s="356">
        <f t="shared" si="6"/>
        <v>0</v>
      </c>
      <c r="CU36" s="356">
        <f t="shared" si="7"/>
        <v>0</v>
      </c>
      <c r="CV36" s="356">
        <f t="shared" si="8"/>
        <v>0</v>
      </c>
      <c r="CW36" s="356">
        <f t="shared" si="9"/>
        <v>0</v>
      </c>
      <c r="CX36" s="356">
        <f t="shared" si="10"/>
        <v>0</v>
      </c>
      <c r="CY36" s="359">
        <f t="shared" si="25"/>
        <v>0</v>
      </c>
      <c r="DC36" s="360">
        <f>SUM($AD36:$AF36)+SUM($AH36:$AJ36)+SUM($AL36:AN36)+SUM($AP36:AR36)+SUM($AT36:AV36)+SUM($AX36:AZ36)+SUM($BB36:BD36)+SUM($BF36:BH36)</f>
        <v>0</v>
      </c>
      <c r="DD36" s="139"/>
      <c r="DE36" s="139"/>
      <c r="DF36" s="139"/>
      <c r="DG36" s="139"/>
      <c r="DH36" s="139"/>
      <c r="DI36" s="139"/>
      <c r="DJ36" s="139"/>
      <c r="DK36" s="139"/>
      <c r="DL36" s="139"/>
      <c r="DM36" s="139"/>
      <c r="DN36" s="139"/>
      <c r="DO36" s="139"/>
      <c r="DP36" s="139"/>
      <c r="DQ36" s="139"/>
      <c r="DR36" s="139"/>
      <c r="DS36" s="139"/>
      <c r="DT36" s="139"/>
      <c r="DU36" s="139"/>
    </row>
    <row r="37" spans="1:125" s="20" customFormat="1" hidden="1" x14ac:dyDescent="0.25">
      <c r="A37" s="23" t="str">
        <f>'ПЛАН НАВЧАЛЬНОГО ПРОЦЕСУ ДЕННА'!A37</f>
        <v>1.1.23</v>
      </c>
      <c r="B37" s="513">
        <f>'ПЛАН НАВЧАЛЬНОГО ПРОЦЕСУ ДЕННА'!B37</f>
        <v>0</v>
      </c>
      <c r="C37" s="514">
        <f>'ПЛАН НАВЧАЛЬНОГО ПРОЦЕСУ ДЕННА'!C37</f>
        <v>0</v>
      </c>
      <c r="D37" s="350">
        <f>'ПЛАН НАВЧАЛЬНОГО ПРОЦЕСУ ДЕННА'!D37</f>
        <v>0</v>
      </c>
      <c r="E37" s="351">
        <f>'ПЛАН НАВЧАЛЬНОГО ПРОЦЕСУ ДЕННА'!E37</f>
        <v>0</v>
      </c>
      <c r="F37" s="351">
        <f>'ПЛАН НАВЧАЛЬНОГО ПРОЦЕСУ ДЕННА'!F37</f>
        <v>0</v>
      </c>
      <c r="G37" s="352">
        <f>'ПЛАН НАВЧАЛЬНОГО ПРОЦЕСУ ДЕННА'!G37</f>
        <v>0</v>
      </c>
      <c r="H37" s="350">
        <f>'ПЛАН НАВЧАЛЬНОГО ПРОЦЕСУ ДЕННА'!H37</f>
        <v>0</v>
      </c>
      <c r="I37" s="351">
        <f>'ПЛАН НАВЧАЛЬНОГО ПРОЦЕСУ ДЕННА'!I37</f>
        <v>0</v>
      </c>
      <c r="J37" s="351">
        <f>'ПЛАН НАВЧАЛЬНОГО ПРОЦЕСУ ДЕННА'!J37</f>
        <v>0</v>
      </c>
      <c r="K37" s="351">
        <f>'ПЛАН НАВЧАЛЬНОГО ПРОЦЕСУ ДЕННА'!K37</f>
        <v>0</v>
      </c>
      <c r="L37" s="351">
        <f>'ПЛАН НАВЧАЛЬНОГО ПРОЦЕСУ ДЕННА'!L37</f>
        <v>0</v>
      </c>
      <c r="M37" s="351">
        <f>'ПЛАН НАВЧАЛЬНОГО ПРОЦЕСУ ДЕННА'!M37</f>
        <v>0</v>
      </c>
      <c r="N37" s="351">
        <f>'ПЛАН НАВЧАЛЬНОГО ПРОЦЕСУ ДЕННА'!N37</f>
        <v>0</v>
      </c>
      <c r="O37" s="311">
        <f>'ПЛАН НАВЧАЛЬНОГО ПРОЦЕСУ ДЕННА'!O37</f>
        <v>0</v>
      </c>
      <c r="P37" s="311">
        <f>'ПЛАН НАВЧАЛЬНОГО ПРОЦЕСУ ДЕННА'!P37</f>
        <v>0</v>
      </c>
      <c r="Q37" s="625">
        <f>'ПЛАН НАВЧАЛЬНОГО ПРОЦЕСУ ДЕННА'!Q37</f>
        <v>0</v>
      </c>
      <c r="R37" s="626">
        <f>'ПЛАН НАВЧАЛЬНОГО ПРОЦЕСУ ДЕННА'!R37</f>
        <v>0</v>
      </c>
      <c r="S37" s="626">
        <f>'ПЛАН НАВЧАЛЬНОГО ПРОЦЕСУ ДЕННА'!S37</f>
        <v>0</v>
      </c>
      <c r="T37" s="626">
        <f>'ПЛАН НАВЧАЛЬНОГО ПРОЦЕСУ ДЕННА'!T37</f>
        <v>0</v>
      </c>
      <c r="U37" s="626">
        <f>'ПЛАН НАВЧАЛЬНОГО ПРОЦЕСУ ДЕННА'!U37</f>
        <v>0</v>
      </c>
      <c r="V37" s="626">
        <f>'ПЛАН НАВЧАЛЬНОГО ПРОЦЕСУ ДЕННА'!V37</f>
        <v>0</v>
      </c>
      <c r="W37" s="626">
        <f>'ПЛАН НАВЧАЛЬНОГО ПРОЦЕСУ ДЕННА'!W37</f>
        <v>0</v>
      </c>
      <c r="X37" s="353">
        <f>'ПЛАН НАВЧАЛЬНОГО ПРОЦЕСУ ДЕННА'!X37</f>
        <v>0</v>
      </c>
      <c r="Y37" s="162">
        <f>'ПЛАН НАВЧАЛЬНОГО ПРОЦЕСУ ДЕННА'!Y37</f>
        <v>0</v>
      </c>
      <c r="Z37" s="9">
        <f t="shared" si="11"/>
        <v>0</v>
      </c>
      <c r="AA37" s="9">
        <f t="shared" si="11"/>
        <v>0</v>
      </c>
      <c r="AB37" s="9">
        <f t="shared" si="11"/>
        <v>0</v>
      </c>
      <c r="AC37" s="9">
        <f t="shared" si="12"/>
        <v>0</v>
      </c>
      <c r="AD37" s="450">
        <f>IF('ПЛАН НАВЧАЛЬНОГО ПРОЦЕСУ ДЕННА'!AD37&gt;0,IF(ROUND('ПЛАН НАВЧАЛЬНОГО ПРОЦЕСУ ДЕННА'!AD37*$BW$4,0)&gt;0,ROUND('ПЛАН НАВЧАЛЬНОГО ПРОЦЕСУ ДЕННА'!AD37*$BW$4,0)*2,2),0)</f>
        <v>0</v>
      </c>
      <c r="AE37" s="450">
        <f>IF('ПЛАН НАВЧАЛЬНОГО ПРОЦЕСУ ДЕННА'!AE37&gt;0,IF(ROUND('ПЛАН НАВЧАЛЬНОГО ПРОЦЕСУ ДЕННА'!AE37*$BW$4,0)&gt;0,ROUND('ПЛАН НАВЧАЛЬНОГО ПРОЦЕСУ ДЕННА'!AE37*$BW$4,0)*2,2),0)</f>
        <v>0</v>
      </c>
      <c r="AF37" s="450">
        <f>IF('ПЛАН НАВЧАЛЬНОГО ПРОЦЕСУ ДЕННА'!AF37&gt;0,IF(ROUND('ПЛАН НАВЧАЛЬНОГО ПРОЦЕСУ ДЕННА'!AF37*$BW$4,0)&gt;0,ROUND('ПЛАН НАВЧАЛЬНОГО ПРОЦЕСУ ДЕННА'!AF37*$BW$4,0)*2,2),0)</f>
        <v>0</v>
      </c>
      <c r="AG37" s="76">
        <f>'ПЛАН НАВЧАЛЬНОГО ПРОЦЕСУ ДЕННА'!AG37</f>
        <v>0</v>
      </c>
      <c r="AH37" s="450">
        <f>IF('ПЛАН НАВЧАЛЬНОГО ПРОЦЕСУ ДЕННА'!AH37&gt;0,IF(ROUND('ПЛАН НАВЧАЛЬНОГО ПРОЦЕСУ ДЕННА'!AH37*$BW$4,0)&gt;0,ROUND('ПЛАН НАВЧАЛЬНОГО ПРОЦЕСУ ДЕННА'!AH37*$BW$4,0)*2,2),0)</f>
        <v>0</v>
      </c>
      <c r="AI37" s="450">
        <f>IF('ПЛАН НАВЧАЛЬНОГО ПРОЦЕСУ ДЕННА'!AI37&gt;0,IF(ROUND('ПЛАН НАВЧАЛЬНОГО ПРОЦЕСУ ДЕННА'!AI37*$BW$4,0)&gt;0,ROUND('ПЛАН НАВЧАЛЬНОГО ПРОЦЕСУ ДЕННА'!AI37*$BW$4,0)*2,2),0)</f>
        <v>0</v>
      </c>
      <c r="AJ37" s="450">
        <f>IF('ПЛАН НАВЧАЛЬНОГО ПРОЦЕСУ ДЕННА'!AJ37&gt;0,IF(ROUND('ПЛАН НАВЧАЛЬНОГО ПРОЦЕСУ ДЕННА'!AJ37*$BW$4,0)&gt;0,ROUND('ПЛАН НАВЧАЛЬНОГО ПРОЦЕСУ ДЕННА'!AJ37*$BW$4,0)*2,2),0)</f>
        <v>0</v>
      </c>
      <c r="AK37" s="76">
        <f>'ПЛАН НАВЧАЛЬНОГО ПРОЦЕСУ ДЕННА'!AK37</f>
        <v>0</v>
      </c>
      <c r="AL37" s="450">
        <f>IF('ПЛАН НАВЧАЛЬНОГО ПРОЦЕСУ ДЕННА'!AL37&gt;0,IF(ROUND('ПЛАН НАВЧАЛЬНОГО ПРОЦЕСУ ДЕННА'!AL37*$BW$4,0)&gt;0,ROUND('ПЛАН НАВЧАЛЬНОГО ПРОЦЕСУ ДЕННА'!AL37*$BW$4,0)*2,2),0)</f>
        <v>0</v>
      </c>
      <c r="AM37" s="450">
        <f>IF('ПЛАН НАВЧАЛЬНОГО ПРОЦЕСУ ДЕННА'!AM37&gt;0,IF(ROUND('ПЛАН НАВЧАЛЬНОГО ПРОЦЕСУ ДЕННА'!AM37*$BW$4,0)&gt;0,ROUND('ПЛАН НАВЧАЛЬНОГО ПРОЦЕСУ ДЕННА'!AM37*$BW$4,0)*2,2),0)</f>
        <v>0</v>
      </c>
      <c r="AN37" s="450">
        <f>IF('ПЛАН НАВЧАЛЬНОГО ПРОЦЕСУ ДЕННА'!AN37&gt;0,IF(ROUND('ПЛАН НАВЧАЛЬНОГО ПРОЦЕСУ ДЕННА'!AN37*$BW$4,0)&gt;0,ROUND('ПЛАН НАВЧАЛЬНОГО ПРОЦЕСУ ДЕННА'!AN37*$BW$4,0)*2,2),0)</f>
        <v>0</v>
      </c>
      <c r="AO37" s="76">
        <f>'ПЛАН НАВЧАЛЬНОГО ПРОЦЕСУ ДЕННА'!AO37</f>
        <v>0</v>
      </c>
      <c r="AP37" s="450">
        <f>IF('ПЛАН НАВЧАЛЬНОГО ПРОЦЕСУ ДЕННА'!AP37&gt;0,IF(ROUND('ПЛАН НАВЧАЛЬНОГО ПРОЦЕСУ ДЕННА'!AP37*$BW$4,0)&gt;0,ROUND('ПЛАН НАВЧАЛЬНОГО ПРОЦЕСУ ДЕННА'!AP37*$BW$4,0)*2,2),0)</f>
        <v>0</v>
      </c>
      <c r="AQ37" s="450">
        <f>IF('ПЛАН НАВЧАЛЬНОГО ПРОЦЕСУ ДЕННА'!AQ37&gt;0,IF(ROUND('ПЛАН НАВЧАЛЬНОГО ПРОЦЕСУ ДЕННА'!AQ37*$BW$4,0)&gt;0,ROUND('ПЛАН НАВЧАЛЬНОГО ПРОЦЕСУ ДЕННА'!AQ37*$BW$4,0)*2,2),0)</f>
        <v>0</v>
      </c>
      <c r="AR37" s="450">
        <f>IF('ПЛАН НАВЧАЛЬНОГО ПРОЦЕСУ ДЕННА'!AR37&gt;0,IF(ROUND('ПЛАН НАВЧАЛЬНОГО ПРОЦЕСУ ДЕННА'!AR37*$BW$4,0)&gt;0,ROUND('ПЛАН НАВЧАЛЬНОГО ПРОЦЕСУ ДЕННА'!AR37*$BW$4,0)*2,2),0)</f>
        <v>0</v>
      </c>
      <c r="AS37" s="76">
        <f>'ПЛАН НАВЧАЛЬНОГО ПРОЦЕСУ ДЕННА'!AS37</f>
        <v>0</v>
      </c>
      <c r="AT37" s="450">
        <f>IF('ПЛАН НАВЧАЛЬНОГО ПРОЦЕСУ ДЕННА'!AT37&gt;0,IF(ROUND('ПЛАН НАВЧАЛЬНОГО ПРОЦЕСУ ДЕННА'!AT37*$BW$4,0)&gt;0,ROUND('ПЛАН НАВЧАЛЬНОГО ПРОЦЕСУ ДЕННА'!AT37*$BW$4,0)*2,2),0)</f>
        <v>0</v>
      </c>
      <c r="AU37" s="450">
        <f>IF('ПЛАН НАВЧАЛЬНОГО ПРОЦЕСУ ДЕННА'!AU37&gt;0,IF(ROUND('ПЛАН НАВЧАЛЬНОГО ПРОЦЕСУ ДЕННА'!AU37*$BW$4,0)&gt;0,ROUND('ПЛАН НАВЧАЛЬНОГО ПРОЦЕСУ ДЕННА'!AU37*$BW$4,0)*2,2),0)</f>
        <v>0</v>
      </c>
      <c r="AV37" s="450">
        <f>IF('ПЛАН НАВЧАЛЬНОГО ПРОЦЕСУ ДЕННА'!AV37&gt;0,IF(ROUND('ПЛАН НАВЧАЛЬНОГО ПРОЦЕСУ ДЕННА'!AV37*$BW$4,0)&gt;0,ROUND('ПЛАН НАВЧАЛЬНОГО ПРОЦЕСУ ДЕННА'!AV37*$BW$4,0)*2,2),0)</f>
        <v>0</v>
      </c>
      <c r="AW37" s="76">
        <f t="shared" si="35"/>
        <v>0</v>
      </c>
      <c r="AX37" s="450">
        <f>IF('ПЛАН НАВЧАЛЬНОГО ПРОЦЕСУ ДЕННА'!AX37&gt;0,IF(ROUND('ПЛАН НАВЧАЛЬНОГО ПРОЦЕСУ ДЕННА'!AX37*$BW$4,0)&gt;0,ROUND('ПЛАН НАВЧАЛЬНОГО ПРОЦЕСУ ДЕННА'!AX37*$BW$4,0)*2,2),0)</f>
        <v>0</v>
      </c>
      <c r="AY37" s="450">
        <f>IF('ПЛАН НАВЧАЛЬНОГО ПРОЦЕСУ ДЕННА'!AY37&gt;0,IF(ROUND('ПЛАН НАВЧАЛЬНОГО ПРОЦЕСУ ДЕННА'!AY37*$BW$4,0)&gt;0,ROUND('ПЛАН НАВЧАЛЬНОГО ПРОЦЕСУ ДЕННА'!AY37*$BW$4,0)*2,2),0)</f>
        <v>0</v>
      </c>
      <c r="AZ37" s="450">
        <f>IF('ПЛАН НАВЧАЛЬНОГО ПРОЦЕСУ ДЕННА'!AZ37&gt;0,IF(ROUND('ПЛАН НАВЧАЛЬНОГО ПРОЦЕСУ ДЕННА'!AZ37*$BW$4,0)&gt;0,ROUND('ПЛАН НАВЧАЛЬНОГО ПРОЦЕСУ ДЕННА'!AZ37*$BW$4,0)*2,2),0)</f>
        <v>0</v>
      </c>
      <c r="BA37" s="76">
        <f t="shared" si="36"/>
        <v>0</v>
      </c>
      <c r="BB37" s="450">
        <f>IF('ПЛАН НАВЧАЛЬНОГО ПРОЦЕСУ ДЕННА'!BB37&gt;0,IF(ROUND('ПЛАН НАВЧАЛЬНОГО ПРОЦЕСУ ДЕННА'!BB37*$BW$4,0)&gt;0,ROUND('ПЛАН НАВЧАЛЬНОГО ПРОЦЕСУ ДЕННА'!BB37*$BW$4,0)*2,2),0)</f>
        <v>0</v>
      </c>
      <c r="BC37" s="450">
        <f>IF('ПЛАН НАВЧАЛЬНОГО ПРОЦЕСУ ДЕННА'!BC37&gt;0,IF(ROUND('ПЛАН НАВЧАЛЬНОГО ПРОЦЕСУ ДЕННА'!BC37*$BW$4,0)&gt;0,ROUND('ПЛАН НАВЧАЛЬНОГО ПРОЦЕСУ ДЕННА'!BC37*$BW$4,0)*2,2),0)</f>
        <v>0</v>
      </c>
      <c r="BD37" s="450">
        <f>IF('ПЛАН НАВЧАЛЬНОГО ПРОЦЕСУ ДЕННА'!BD37&gt;0,IF(ROUND('ПЛАН НАВЧАЛЬНОГО ПРОЦЕСУ ДЕННА'!BD37*$BW$4,0)&gt;0,ROUND('ПЛАН НАВЧАЛЬНОГО ПРОЦЕСУ ДЕННА'!BD37*$BW$4,0)*2,2),0)</f>
        <v>0</v>
      </c>
      <c r="BE37" s="76">
        <f t="shared" si="37"/>
        <v>0</v>
      </c>
      <c r="BF37" s="450">
        <f>IF('ПЛАН НАВЧАЛЬНОГО ПРОЦЕСУ ДЕННА'!BF37&gt;0,IF(ROUND('ПЛАН НАВЧАЛЬНОГО ПРОЦЕСУ ДЕННА'!BF37*$BW$4,0)&gt;0,ROUND('ПЛАН НАВЧАЛЬНОГО ПРОЦЕСУ ДЕННА'!BF37*$BW$4,0)*2,2),0)</f>
        <v>0</v>
      </c>
      <c r="BG37" s="450">
        <f>IF('ПЛАН НАВЧАЛЬНОГО ПРОЦЕСУ ДЕННА'!BG37&gt;0,IF(ROUND('ПЛАН НАВЧАЛЬНОГО ПРОЦЕСУ ДЕННА'!BG37*$BW$4,0)&gt;0,ROUND('ПЛАН НАВЧАЛЬНОГО ПРОЦЕСУ ДЕННА'!BG37*$BW$4,0)*2,2),0)</f>
        <v>0</v>
      </c>
      <c r="BH37" s="450">
        <f>IF('ПЛАН НАВЧАЛЬНОГО ПРОЦЕСУ ДЕННА'!BH37&gt;0,IF(ROUND('ПЛАН НАВЧАЛЬНОГО ПРОЦЕСУ ДЕННА'!BH37*$BW$4,0)&gt;0,ROUND('ПЛАН НАВЧАЛЬНОГО ПРОЦЕСУ ДЕННА'!BH37*$BW$4,0)*2,2),0)</f>
        <v>0</v>
      </c>
      <c r="BI37" s="76">
        <f t="shared" si="38"/>
        <v>0</v>
      </c>
      <c r="BJ37" s="69">
        <f t="shared" si="0"/>
        <v>0</v>
      </c>
      <c r="BK37" s="142" t="str">
        <f t="shared" si="1"/>
        <v/>
      </c>
      <c r="BL37" s="15">
        <f t="shared" si="26"/>
        <v>0</v>
      </c>
      <c r="BM37" s="15">
        <f t="shared" si="26"/>
        <v>0</v>
      </c>
      <c r="BN37" s="15">
        <f t="shared" si="26"/>
        <v>0</v>
      </c>
      <c r="BO37" s="15">
        <f t="shared" si="26"/>
        <v>0</v>
      </c>
      <c r="BP37" s="15">
        <f t="shared" si="26"/>
        <v>0</v>
      </c>
      <c r="BQ37" s="15">
        <f t="shared" si="26"/>
        <v>0</v>
      </c>
      <c r="BR37" s="15">
        <f t="shared" si="26"/>
        <v>0</v>
      </c>
      <c r="BS37" s="15">
        <f t="shared" si="26"/>
        <v>0</v>
      </c>
      <c r="BT37" s="101">
        <f t="shared" si="39"/>
        <v>0</v>
      </c>
      <c r="BW37" s="15">
        <f t="shared" si="27"/>
        <v>0</v>
      </c>
      <c r="BX37" s="15">
        <f t="shared" si="28"/>
        <v>0</v>
      </c>
      <c r="BY37" s="15">
        <f t="shared" si="29"/>
        <v>0</v>
      </c>
      <c r="BZ37" s="15">
        <f t="shared" si="30"/>
        <v>0</v>
      </c>
      <c r="CA37" s="15">
        <f t="shared" si="31"/>
        <v>0</v>
      </c>
      <c r="CB37" s="15">
        <f t="shared" si="32"/>
        <v>0</v>
      </c>
      <c r="CC37" s="15">
        <f t="shared" si="33"/>
        <v>0</v>
      </c>
      <c r="CD37" s="15">
        <f t="shared" si="34"/>
        <v>0</v>
      </c>
      <c r="CE37" s="234">
        <f t="shared" si="40"/>
        <v>0</v>
      </c>
      <c r="CF37" s="355">
        <f t="shared" si="15"/>
        <v>0</v>
      </c>
      <c r="CH37" s="356">
        <f t="shared" si="16"/>
        <v>0</v>
      </c>
      <c r="CI37" s="356">
        <f t="shared" si="17"/>
        <v>0</v>
      </c>
      <c r="CJ37" s="356">
        <f t="shared" si="18"/>
        <v>0</v>
      </c>
      <c r="CK37" s="356">
        <f t="shared" si="19"/>
        <v>0</v>
      </c>
      <c r="CL37" s="356">
        <f t="shared" si="20"/>
        <v>0</v>
      </c>
      <c r="CM37" s="356">
        <f t="shared" si="21"/>
        <v>0</v>
      </c>
      <c r="CN37" s="356">
        <f t="shared" si="22"/>
        <v>0</v>
      </c>
      <c r="CO37" s="356">
        <f t="shared" si="23"/>
        <v>0</v>
      </c>
      <c r="CP37" s="357">
        <f t="shared" si="41"/>
        <v>0</v>
      </c>
      <c r="CQ37" s="356">
        <f t="shared" si="3"/>
        <v>0</v>
      </c>
      <c r="CR37" s="356">
        <f t="shared" si="4"/>
        <v>0</v>
      </c>
      <c r="CS37" s="358">
        <f t="shared" si="5"/>
        <v>0</v>
      </c>
      <c r="CT37" s="356">
        <f t="shared" si="6"/>
        <v>0</v>
      </c>
      <c r="CU37" s="356">
        <f t="shared" si="7"/>
        <v>0</v>
      </c>
      <c r="CV37" s="356">
        <f t="shared" si="8"/>
        <v>0</v>
      </c>
      <c r="CW37" s="356">
        <f t="shared" si="9"/>
        <v>0</v>
      </c>
      <c r="CX37" s="356">
        <f t="shared" si="10"/>
        <v>0</v>
      </c>
      <c r="CY37" s="359">
        <f t="shared" si="25"/>
        <v>0</v>
      </c>
      <c r="DC37" s="360">
        <f>SUM($AD37:$AF37)+SUM($AH37:$AJ37)+SUM($AL37:AN37)+SUM($AP37:AR37)+SUM($AT37:AV37)+SUM($AX37:AZ37)+SUM($BB37:BD37)+SUM($BF37:BH37)</f>
        <v>0</v>
      </c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</row>
    <row r="38" spans="1:125" s="20" customFormat="1" hidden="1" x14ac:dyDescent="0.25">
      <c r="A38" s="23" t="str">
        <f>'ПЛАН НАВЧАЛЬНОГО ПРОЦЕСУ ДЕННА'!A38</f>
        <v>1.1.24</v>
      </c>
      <c r="B38" s="513">
        <f>'ПЛАН НАВЧАЛЬНОГО ПРОЦЕСУ ДЕННА'!B38</f>
        <v>0</v>
      </c>
      <c r="C38" s="514">
        <f>'ПЛАН НАВЧАЛЬНОГО ПРОЦЕСУ ДЕННА'!C38</f>
        <v>0</v>
      </c>
      <c r="D38" s="350">
        <f>'ПЛАН НАВЧАЛЬНОГО ПРОЦЕСУ ДЕННА'!D38</f>
        <v>0</v>
      </c>
      <c r="E38" s="351">
        <f>'ПЛАН НАВЧАЛЬНОГО ПРОЦЕСУ ДЕННА'!E38</f>
        <v>0</v>
      </c>
      <c r="F38" s="351">
        <f>'ПЛАН НАВЧАЛЬНОГО ПРОЦЕСУ ДЕННА'!F38</f>
        <v>0</v>
      </c>
      <c r="G38" s="352">
        <f>'ПЛАН НАВЧАЛЬНОГО ПРОЦЕСУ ДЕННА'!G38</f>
        <v>0</v>
      </c>
      <c r="H38" s="350">
        <f>'ПЛАН НАВЧАЛЬНОГО ПРОЦЕСУ ДЕННА'!H38</f>
        <v>0</v>
      </c>
      <c r="I38" s="351">
        <f>'ПЛАН НАВЧАЛЬНОГО ПРОЦЕСУ ДЕННА'!I38</f>
        <v>0</v>
      </c>
      <c r="J38" s="351">
        <f>'ПЛАН НАВЧАЛЬНОГО ПРОЦЕСУ ДЕННА'!J38</f>
        <v>0</v>
      </c>
      <c r="K38" s="351">
        <f>'ПЛАН НАВЧАЛЬНОГО ПРОЦЕСУ ДЕННА'!K38</f>
        <v>0</v>
      </c>
      <c r="L38" s="351">
        <f>'ПЛАН НАВЧАЛЬНОГО ПРОЦЕСУ ДЕННА'!L38</f>
        <v>0</v>
      </c>
      <c r="M38" s="351">
        <f>'ПЛАН НАВЧАЛЬНОГО ПРОЦЕСУ ДЕННА'!M38</f>
        <v>0</v>
      </c>
      <c r="N38" s="351">
        <f>'ПЛАН НАВЧАЛЬНОГО ПРОЦЕСУ ДЕННА'!N38</f>
        <v>0</v>
      </c>
      <c r="O38" s="311">
        <f>'ПЛАН НАВЧАЛЬНОГО ПРОЦЕСУ ДЕННА'!O38</f>
        <v>0</v>
      </c>
      <c r="P38" s="311">
        <f>'ПЛАН НАВЧАЛЬНОГО ПРОЦЕСУ ДЕННА'!P38</f>
        <v>0</v>
      </c>
      <c r="Q38" s="625">
        <f>'ПЛАН НАВЧАЛЬНОГО ПРОЦЕСУ ДЕННА'!Q38</f>
        <v>0</v>
      </c>
      <c r="R38" s="626">
        <f>'ПЛАН НАВЧАЛЬНОГО ПРОЦЕСУ ДЕННА'!R38</f>
        <v>0</v>
      </c>
      <c r="S38" s="626">
        <f>'ПЛАН НАВЧАЛЬНОГО ПРОЦЕСУ ДЕННА'!S38</f>
        <v>0</v>
      </c>
      <c r="T38" s="626">
        <f>'ПЛАН НАВЧАЛЬНОГО ПРОЦЕСУ ДЕННА'!T38</f>
        <v>0</v>
      </c>
      <c r="U38" s="626">
        <f>'ПЛАН НАВЧАЛЬНОГО ПРОЦЕСУ ДЕННА'!U38</f>
        <v>0</v>
      </c>
      <c r="V38" s="626">
        <f>'ПЛАН НАВЧАЛЬНОГО ПРОЦЕСУ ДЕННА'!V38</f>
        <v>0</v>
      </c>
      <c r="W38" s="626">
        <f>'ПЛАН НАВЧАЛЬНОГО ПРОЦЕСУ ДЕННА'!W38</f>
        <v>0</v>
      </c>
      <c r="X38" s="353">
        <f>'ПЛАН НАВЧАЛЬНОГО ПРОЦЕСУ ДЕННА'!X38</f>
        <v>0</v>
      </c>
      <c r="Y38" s="162">
        <f>'ПЛАН НАВЧАЛЬНОГО ПРОЦЕСУ ДЕННА'!Y38</f>
        <v>0</v>
      </c>
      <c r="Z38" s="9">
        <f t="shared" si="11"/>
        <v>0</v>
      </c>
      <c r="AA38" s="9">
        <f t="shared" si="11"/>
        <v>0</v>
      </c>
      <c r="AB38" s="9">
        <f t="shared" si="11"/>
        <v>0</v>
      </c>
      <c r="AC38" s="9">
        <f t="shared" si="12"/>
        <v>0</v>
      </c>
      <c r="AD38" s="450">
        <f>IF('ПЛАН НАВЧАЛЬНОГО ПРОЦЕСУ ДЕННА'!AD38&gt;0,IF(ROUND('ПЛАН НАВЧАЛЬНОГО ПРОЦЕСУ ДЕННА'!AD38*$BW$4,0)&gt;0,ROUND('ПЛАН НАВЧАЛЬНОГО ПРОЦЕСУ ДЕННА'!AD38*$BW$4,0)*2,2),0)</f>
        <v>0</v>
      </c>
      <c r="AE38" s="450">
        <f>IF('ПЛАН НАВЧАЛЬНОГО ПРОЦЕСУ ДЕННА'!AE38&gt;0,IF(ROUND('ПЛАН НАВЧАЛЬНОГО ПРОЦЕСУ ДЕННА'!AE38*$BW$4,0)&gt;0,ROUND('ПЛАН НАВЧАЛЬНОГО ПРОЦЕСУ ДЕННА'!AE38*$BW$4,0)*2,2),0)</f>
        <v>0</v>
      </c>
      <c r="AF38" s="450">
        <f>IF('ПЛАН НАВЧАЛЬНОГО ПРОЦЕСУ ДЕННА'!AF38&gt;0,IF(ROUND('ПЛАН НАВЧАЛЬНОГО ПРОЦЕСУ ДЕННА'!AF38*$BW$4,0)&gt;0,ROUND('ПЛАН НАВЧАЛЬНОГО ПРОЦЕСУ ДЕННА'!AF38*$BW$4,0)*2,2),0)</f>
        <v>0</v>
      </c>
      <c r="AG38" s="76">
        <f>'ПЛАН НАВЧАЛЬНОГО ПРОЦЕСУ ДЕННА'!AG38</f>
        <v>0</v>
      </c>
      <c r="AH38" s="450">
        <f>IF('ПЛАН НАВЧАЛЬНОГО ПРОЦЕСУ ДЕННА'!AH38&gt;0,IF(ROUND('ПЛАН НАВЧАЛЬНОГО ПРОЦЕСУ ДЕННА'!AH38*$BW$4,0)&gt;0,ROUND('ПЛАН НАВЧАЛЬНОГО ПРОЦЕСУ ДЕННА'!AH38*$BW$4,0)*2,2),0)</f>
        <v>0</v>
      </c>
      <c r="AI38" s="450">
        <f>IF('ПЛАН НАВЧАЛЬНОГО ПРОЦЕСУ ДЕННА'!AI38&gt;0,IF(ROUND('ПЛАН НАВЧАЛЬНОГО ПРОЦЕСУ ДЕННА'!AI38*$BW$4,0)&gt;0,ROUND('ПЛАН НАВЧАЛЬНОГО ПРОЦЕСУ ДЕННА'!AI38*$BW$4,0)*2,2),0)</f>
        <v>0</v>
      </c>
      <c r="AJ38" s="450">
        <f>IF('ПЛАН НАВЧАЛЬНОГО ПРОЦЕСУ ДЕННА'!AJ38&gt;0,IF(ROUND('ПЛАН НАВЧАЛЬНОГО ПРОЦЕСУ ДЕННА'!AJ38*$BW$4,0)&gt;0,ROUND('ПЛАН НАВЧАЛЬНОГО ПРОЦЕСУ ДЕННА'!AJ38*$BW$4,0)*2,2),0)</f>
        <v>0</v>
      </c>
      <c r="AK38" s="76">
        <f>'ПЛАН НАВЧАЛЬНОГО ПРОЦЕСУ ДЕННА'!AK38</f>
        <v>0</v>
      </c>
      <c r="AL38" s="450">
        <f>IF('ПЛАН НАВЧАЛЬНОГО ПРОЦЕСУ ДЕННА'!AL38&gt;0,IF(ROUND('ПЛАН НАВЧАЛЬНОГО ПРОЦЕСУ ДЕННА'!AL38*$BW$4,0)&gt;0,ROUND('ПЛАН НАВЧАЛЬНОГО ПРОЦЕСУ ДЕННА'!AL38*$BW$4,0)*2,2),0)</f>
        <v>0</v>
      </c>
      <c r="AM38" s="450">
        <f>IF('ПЛАН НАВЧАЛЬНОГО ПРОЦЕСУ ДЕННА'!AM38&gt;0,IF(ROUND('ПЛАН НАВЧАЛЬНОГО ПРОЦЕСУ ДЕННА'!AM38*$BW$4,0)&gt;0,ROUND('ПЛАН НАВЧАЛЬНОГО ПРОЦЕСУ ДЕННА'!AM38*$BW$4,0)*2,2),0)</f>
        <v>0</v>
      </c>
      <c r="AN38" s="450">
        <f>IF('ПЛАН НАВЧАЛЬНОГО ПРОЦЕСУ ДЕННА'!AN38&gt;0,IF(ROUND('ПЛАН НАВЧАЛЬНОГО ПРОЦЕСУ ДЕННА'!AN38*$BW$4,0)&gt;0,ROUND('ПЛАН НАВЧАЛЬНОГО ПРОЦЕСУ ДЕННА'!AN38*$BW$4,0)*2,2),0)</f>
        <v>0</v>
      </c>
      <c r="AO38" s="76">
        <f>'ПЛАН НАВЧАЛЬНОГО ПРОЦЕСУ ДЕННА'!AO38</f>
        <v>0</v>
      </c>
      <c r="AP38" s="450">
        <f>IF('ПЛАН НАВЧАЛЬНОГО ПРОЦЕСУ ДЕННА'!AP38&gt;0,IF(ROUND('ПЛАН НАВЧАЛЬНОГО ПРОЦЕСУ ДЕННА'!AP38*$BW$4,0)&gt;0,ROUND('ПЛАН НАВЧАЛЬНОГО ПРОЦЕСУ ДЕННА'!AP38*$BW$4,0)*2,2),0)</f>
        <v>0</v>
      </c>
      <c r="AQ38" s="450">
        <f>IF('ПЛАН НАВЧАЛЬНОГО ПРОЦЕСУ ДЕННА'!AQ38&gt;0,IF(ROUND('ПЛАН НАВЧАЛЬНОГО ПРОЦЕСУ ДЕННА'!AQ38*$BW$4,0)&gt;0,ROUND('ПЛАН НАВЧАЛЬНОГО ПРОЦЕСУ ДЕННА'!AQ38*$BW$4,0)*2,2),0)</f>
        <v>0</v>
      </c>
      <c r="AR38" s="450">
        <f>IF('ПЛАН НАВЧАЛЬНОГО ПРОЦЕСУ ДЕННА'!AR38&gt;0,IF(ROUND('ПЛАН НАВЧАЛЬНОГО ПРОЦЕСУ ДЕННА'!AR38*$BW$4,0)&gt;0,ROUND('ПЛАН НАВЧАЛЬНОГО ПРОЦЕСУ ДЕННА'!AR38*$BW$4,0)*2,2),0)</f>
        <v>0</v>
      </c>
      <c r="AS38" s="76">
        <f>'ПЛАН НАВЧАЛЬНОГО ПРОЦЕСУ ДЕННА'!AS38</f>
        <v>0</v>
      </c>
      <c r="AT38" s="450">
        <f>IF('ПЛАН НАВЧАЛЬНОГО ПРОЦЕСУ ДЕННА'!AT38&gt;0,IF(ROUND('ПЛАН НАВЧАЛЬНОГО ПРОЦЕСУ ДЕННА'!AT38*$BW$4,0)&gt;0,ROUND('ПЛАН НАВЧАЛЬНОГО ПРОЦЕСУ ДЕННА'!AT38*$BW$4,0)*2,2),0)</f>
        <v>0</v>
      </c>
      <c r="AU38" s="450">
        <f>IF('ПЛАН НАВЧАЛЬНОГО ПРОЦЕСУ ДЕННА'!AU38&gt;0,IF(ROUND('ПЛАН НАВЧАЛЬНОГО ПРОЦЕСУ ДЕННА'!AU38*$BW$4,0)&gt;0,ROUND('ПЛАН НАВЧАЛЬНОГО ПРОЦЕСУ ДЕННА'!AU38*$BW$4,0)*2,2),0)</f>
        <v>0</v>
      </c>
      <c r="AV38" s="450">
        <f>IF('ПЛАН НАВЧАЛЬНОГО ПРОЦЕСУ ДЕННА'!AV38&gt;0,IF(ROUND('ПЛАН НАВЧАЛЬНОГО ПРОЦЕСУ ДЕННА'!AV38*$BW$4,0)&gt;0,ROUND('ПЛАН НАВЧАЛЬНОГО ПРОЦЕСУ ДЕННА'!AV38*$BW$4,0)*2,2),0)</f>
        <v>0</v>
      </c>
      <c r="AW38" s="76">
        <f t="shared" si="35"/>
        <v>0</v>
      </c>
      <c r="AX38" s="450">
        <f>IF('ПЛАН НАВЧАЛЬНОГО ПРОЦЕСУ ДЕННА'!AX38&gt;0,IF(ROUND('ПЛАН НАВЧАЛЬНОГО ПРОЦЕСУ ДЕННА'!AX38*$BW$4,0)&gt;0,ROUND('ПЛАН НАВЧАЛЬНОГО ПРОЦЕСУ ДЕННА'!AX38*$BW$4,0)*2,2),0)</f>
        <v>0</v>
      </c>
      <c r="AY38" s="450">
        <f>IF('ПЛАН НАВЧАЛЬНОГО ПРОЦЕСУ ДЕННА'!AY38&gt;0,IF(ROUND('ПЛАН НАВЧАЛЬНОГО ПРОЦЕСУ ДЕННА'!AY38*$BW$4,0)&gt;0,ROUND('ПЛАН НАВЧАЛЬНОГО ПРОЦЕСУ ДЕННА'!AY38*$BW$4,0)*2,2),0)</f>
        <v>0</v>
      </c>
      <c r="AZ38" s="450">
        <f>IF('ПЛАН НАВЧАЛЬНОГО ПРОЦЕСУ ДЕННА'!AZ38&gt;0,IF(ROUND('ПЛАН НАВЧАЛЬНОГО ПРОЦЕСУ ДЕННА'!AZ38*$BW$4,0)&gt;0,ROUND('ПЛАН НАВЧАЛЬНОГО ПРОЦЕСУ ДЕННА'!AZ38*$BW$4,0)*2,2),0)</f>
        <v>0</v>
      </c>
      <c r="BA38" s="76">
        <f t="shared" si="36"/>
        <v>0</v>
      </c>
      <c r="BB38" s="450">
        <f>IF('ПЛАН НАВЧАЛЬНОГО ПРОЦЕСУ ДЕННА'!BB38&gt;0,IF(ROUND('ПЛАН НАВЧАЛЬНОГО ПРОЦЕСУ ДЕННА'!BB38*$BW$4,0)&gt;0,ROUND('ПЛАН НАВЧАЛЬНОГО ПРОЦЕСУ ДЕННА'!BB38*$BW$4,0)*2,2),0)</f>
        <v>0</v>
      </c>
      <c r="BC38" s="450">
        <f>IF('ПЛАН НАВЧАЛЬНОГО ПРОЦЕСУ ДЕННА'!BC38&gt;0,IF(ROUND('ПЛАН НАВЧАЛЬНОГО ПРОЦЕСУ ДЕННА'!BC38*$BW$4,0)&gt;0,ROUND('ПЛАН НАВЧАЛЬНОГО ПРОЦЕСУ ДЕННА'!BC38*$BW$4,0)*2,2),0)</f>
        <v>0</v>
      </c>
      <c r="BD38" s="450">
        <f>IF('ПЛАН НАВЧАЛЬНОГО ПРОЦЕСУ ДЕННА'!BD38&gt;0,IF(ROUND('ПЛАН НАВЧАЛЬНОГО ПРОЦЕСУ ДЕННА'!BD38*$BW$4,0)&gt;0,ROUND('ПЛАН НАВЧАЛЬНОГО ПРОЦЕСУ ДЕННА'!BD38*$BW$4,0)*2,2),0)</f>
        <v>0</v>
      </c>
      <c r="BE38" s="76">
        <f t="shared" si="37"/>
        <v>0</v>
      </c>
      <c r="BF38" s="450">
        <f>IF('ПЛАН НАВЧАЛЬНОГО ПРОЦЕСУ ДЕННА'!BF38&gt;0,IF(ROUND('ПЛАН НАВЧАЛЬНОГО ПРОЦЕСУ ДЕННА'!BF38*$BW$4,0)&gt;0,ROUND('ПЛАН НАВЧАЛЬНОГО ПРОЦЕСУ ДЕННА'!BF38*$BW$4,0)*2,2),0)</f>
        <v>0</v>
      </c>
      <c r="BG38" s="450">
        <f>IF('ПЛАН НАВЧАЛЬНОГО ПРОЦЕСУ ДЕННА'!BG38&gt;0,IF(ROUND('ПЛАН НАВЧАЛЬНОГО ПРОЦЕСУ ДЕННА'!BG38*$BW$4,0)&gt;0,ROUND('ПЛАН НАВЧАЛЬНОГО ПРОЦЕСУ ДЕННА'!BG38*$BW$4,0)*2,2),0)</f>
        <v>0</v>
      </c>
      <c r="BH38" s="450">
        <f>IF('ПЛАН НАВЧАЛЬНОГО ПРОЦЕСУ ДЕННА'!BH38&gt;0,IF(ROUND('ПЛАН НАВЧАЛЬНОГО ПРОЦЕСУ ДЕННА'!BH38*$BW$4,0)&gt;0,ROUND('ПЛАН НАВЧАЛЬНОГО ПРОЦЕСУ ДЕННА'!BH38*$BW$4,0)*2,2),0)</f>
        <v>0</v>
      </c>
      <c r="BI38" s="76">
        <f t="shared" si="38"/>
        <v>0</v>
      </c>
      <c r="BJ38" s="69">
        <f t="shared" si="0"/>
        <v>0</v>
      </c>
      <c r="BK38" s="142" t="str">
        <f t="shared" si="1"/>
        <v/>
      </c>
      <c r="BL38" s="15">
        <f t="shared" si="26"/>
        <v>0</v>
      </c>
      <c r="BM38" s="15">
        <f t="shared" si="26"/>
        <v>0</v>
      </c>
      <c r="BN38" s="15">
        <f t="shared" si="26"/>
        <v>0</v>
      </c>
      <c r="BO38" s="15">
        <f t="shared" si="26"/>
        <v>0</v>
      </c>
      <c r="BP38" s="15">
        <f t="shared" si="26"/>
        <v>0</v>
      </c>
      <c r="BQ38" s="15">
        <f t="shared" si="26"/>
        <v>0</v>
      </c>
      <c r="BR38" s="15">
        <f t="shared" si="26"/>
        <v>0</v>
      </c>
      <c r="BS38" s="15">
        <f t="shared" si="26"/>
        <v>0</v>
      </c>
      <c r="BT38" s="101">
        <f t="shared" si="13"/>
        <v>0</v>
      </c>
      <c r="BW38" s="15">
        <f t="shared" si="27"/>
        <v>0</v>
      </c>
      <c r="BX38" s="15">
        <f t="shared" si="28"/>
        <v>0</v>
      </c>
      <c r="BY38" s="15">
        <f t="shared" si="29"/>
        <v>0</v>
      </c>
      <c r="BZ38" s="15">
        <f t="shared" si="30"/>
        <v>0</v>
      </c>
      <c r="CA38" s="15">
        <f t="shared" si="31"/>
        <v>0</v>
      </c>
      <c r="CB38" s="15">
        <f t="shared" si="32"/>
        <v>0</v>
      </c>
      <c r="CC38" s="15">
        <f t="shared" si="33"/>
        <v>0</v>
      </c>
      <c r="CD38" s="15">
        <f t="shared" si="34"/>
        <v>0</v>
      </c>
      <c r="CE38" s="234">
        <f t="shared" si="14"/>
        <v>0</v>
      </c>
      <c r="CF38" s="355">
        <f t="shared" si="15"/>
        <v>0</v>
      </c>
      <c r="CH38" s="356">
        <f t="shared" si="16"/>
        <v>0</v>
      </c>
      <c r="CI38" s="356">
        <f t="shared" si="17"/>
        <v>0</v>
      </c>
      <c r="CJ38" s="356">
        <f t="shared" si="18"/>
        <v>0</v>
      </c>
      <c r="CK38" s="356">
        <f t="shared" si="19"/>
        <v>0</v>
      </c>
      <c r="CL38" s="356">
        <f t="shared" si="20"/>
        <v>0</v>
      </c>
      <c r="CM38" s="356">
        <f t="shared" si="21"/>
        <v>0</v>
      </c>
      <c r="CN38" s="356">
        <f t="shared" si="22"/>
        <v>0</v>
      </c>
      <c r="CO38" s="356">
        <f t="shared" si="23"/>
        <v>0</v>
      </c>
      <c r="CP38" s="357">
        <f t="shared" si="24"/>
        <v>0</v>
      </c>
      <c r="CQ38" s="356">
        <f t="shared" si="3"/>
        <v>0</v>
      </c>
      <c r="CR38" s="356">
        <f t="shared" si="4"/>
        <v>0</v>
      </c>
      <c r="CS38" s="358">
        <f t="shared" si="5"/>
        <v>0</v>
      </c>
      <c r="CT38" s="356">
        <f t="shared" si="6"/>
        <v>0</v>
      </c>
      <c r="CU38" s="356">
        <f t="shared" si="7"/>
        <v>0</v>
      </c>
      <c r="CV38" s="356">
        <f t="shared" si="8"/>
        <v>0</v>
      </c>
      <c r="CW38" s="356">
        <f t="shared" si="9"/>
        <v>0</v>
      </c>
      <c r="CX38" s="356">
        <f t="shared" si="10"/>
        <v>0</v>
      </c>
      <c r="CY38" s="359">
        <f t="shared" si="25"/>
        <v>0</v>
      </c>
      <c r="DC38" s="360">
        <f>SUM($AD38:$AF38)+SUM($AH38:$AJ38)+SUM($AL38:AN38)+SUM($AP38:AR38)+SUM($AT38:AV38)+SUM($AX38:AZ38)+SUM($BB38:BD38)+SUM($BF38:BH38)</f>
        <v>0</v>
      </c>
      <c r="DD38" s="139"/>
      <c r="DE38" s="139"/>
      <c r="DF38" s="139"/>
      <c r="DG38" s="139"/>
      <c r="DH38" s="139"/>
      <c r="DI38" s="139"/>
      <c r="DJ38" s="139"/>
      <c r="DK38" s="139"/>
      <c r="DL38" s="139"/>
      <c r="DM38" s="139"/>
      <c r="DN38" s="139"/>
      <c r="DO38" s="139"/>
      <c r="DP38" s="139"/>
      <c r="DQ38" s="139"/>
      <c r="DR38" s="139"/>
      <c r="DS38" s="139"/>
      <c r="DT38" s="139"/>
      <c r="DU38" s="139"/>
    </row>
    <row r="39" spans="1:125" s="20" customFormat="1" hidden="1" x14ac:dyDescent="0.25">
      <c r="A39" s="23" t="str">
        <f>'ПЛАН НАВЧАЛЬНОГО ПРОЦЕСУ ДЕННА'!A39</f>
        <v>1.1.25</v>
      </c>
      <c r="B39" s="513">
        <f>'ПЛАН НАВЧАЛЬНОГО ПРОЦЕСУ ДЕННА'!B39</f>
        <v>0</v>
      </c>
      <c r="C39" s="514">
        <f>'ПЛАН НАВЧАЛЬНОГО ПРОЦЕСУ ДЕННА'!C39</f>
        <v>0</v>
      </c>
      <c r="D39" s="350">
        <f>'ПЛАН НАВЧАЛЬНОГО ПРОЦЕСУ ДЕННА'!D39</f>
        <v>0</v>
      </c>
      <c r="E39" s="351">
        <f>'ПЛАН НАВЧАЛЬНОГО ПРОЦЕСУ ДЕННА'!E39</f>
        <v>0</v>
      </c>
      <c r="F39" s="351">
        <f>'ПЛАН НАВЧАЛЬНОГО ПРОЦЕСУ ДЕННА'!F39</f>
        <v>0</v>
      </c>
      <c r="G39" s="352">
        <f>'ПЛАН НАВЧАЛЬНОГО ПРОЦЕСУ ДЕННА'!G39</f>
        <v>0</v>
      </c>
      <c r="H39" s="350">
        <f>'ПЛАН НАВЧАЛЬНОГО ПРОЦЕСУ ДЕННА'!H39</f>
        <v>0</v>
      </c>
      <c r="I39" s="351">
        <f>'ПЛАН НАВЧАЛЬНОГО ПРОЦЕСУ ДЕННА'!I39</f>
        <v>0</v>
      </c>
      <c r="J39" s="351">
        <f>'ПЛАН НАВЧАЛЬНОГО ПРОЦЕСУ ДЕННА'!J39</f>
        <v>0</v>
      </c>
      <c r="K39" s="351">
        <f>'ПЛАН НАВЧАЛЬНОГО ПРОЦЕСУ ДЕННА'!K39</f>
        <v>0</v>
      </c>
      <c r="L39" s="351">
        <f>'ПЛАН НАВЧАЛЬНОГО ПРОЦЕСУ ДЕННА'!L39</f>
        <v>0</v>
      </c>
      <c r="M39" s="351">
        <f>'ПЛАН НАВЧАЛЬНОГО ПРОЦЕСУ ДЕННА'!M39</f>
        <v>0</v>
      </c>
      <c r="N39" s="351">
        <f>'ПЛАН НАВЧАЛЬНОГО ПРОЦЕСУ ДЕННА'!N39</f>
        <v>0</v>
      </c>
      <c r="O39" s="311">
        <f>'ПЛАН НАВЧАЛЬНОГО ПРОЦЕСУ ДЕННА'!O39</f>
        <v>0</v>
      </c>
      <c r="P39" s="311">
        <f>'ПЛАН НАВЧАЛЬНОГО ПРОЦЕСУ ДЕННА'!P39</f>
        <v>0</v>
      </c>
      <c r="Q39" s="625">
        <f>'ПЛАН НАВЧАЛЬНОГО ПРОЦЕСУ ДЕННА'!Q39</f>
        <v>0</v>
      </c>
      <c r="R39" s="626">
        <f>'ПЛАН НАВЧАЛЬНОГО ПРОЦЕСУ ДЕННА'!R39</f>
        <v>0</v>
      </c>
      <c r="S39" s="626">
        <f>'ПЛАН НАВЧАЛЬНОГО ПРОЦЕСУ ДЕННА'!S39</f>
        <v>0</v>
      </c>
      <c r="T39" s="626">
        <f>'ПЛАН НАВЧАЛЬНОГО ПРОЦЕСУ ДЕННА'!T39</f>
        <v>0</v>
      </c>
      <c r="U39" s="626">
        <f>'ПЛАН НАВЧАЛЬНОГО ПРОЦЕСУ ДЕННА'!U39</f>
        <v>0</v>
      </c>
      <c r="V39" s="626">
        <f>'ПЛАН НАВЧАЛЬНОГО ПРОЦЕСУ ДЕННА'!V39</f>
        <v>0</v>
      </c>
      <c r="W39" s="626">
        <f>'ПЛАН НАВЧАЛЬНОГО ПРОЦЕСУ ДЕННА'!W39</f>
        <v>0</v>
      </c>
      <c r="X39" s="353">
        <f>'ПЛАН НАВЧАЛЬНОГО ПРОЦЕСУ ДЕННА'!X39</f>
        <v>0</v>
      </c>
      <c r="Y39" s="162">
        <f>'ПЛАН НАВЧАЛЬНОГО ПРОЦЕСУ ДЕННА'!Y39</f>
        <v>0</v>
      </c>
      <c r="Z39" s="9">
        <f t="shared" ref="Z39:AB54" si="42">AD39*$BL$5+AH39*$BM$5+AL39*$BN$5+AP39*$BO$5+AT39*$BP$5+AX39*$BQ$5+BB39*$BR$5+BF39*$BS$5</f>
        <v>0</v>
      </c>
      <c r="AA39" s="9">
        <f t="shared" si="42"/>
        <v>0</v>
      </c>
      <c r="AB39" s="9">
        <f t="shared" si="42"/>
        <v>0</v>
      </c>
      <c r="AC39" s="9">
        <f t="shared" si="12"/>
        <v>0</v>
      </c>
      <c r="AD39" s="450">
        <f>IF('ПЛАН НАВЧАЛЬНОГО ПРОЦЕСУ ДЕННА'!AD39&gt;0,IF(ROUND('ПЛАН НАВЧАЛЬНОГО ПРОЦЕСУ ДЕННА'!AD39*$BW$4,0)&gt;0,ROUND('ПЛАН НАВЧАЛЬНОГО ПРОЦЕСУ ДЕННА'!AD39*$BW$4,0)*2,2),0)</f>
        <v>0</v>
      </c>
      <c r="AE39" s="450">
        <f>IF('ПЛАН НАВЧАЛЬНОГО ПРОЦЕСУ ДЕННА'!AE39&gt;0,IF(ROUND('ПЛАН НАВЧАЛЬНОГО ПРОЦЕСУ ДЕННА'!AE39*$BW$4,0)&gt;0,ROUND('ПЛАН НАВЧАЛЬНОГО ПРОЦЕСУ ДЕННА'!AE39*$BW$4,0)*2,2),0)</f>
        <v>0</v>
      </c>
      <c r="AF39" s="450">
        <f>IF('ПЛАН НАВЧАЛЬНОГО ПРОЦЕСУ ДЕННА'!AF39&gt;0,IF(ROUND('ПЛАН НАВЧАЛЬНОГО ПРОЦЕСУ ДЕННА'!AF39*$BW$4,0)&gt;0,ROUND('ПЛАН НАВЧАЛЬНОГО ПРОЦЕСУ ДЕННА'!AF39*$BW$4,0)*2,2),0)</f>
        <v>0</v>
      </c>
      <c r="AG39" s="76">
        <f>'ПЛАН НАВЧАЛЬНОГО ПРОЦЕСУ ДЕННА'!AG39</f>
        <v>0</v>
      </c>
      <c r="AH39" s="450">
        <f>IF('ПЛАН НАВЧАЛЬНОГО ПРОЦЕСУ ДЕННА'!AH39&gt;0,IF(ROUND('ПЛАН НАВЧАЛЬНОГО ПРОЦЕСУ ДЕННА'!AH39*$BW$4,0)&gt;0,ROUND('ПЛАН НАВЧАЛЬНОГО ПРОЦЕСУ ДЕННА'!AH39*$BW$4,0)*2,2),0)</f>
        <v>0</v>
      </c>
      <c r="AI39" s="450">
        <f>IF('ПЛАН НАВЧАЛЬНОГО ПРОЦЕСУ ДЕННА'!AI39&gt;0,IF(ROUND('ПЛАН НАВЧАЛЬНОГО ПРОЦЕСУ ДЕННА'!AI39*$BW$4,0)&gt;0,ROUND('ПЛАН НАВЧАЛЬНОГО ПРОЦЕСУ ДЕННА'!AI39*$BW$4,0)*2,2),0)</f>
        <v>0</v>
      </c>
      <c r="AJ39" s="450">
        <f>IF('ПЛАН НАВЧАЛЬНОГО ПРОЦЕСУ ДЕННА'!AJ39&gt;0,IF(ROUND('ПЛАН НАВЧАЛЬНОГО ПРОЦЕСУ ДЕННА'!AJ39*$BW$4,0)&gt;0,ROUND('ПЛАН НАВЧАЛЬНОГО ПРОЦЕСУ ДЕННА'!AJ39*$BW$4,0)*2,2),0)</f>
        <v>0</v>
      </c>
      <c r="AK39" s="76">
        <f>'ПЛАН НАВЧАЛЬНОГО ПРОЦЕСУ ДЕННА'!AK39</f>
        <v>0</v>
      </c>
      <c r="AL39" s="450">
        <f>IF('ПЛАН НАВЧАЛЬНОГО ПРОЦЕСУ ДЕННА'!AL39&gt;0,IF(ROUND('ПЛАН НАВЧАЛЬНОГО ПРОЦЕСУ ДЕННА'!AL39*$BW$4,0)&gt;0,ROUND('ПЛАН НАВЧАЛЬНОГО ПРОЦЕСУ ДЕННА'!AL39*$BW$4,0)*2,2),0)</f>
        <v>0</v>
      </c>
      <c r="AM39" s="450">
        <f>IF('ПЛАН НАВЧАЛЬНОГО ПРОЦЕСУ ДЕННА'!AM39&gt;0,IF(ROUND('ПЛАН НАВЧАЛЬНОГО ПРОЦЕСУ ДЕННА'!AM39*$BW$4,0)&gt;0,ROUND('ПЛАН НАВЧАЛЬНОГО ПРОЦЕСУ ДЕННА'!AM39*$BW$4,0)*2,2),0)</f>
        <v>0</v>
      </c>
      <c r="AN39" s="450">
        <f>IF('ПЛАН НАВЧАЛЬНОГО ПРОЦЕСУ ДЕННА'!AN39&gt;0,IF(ROUND('ПЛАН НАВЧАЛЬНОГО ПРОЦЕСУ ДЕННА'!AN39*$BW$4,0)&gt;0,ROUND('ПЛАН НАВЧАЛЬНОГО ПРОЦЕСУ ДЕННА'!AN39*$BW$4,0)*2,2),0)</f>
        <v>0</v>
      </c>
      <c r="AO39" s="76">
        <f>'ПЛАН НАВЧАЛЬНОГО ПРОЦЕСУ ДЕННА'!AO39</f>
        <v>0</v>
      </c>
      <c r="AP39" s="450">
        <f>IF('ПЛАН НАВЧАЛЬНОГО ПРОЦЕСУ ДЕННА'!AP39&gt;0,IF(ROUND('ПЛАН НАВЧАЛЬНОГО ПРОЦЕСУ ДЕННА'!AP39*$BW$4,0)&gt;0,ROUND('ПЛАН НАВЧАЛЬНОГО ПРОЦЕСУ ДЕННА'!AP39*$BW$4,0)*2,2),0)</f>
        <v>0</v>
      </c>
      <c r="AQ39" s="450">
        <f>IF('ПЛАН НАВЧАЛЬНОГО ПРОЦЕСУ ДЕННА'!AQ39&gt;0,IF(ROUND('ПЛАН НАВЧАЛЬНОГО ПРОЦЕСУ ДЕННА'!AQ39*$BW$4,0)&gt;0,ROUND('ПЛАН НАВЧАЛЬНОГО ПРОЦЕСУ ДЕННА'!AQ39*$BW$4,0)*2,2),0)</f>
        <v>0</v>
      </c>
      <c r="AR39" s="450">
        <f>IF('ПЛАН НАВЧАЛЬНОГО ПРОЦЕСУ ДЕННА'!AR39&gt;0,IF(ROUND('ПЛАН НАВЧАЛЬНОГО ПРОЦЕСУ ДЕННА'!AR39*$BW$4,0)&gt;0,ROUND('ПЛАН НАВЧАЛЬНОГО ПРОЦЕСУ ДЕННА'!AR39*$BW$4,0)*2,2),0)</f>
        <v>0</v>
      </c>
      <c r="AS39" s="76">
        <f>'ПЛАН НАВЧАЛЬНОГО ПРОЦЕСУ ДЕННА'!AS39</f>
        <v>0</v>
      </c>
      <c r="AT39" s="450">
        <f>IF('ПЛАН НАВЧАЛЬНОГО ПРОЦЕСУ ДЕННА'!AT39&gt;0,IF(ROUND('ПЛАН НАВЧАЛЬНОГО ПРОЦЕСУ ДЕННА'!AT39*$BW$4,0)&gt;0,ROUND('ПЛАН НАВЧАЛЬНОГО ПРОЦЕСУ ДЕННА'!AT39*$BW$4,0)*2,2),0)</f>
        <v>0</v>
      </c>
      <c r="AU39" s="450">
        <f>IF('ПЛАН НАВЧАЛЬНОГО ПРОЦЕСУ ДЕННА'!AU39&gt;0,IF(ROUND('ПЛАН НАВЧАЛЬНОГО ПРОЦЕСУ ДЕННА'!AU39*$BW$4,0)&gt;0,ROUND('ПЛАН НАВЧАЛЬНОГО ПРОЦЕСУ ДЕННА'!AU39*$BW$4,0)*2,2),0)</f>
        <v>0</v>
      </c>
      <c r="AV39" s="450">
        <f>IF('ПЛАН НАВЧАЛЬНОГО ПРОЦЕСУ ДЕННА'!AV39&gt;0,IF(ROUND('ПЛАН НАВЧАЛЬНОГО ПРОЦЕСУ ДЕННА'!AV39*$BW$4,0)&gt;0,ROUND('ПЛАН НАВЧАЛЬНОГО ПРОЦЕСУ ДЕННА'!AV39*$BW$4,0)*2,2),0)</f>
        <v>0</v>
      </c>
      <c r="AW39" s="76">
        <f t="shared" si="35"/>
        <v>0</v>
      </c>
      <c r="AX39" s="450">
        <f>IF('ПЛАН НАВЧАЛЬНОГО ПРОЦЕСУ ДЕННА'!AX39&gt;0,IF(ROUND('ПЛАН НАВЧАЛЬНОГО ПРОЦЕСУ ДЕННА'!AX39*$BW$4,0)&gt;0,ROUND('ПЛАН НАВЧАЛЬНОГО ПРОЦЕСУ ДЕННА'!AX39*$BW$4,0)*2,2),0)</f>
        <v>0</v>
      </c>
      <c r="AY39" s="450">
        <f>IF('ПЛАН НАВЧАЛЬНОГО ПРОЦЕСУ ДЕННА'!AY39&gt;0,IF(ROUND('ПЛАН НАВЧАЛЬНОГО ПРОЦЕСУ ДЕННА'!AY39*$BW$4,0)&gt;0,ROUND('ПЛАН НАВЧАЛЬНОГО ПРОЦЕСУ ДЕННА'!AY39*$BW$4,0)*2,2),0)</f>
        <v>0</v>
      </c>
      <c r="AZ39" s="450">
        <f>IF('ПЛАН НАВЧАЛЬНОГО ПРОЦЕСУ ДЕННА'!AZ39&gt;0,IF(ROUND('ПЛАН НАВЧАЛЬНОГО ПРОЦЕСУ ДЕННА'!AZ39*$BW$4,0)&gt;0,ROUND('ПЛАН НАВЧАЛЬНОГО ПРОЦЕСУ ДЕННА'!AZ39*$BW$4,0)*2,2),0)</f>
        <v>0</v>
      </c>
      <c r="BA39" s="76">
        <f t="shared" si="36"/>
        <v>0</v>
      </c>
      <c r="BB39" s="450">
        <f>IF('ПЛАН НАВЧАЛЬНОГО ПРОЦЕСУ ДЕННА'!BB39&gt;0,IF(ROUND('ПЛАН НАВЧАЛЬНОГО ПРОЦЕСУ ДЕННА'!BB39*$BW$4,0)&gt;0,ROUND('ПЛАН НАВЧАЛЬНОГО ПРОЦЕСУ ДЕННА'!BB39*$BW$4,0)*2,2),0)</f>
        <v>0</v>
      </c>
      <c r="BC39" s="450">
        <f>IF('ПЛАН НАВЧАЛЬНОГО ПРОЦЕСУ ДЕННА'!BC39&gt;0,IF(ROUND('ПЛАН НАВЧАЛЬНОГО ПРОЦЕСУ ДЕННА'!BC39*$BW$4,0)&gt;0,ROUND('ПЛАН НАВЧАЛЬНОГО ПРОЦЕСУ ДЕННА'!BC39*$BW$4,0)*2,2),0)</f>
        <v>0</v>
      </c>
      <c r="BD39" s="450">
        <f>IF('ПЛАН НАВЧАЛЬНОГО ПРОЦЕСУ ДЕННА'!BD39&gt;0,IF(ROUND('ПЛАН НАВЧАЛЬНОГО ПРОЦЕСУ ДЕННА'!BD39*$BW$4,0)&gt;0,ROUND('ПЛАН НАВЧАЛЬНОГО ПРОЦЕСУ ДЕННА'!BD39*$BW$4,0)*2,2),0)</f>
        <v>0</v>
      </c>
      <c r="BE39" s="76">
        <f t="shared" si="37"/>
        <v>0</v>
      </c>
      <c r="BF39" s="450">
        <f>IF('ПЛАН НАВЧАЛЬНОГО ПРОЦЕСУ ДЕННА'!BF39&gt;0,IF(ROUND('ПЛАН НАВЧАЛЬНОГО ПРОЦЕСУ ДЕННА'!BF39*$BW$4,0)&gt;0,ROUND('ПЛАН НАВЧАЛЬНОГО ПРОЦЕСУ ДЕННА'!BF39*$BW$4,0)*2,2),0)</f>
        <v>0</v>
      </c>
      <c r="BG39" s="450">
        <f>IF('ПЛАН НАВЧАЛЬНОГО ПРОЦЕСУ ДЕННА'!BG39&gt;0,IF(ROUND('ПЛАН НАВЧАЛЬНОГО ПРОЦЕСУ ДЕННА'!BG39*$BW$4,0)&gt;0,ROUND('ПЛАН НАВЧАЛЬНОГО ПРОЦЕСУ ДЕННА'!BG39*$BW$4,0)*2,2),0)</f>
        <v>0</v>
      </c>
      <c r="BH39" s="450">
        <f>IF('ПЛАН НАВЧАЛЬНОГО ПРОЦЕСУ ДЕННА'!BH39&gt;0,IF(ROUND('ПЛАН НАВЧАЛЬНОГО ПРОЦЕСУ ДЕННА'!BH39*$BW$4,0)&gt;0,ROUND('ПЛАН НАВЧАЛЬНОГО ПРОЦЕСУ ДЕННА'!BH39*$BW$4,0)*2,2),0)</f>
        <v>0</v>
      </c>
      <c r="BI39" s="76">
        <f t="shared" si="38"/>
        <v>0</v>
      </c>
      <c r="BJ39" s="69">
        <f t="shared" si="0"/>
        <v>0</v>
      </c>
      <c r="BK39" s="142" t="str">
        <f t="shared" si="1"/>
        <v/>
      </c>
      <c r="BL39" s="15">
        <f t="shared" si="26"/>
        <v>0</v>
      </c>
      <c r="BM39" s="15">
        <f t="shared" si="26"/>
        <v>0</v>
      </c>
      <c r="BN39" s="15">
        <f t="shared" si="26"/>
        <v>0</v>
      </c>
      <c r="BO39" s="15">
        <f t="shared" si="26"/>
        <v>0</v>
      </c>
      <c r="BP39" s="15">
        <f t="shared" si="26"/>
        <v>0</v>
      </c>
      <c r="BQ39" s="15">
        <f t="shared" si="26"/>
        <v>0</v>
      </c>
      <c r="BR39" s="15">
        <f t="shared" si="26"/>
        <v>0</v>
      </c>
      <c r="BS39" s="15">
        <f t="shared" si="26"/>
        <v>0</v>
      </c>
      <c r="BT39" s="101">
        <f t="shared" ref="BT39:BT64" si="43">SUM(BL39:BS39)</f>
        <v>0</v>
      </c>
      <c r="BW39" s="15">
        <f t="shared" si="27"/>
        <v>0</v>
      </c>
      <c r="BX39" s="15">
        <f t="shared" si="28"/>
        <v>0</v>
      </c>
      <c r="BY39" s="15">
        <f t="shared" si="29"/>
        <v>0</v>
      </c>
      <c r="BZ39" s="15">
        <f t="shared" si="30"/>
        <v>0</v>
      </c>
      <c r="CA39" s="15">
        <f t="shared" si="31"/>
        <v>0</v>
      </c>
      <c r="CB39" s="15">
        <f t="shared" si="32"/>
        <v>0</v>
      </c>
      <c r="CC39" s="15">
        <f t="shared" si="33"/>
        <v>0</v>
      </c>
      <c r="CD39" s="15">
        <f t="shared" si="34"/>
        <v>0</v>
      </c>
      <c r="CE39" s="234">
        <f t="shared" ref="CE39:CE64" si="44">SUM(BW39:CD39)</f>
        <v>0</v>
      </c>
      <c r="CF39" s="355">
        <f t="shared" si="15"/>
        <v>0</v>
      </c>
      <c r="CH39" s="356">
        <f t="shared" si="16"/>
        <v>0</v>
      </c>
      <c r="CI39" s="356">
        <f t="shared" si="17"/>
        <v>0</v>
      </c>
      <c r="CJ39" s="356">
        <f t="shared" si="18"/>
        <v>0</v>
      </c>
      <c r="CK39" s="356">
        <f t="shared" si="19"/>
        <v>0</v>
      </c>
      <c r="CL39" s="356">
        <f t="shared" si="20"/>
        <v>0</v>
      </c>
      <c r="CM39" s="356">
        <f t="shared" si="21"/>
        <v>0</v>
      </c>
      <c r="CN39" s="356">
        <f t="shared" si="22"/>
        <v>0</v>
      </c>
      <c r="CO39" s="356">
        <f t="shared" si="23"/>
        <v>0</v>
      </c>
      <c r="CP39" s="357">
        <f t="shared" ref="CP39:CP64" si="45">SUM(CH39:CO39)</f>
        <v>0</v>
      </c>
      <c r="CQ39" s="356">
        <f t="shared" si="3"/>
        <v>0</v>
      </c>
      <c r="CR39" s="356">
        <f t="shared" si="4"/>
        <v>0</v>
      </c>
      <c r="CS39" s="358">
        <f t="shared" si="5"/>
        <v>0</v>
      </c>
      <c r="CT39" s="356">
        <f t="shared" si="6"/>
        <v>0</v>
      </c>
      <c r="CU39" s="356">
        <f t="shared" si="7"/>
        <v>0</v>
      </c>
      <c r="CV39" s="356">
        <f t="shared" si="8"/>
        <v>0</v>
      </c>
      <c r="CW39" s="356">
        <f t="shared" si="9"/>
        <v>0</v>
      </c>
      <c r="CX39" s="356">
        <f t="shared" si="10"/>
        <v>0</v>
      </c>
      <c r="CY39" s="359">
        <f t="shared" ref="CY39:CY64" si="46">SUM(CQ39:CX39)</f>
        <v>0</v>
      </c>
      <c r="DC39" s="360">
        <f>SUM($AD39:$AF39)+SUM($AH39:$AJ39)+SUM($AL39:AN39)+SUM($AP39:AR39)+SUM($AT39:AV39)+SUM($AX39:AZ39)+SUM($BB39:BD39)+SUM($BF39:BH39)</f>
        <v>0</v>
      </c>
      <c r="DD39" s="139"/>
      <c r="DE39" s="139"/>
      <c r="DF39" s="139"/>
      <c r="DG39" s="139"/>
      <c r="DH39" s="139"/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</row>
    <row r="40" spans="1:125" s="20" customFormat="1" hidden="1" x14ac:dyDescent="0.25">
      <c r="A40" s="23" t="str">
        <f>'ПЛАН НАВЧАЛЬНОГО ПРОЦЕСУ ДЕННА'!A40</f>
        <v>1.1.26</v>
      </c>
      <c r="B40" s="513">
        <f>'ПЛАН НАВЧАЛЬНОГО ПРОЦЕСУ ДЕННА'!B40</f>
        <v>0</v>
      </c>
      <c r="C40" s="514">
        <f>'ПЛАН НАВЧАЛЬНОГО ПРОЦЕСУ ДЕННА'!C40</f>
        <v>0</v>
      </c>
      <c r="D40" s="350">
        <f>'ПЛАН НАВЧАЛЬНОГО ПРОЦЕСУ ДЕННА'!D40</f>
        <v>0</v>
      </c>
      <c r="E40" s="351">
        <f>'ПЛАН НАВЧАЛЬНОГО ПРОЦЕСУ ДЕННА'!E40</f>
        <v>0</v>
      </c>
      <c r="F40" s="351">
        <f>'ПЛАН НАВЧАЛЬНОГО ПРОЦЕСУ ДЕННА'!F40</f>
        <v>0</v>
      </c>
      <c r="G40" s="352">
        <f>'ПЛАН НАВЧАЛЬНОГО ПРОЦЕСУ ДЕННА'!G40</f>
        <v>0</v>
      </c>
      <c r="H40" s="350">
        <f>'ПЛАН НАВЧАЛЬНОГО ПРОЦЕСУ ДЕННА'!H40</f>
        <v>0</v>
      </c>
      <c r="I40" s="351">
        <f>'ПЛАН НАВЧАЛЬНОГО ПРОЦЕСУ ДЕННА'!I40</f>
        <v>0</v>
      </c>
      <c r="J40" s="351">
        <f>'ПЛАН НАВЧАЛЬНОГО ПРОЦЕСУ ДЕННА'!J40</f>
        <v>0</v>
      </c>
      <c r="K40" s="351">
        <f>'ПЛАН НАВЧАЛЬНОГО ПРОЦЕСУ ДЕННА'!K40</f>
        <v>0</v>
      </c>
      <c r="L40" s="351">
        <f>'ПЛАН НАВЧАЛЬНОГО ПРОЦЕСУ ДЕННА'!L40</f>
        <v>0</v>
      </c>
      <c r="M40" s="351">
        <f>'ПЛАН НАВЧАЛЬНОГО ПРОЦЕСУ ДЕННА'!M40</f>
        <v>0</v>
      </c>
      <c r="N40" s="351">
        <f>'ПЛАН НАВЧАЛЬНОГО ПРОЦЕСУ ДЕННА'!N40</f>
        <v>0</v>
      </c>
      <c r="O40" s="311">
        <f>'ПЛАН НАВЧАЛЬНОГО ПРОЦЕСУ ДЕННА'!O40</f>
        <v>0</v>
      </c>
      <c r="P40" s="311">
        <f>'ПЛАН НАВЧАЛЬНОГО ПРОЦЕСУ ДЕННА'!P40</f>
        <v>0</v>
      </c>
      <c r="Q40" s="625">
        <f>'ПЛАН НАВЧАЛЬНОГО ПРОЦЕСУ ДЕННА'!Q40</f>
        <v>0</v>
      </c>
      <c r="R40" s="626">
        <f>'ПЛАН НАВЧАЛЬНОГО ПРОЦЕСУ ДЕННА'!R40</f>
        <v>0</v>
      </c>
      <c r="S40" s="626">
        <f>'ПЛАН НАВЧАЛЬНОГО ПРОЦЕСУ ДЕННА'!S40</f>
        <v>0</v>
      </c>
      <c r="T40" s="626">
        <f>'ПЛАН НАВЧАЛЬНОГО ПРОЦЕСУ ДЕННА'!T40</f>
        <v>0</v>
      </c>
      <c r="U40" s="626">
        <f>'ПЛАН НАВЧАЛЬНОГО ПРОЦЕСУ ДЕННА'!U40</f>
        <v>0</v>
      </c>
      <c r="V40" s="626">
        <f>'ПЛАН НАВЧАЛЬНОГО ПРОЦЕСУ ДЕННА'!V40</f>
        <v>0</v>
      </c>
      <c r="W40" s="626">
        <f>'ПЛАН НАВЧАЛЬНОГО ПРОЦЕСУ ДЕННА'!W40</f>
        <v>0</v>
      </c>
      <c r="X40" s="353">
        <f>'ПЛАН НАВЧАЛЬНОГО ПРОЦЕСУ ДЕННА'!X40</f>
        <v>0</v>
      </c>
      <c r="Y40" s="162">
        <f>'ПЛАН НАВЧАЛЬНОГО ПРОЦЕСУ ДЕННА'!Y40</f>
        <v>0</v>
      </c>
      <c r="Z40" s="9">
        <f t="shared" si="42"/>
        <v>0</v>
      </c>
      <c r="AA40" s="9">
        <f t="shared" si="42"/>
        <v>0</v>
      </c>
      <c r="AB40" s="9">
        <f t="shared" si="42"/>
        <v>0</v>
      </c>
      <c r="AC40" s="9">
        <f t="shared" si="12"/>
        <v>0</v>
      </c>
      <c r="AD40" s="450">
        <f>IF('ПЛАН НАВЧАЛЬНОГО ПРОЦЕСУ ДЕННА'!AD40&gt;0,IF(ROUND('ПЛАН НАВЧАЛЬНОГО ПРОЦЕСУ ДЕННА'!AD40*$BW$4,0)&gt;0,ROUND('ПЛАН НАВЧАЛЬНОГО ПРОЦЕСУ ДЕННА'!AD40*$BW$4,0)*2,2),0)</f>
        <v>0</v>
      </c>
      <c r="AE40" s="450">
        <f>IF('ПЛАН НАВЧАЛЬНОГО ПРОЦЕСУ ДЕННА'!AE40&gt;0,IF(ROUND('ПЛАН НАВЧАЛЬНОГО ПРОЦЕСУ ДЕННА'!AE40*$BW$4,0)&gt;0,ROUND('ПЛАН НАВЧАЛЬНОГО ПРОЦЕСУ ДЕННА'!AE40*$BW$4,0)*2,2),0)</f>
        <v>0</v>
      </c>
      <c r="AF40" s="450">
        <f>IF('ПЛАН НАВЧАЛЬНОГО ПРОЦЕСУ ДЕННА'!AF40&gt;0,IF(ROUND('ПЛАН НАВЧАЛЬНОГО ПРОЦЕСУ ДЕННА'!AF40*$BW$4,0)&gt;0,ROUND('ПЛАН НАВЧАЛЬНОГО ПРОЦЕСУ ДЕННА'!AF40*$BW$4,0)*2,2),0)</f>
        <v>0</v>
      </c>
      <c r="AG40" s="76">
        <f>'ПЛАН НАВЧАЛЬНОГО ПРОЦЕСУ ДЕННА'!AG40</f>
        <v>0</v>
      </c>
      <c r="AH40" s="450">
        <f>IF('ПЛАН НАВЧАЛЬНОГО ПРОЦЕСУ ДЕННА'!AH40&gt;0,IF(ROUND('ПЛАН НАВЧАЛЬНОГО ПРОЦЕСУ ДЕННА'!AH40*$BW$4,0)&gt;0,ROUND('ПЛАН НАВЧАЛЬНОГО ПРОЦЕСУ ДЕННА'!AH40*$BW$4,0)*2,2),0)</f>
        <v>0</v>
      </c>
      <c r="AI40" s="450">
        <f>IF('ПЛАН НАВЧАЛЬНОГО ПРОЦЕСУ ДЕННА'!AI40&gt;0,IF(ROUND('ПЛАН НАВЧАЛЬНОГО ПРОЦЕСУ ДЕННА'!AI40*$BW$4,0)&gt;0,ROUND('ПЛАН НАВЧАЛЬНОГО ПРОЦЕСУ ДЕННА'!AI40*$BW$4,0)*2,2),0)</f>
        <v>0</v>
      </c>
      <c r="AJ40" s="450">
        <f>IF('ПЛАН НАВЧАЛЬНОГО ПРОЦЕСУ ДЕННА'!AJ40&gt;0,IF(ROUND('ПЛАН НАВЧАЛЬНОГО ПРОЦЕСУ ДЕННА'!AJ40*$BW$4,0)&gt;0,ROUND('ПЛАН НАВЧАЛЬНОГО ПРОЦЕСУ ДЕННА'!AJ40*$BW$4,0)*2,2),0)</f>
        <v>0</v>
      </c>
      <c r="AK40" s="76">
        <f>'ПЛАН НАВЧАЛЬНОГО ПРОЦЕСУ ДЕННА'!AK40</f>
        <v>0</v>
      </c>
      <c r="AL40" s="450">
        <f>IF('ПЛАН НАВЧАЛЬНОГО ПРОЦЕСУ ДЕННА'!AL40&gt;0,IF(ROUND('ПЛАН НАВЧАЛЬНОГО ПРОЦЕСУ ДЕННА'!AL40*$BW$4,0)&gt;0,ROUND('ПЛАН НАВЧАЛЬНОГО ПРОЦЕСУ ДЕННА'!AL40*$BW$4,0)*2,2),0)</f>
        <v>0</v>
      </c>
      <c r="AM40" s="450">
        <f>IF('ПЛАН НАВЧАЛЬНОГО ПРОЦЕСУ ДЕННА'!AM40&gt;0,IF(ROUND('ПЛАН НАВЧАЛЬНОГО ПРОЦЕСУ ДЕННА'!AM40*$BW$4,0)&gt;0,ROUND('ПЛАН НАВЧАЛЬНОГО ПРОЦЕСУ ДЕННА'!AM40*$BW$4,0)*2,2),0)</f>
        <v>0</v>
      </c>
      <c r="AN40" s="450">
        <f>IF('ПЛАН НАВЧАЛЬНОГО ПРОЦЕСУ ДЕННА'!AN40&gt;0,IF(ROUND('ПЛАН НАВЧАЛЬНОГО ПРОЦЕСУ ДЕННА'!AN40*$BW$4,0)&gt;0,ROUND('ПЛАН НАВЧАЛЬНОГО ПРОЦЕСУ ДЕННА'!AN40*$BW$4,0)*2,2),0)</f>
        <v>0</v>
      </c>
      <c r="AO40" s="76">
        <f>'ПЛАН НАВЧАЛЬНОГО ПРОЦЕСУ ДЕННА'!AO40</f>
        <v>0</v>
      </c>
      <c r="AP40" s="450">
        <f>IF('ПЛАН НАВЧАЛЬНОГО ПРОЦЕСУ ДЕННА'!AP40&gt;0,IF(ROUND('ПЛАН НАВЧАЛЬНОГО ПРОЦЕСУ ДЕННА'!AP40*$BW$4,0)&gt;0,ROUND('ПЛАН НАВЧАЛЬНОГО ПРОЦЕСУ ДЕННА'!AP40*$BW$4,0)*2,2),0)</f>
        <v>0</v>
      </c>
      <c r="AQ40" s="450">
        <f>IF('ПЛАН НАВЧАЛЬНОГО ПРОЦЕСУ ДЕННА'!AQ40&gt;0,IF(ROUND('ПЛАН НАВЧАЛЬНОГО ПРОЦЕСУ ДЕННА'!AQ40*$BW$4,0)&gt;0,ROUND('ПЛАН НАВЧАЛЬНОГО ПРОЦЕСУ ДЕННА'!AQ40*$BW$4,0)*2,2),0)</f>
        <v>0</v>
      </c>
      <c r="AR40" s="450">
        <f>IF('ПЛАН НАВЧАЛЬНОГО ПРОЦЕСУ ДЕННА'!AR40&gt;0,IF(ROUND('ПЛАН НАВЧАЛЬНОГО ПРОЦЕСУ ДЕННА'!AR40*$BW$4,0)&gt;0,ROUND('ПЛАН НАВЧАЛЬНОГО ПРОЦЕСУ ДЕННА'!AR40*$BW$4,0)*2,2),0)</f>
        <v>0</v>
      </c>
      <c r="AS40" s="76">
        <f>'ПЛАН НАВЧАЛЬНОГО ПРОЦЕСУ ДЕННА'!AS40</f>
        <v>0</v>
      </c>
      <c r="AT40" s="450">
        <f>IF('ПЛАН НАВЧАЛЬНОГО ПРОЦЕСУ ДЕННА'!AT40&gt;0,IF(ROUND('ПЛАН НАВЧАЛЬНОГО ПРОЦЕСУ ДЕННА'!AT40*$BW$4,0)&gt;0,ROUND('ПЛАН НАВЧАЛЬНОГО ПРОЦЕСУ ДЕННА'!AT40*$BW$4,0)*2,2),0)</f>
        <v>0</v>
      </c>
      <c r="AU40" s="450">
        <f>IF('ПЛАН НАВЧАЛЬНОГО ПРОЦЕСУ ДЕННА'!AU40&gt;0,IF(ROUND('ПЛАН НАВЧАЛЬНОГО ПРОЦЕСУ ДЕННА'!AU40*$BW$4,0)&gt;0,ROUND('ПЛАН НАВЧАЛЬНОГО ПРОЦЕСУ ДЕННА'!AU40*$BW$4,0)*2,2),0)</f>
        <v>0</v>
      </c>
      <c r="AV40" s="450">
        <f>IF('ПЛАН НАВЧАЛЬНОГО ПРОЦЕСУ ДЕННА'!AV40&gt;0,IF(ROUND('ПЛАН НАВЧАЛЬНОГО ПРОЦЕСУ ДЕННА'!AV40*$BW$4,0)&gt;0,ROUND('ПЛАН НАВЧАЛЬНОГО ПРОЦЕСУ ДЕННА'!AV40*$BW$4,0)*2,2),0)</f>
        <v>0</v>
      </c>
      <c r="AW40" s="76">
        <f t="shared" si="35"/>
        <v>0</v>
      </c>
      <c r="AX40" s="450">
        <f>IF('ПЛАН НАВЧАЛЬНОГО ПРОЦЕСУ ДЕННА'!AX40&gt;0,IF(ROUND('ПЛАН НАВЧАЛЬНОГО ПРОЦЕСУ ДЕННА'!AX40*$BW$4,0)&gt;0,ROUND('ПЛАН НАВЧАЛЬНОГО ПРОЦЕСУ ДЕННА'!AX40*$BW$4,0)*2,2),0)</f>
        <v>0</v>
      </c>
      <c r="AY40" s="450">
        <f>IF('ПЛАН НАВЧАЛЬНОГО ПРОЦЕСУ ДЕННА'!AY40&gt;0,IF(ROUND('ПЛАН НАВЧАЛЬНОГО ПРОЦЕСУ ДЕННА'!AY40*$BW$4,0)&gt;0,ROUND('ПЛАН НАВЧАЛЬНОГО ПРОЦЕСУ ДЕННА'!AY40*$BW$4,0)*2,2),0)</f>
        <v>0</v>
      </c>
      <c r="AZ40" s="450">
        <f>IF('ПЛАН НАВЧАЛЬНОГО ПРОЦЕСУ ДЕННА'!AZ40&gt;0,IF(ROUND('ПЛАН НАВЧАЛЬНОГО ПРОЦЕСУ ДЕННА'!AZ40*$BW$4,0)&gt;0,ROUND('ПЛАН НАВЧАЛЬНОГО ПРОЦЕСУ ДЕННА'!AZ40*$BW$4,0)*2,2),0)</f>
        <v>0</v>
      </c>
      <c r="BA40" s="76">
        <f t="shared" si="36"/>
        <v>0</v>
      </c>
      <c r="BB40" s="450">
        <f>IF('ПЛАН НАВЧАЛЬНОГО ПРОЦЕСУ ДЕННА'!BB40&gt;0,IF(ROUND('ПЛАН НАВЧАЛЬНОГО ПРОЦЕСУ ДЕННА'!BB40*$BW$4,0)&gt;0,ROUND('ПЛАН НАВЧАЛЬНОГО ПРОЦЕСУ ДЕННА'!BB40*$BW$4,0)*2,2),0)</f>
        <v>0</v>
      </c>
      <c r="BC40" s="450">
        <f>IF('ПЛАН НАВЧАЛЬНОГО ПРОЦЕСУ ДЕННА'!BC40&gt;0,IF(ROUND('ПЛАН НАВЧАЛЬНОГО ПРОЦЕСУ ДЕННА'!BC40*$BW$4,0)&gt;0,ROUND('ПЛАН НАВЧАЛЬНОГО ПРОЦЕСУ ДЕННА'!BC40*$BW$4,0)*2,2),0)</f>
        <v>0</v>
      </c>
      <c r="BD40" s="450">
        <f>IF('ПЛАН НАВЧАЛЬНОГО ПРОЦЕСУ ДЕННА'!BD40&gt;0,IF(ROUND('ПЛАН НАВЧАЛЬНОГО ПРОЦЕСУ ДЕННА'!BD40*$BW$4,0)&gt;0,ROUND('ПЛАН НАВЧАЛЬНОГО ПРОЦЕСУ ДЕННА'!BD40*$BW$4,0)*2,2),0)</f>
        <v>0</v>
      </c>
      <c r="BE40" s="76">
        <f t="shared" si="37"/>
        <v>0</v>
      </c>
      <c r="BF40" s="450">
        <f>IF('ПЛАН НАВЧАЛЬНОГО ПРОЦЕСУ ДЕННА'!BF40&gt;0,IF(ROUND('ПЛАН НАВЧАЛЬНОГО ПРОЦЕСУ ДЕННА'!BF40*$BW$4,0)&gt;0,ROUND('ПЛАН НАВЧАЛЬНОГО ПРОЦЕСУ ДЕННА'!BF40*$BW$4,0)*2,2),0)</f>
        <v>0</v>
      </c>
      <c r="BG40" s="450">
        <f>IF('ПЛАН НАВЧАЛЬНОГО ПРОЦЕСУ ДЕННА'!BG40&gt;0,IF(ROUND('ПЛАН НАВЧАЛЬНОГО ПРОЦЕСУ ДЕННА'!BG40*$BW$4,0)&gt;0,ROUND('ПЛАН НАВЧАЛЬНОГО ПРОЦЕСУ ДЕННА'!BG40*$BW$4,0)*2,2),0)</f>
        <v>0</v>
      </c>
      <c r="BH40" s="450">
        <f>IF('ПЛАН НАВЧАЛЬНОГО ПРОЦЕСУ ДЕННА'!BH40&gt;0,IF(ROUND('ПЛАН НАВЧАЛЬНОГО ПРОЦЕСУ ДЕННА'!BH40*$BW$4,0)&gt;0,ROUND('ПЛАН НАВЧАЛЬНОГО ПРОЦЕСУ ДЕННА'!BH40*$BW$4,0)*2,2),0)</f>
        <v>0</v>
      </c>
      <c r="BI40" s="76">
        <f t="shared" si="38"/>
        <v>0</v>
      </c>
      <c r="BJ40" s="69">
        <f t="shared" si="0"/>
        <v>0</v>
      </c>
      <c r="BK40" s="142" t="str">
        <f t="shared" si="1"/>
        <v/>
      </c>
      <c r="BL40" s="15">
        <f t="shared" si="26"/>
        <v>0</v>
      </c>
      <c r="BM40" s="15">
        <f t="shared" si="26"/>
        <v>0</v>
      </c>
      <c r="BN40" s="15">
        <f t="shared" si="26"/>
        <v>0</v>
      </c>
      <c r="BO40" s="15">
        <f t="shared" si="26"/>
        <v>0</v>
      </c>
      <c r="BP40" s="15">
        <f t="shared" si="26"/>
        <v>0</v>
      </c>
      <c r="BQ40" s="15">
        <f t="shared" si="26"/>
        <v>0</v>
      </c>
      <c r="BR40" s="15">
        <f t="shared" si="26"/>
        <v>0</v>
      </c>
      <c r="BS40" s="15">
        <f t="shared" si="26"/>
        <v>0</v>
      </c>
      <c r="BT40" s="101">
        <f t="shared" si="43"/>
        <v>0</v>
      </c>
      <c r="BW40" s="15">
        <f t="shared" si="27"/>
        <v>0</v>
      </c>
      <c r="BX40" s="15">
        <f t="shared" si="28"/>
        <v>0</v>
      </c>
      <c r="BY40" s="15">
        <f t="shared" si="29"/>
        <v>0</v>
      </c>
      <c r="BZ40" s="15">
        <f t="shared" si="30"/>
        <v>0</v>
      </c>
      <c r="CA40" s="15">
        <f t="shared" si="31"/>
        <v>0</v>
      </c>
      <c r="CB40" s="15">
        <f t="shared" si="32"/>
        <v>0</v>
      </c>
      <c r="CC40" s="15">
        <f t="shared" si="33"/>
        <v>0</v>
      </c>
      <c r="CD40" s="15">
        <f t="shared" si="34"/>
        <v>0</v>
      </c>
      <c r="CE40" s="234">
        <f t="shared" si="44"/>
        <v>0</v>
      </c>
      <c r="CF40" s="355">
        <f t="shared" si="15"/>
        <v>0</v>
      </c>
      <c r="CH40" s="356">
        <f t="shared" si="16"/>
        <v>0</v>
      </c>
      <c r="CI40" s="356">
        <f t="shared" si="17"/>
        <v>0</v>
      </c>
      <c r="CJ40" s="356">
        <f t="shared" si="18"/>
        <v>0</v>
      </c>
      <c r="CK40" s="356">
        <f t="shared" si="19"/>
        <v>0</v>
      </c>
      <c r="CL40" s="356">
        <f t="shared" si="20"/>
        <v>0</v>
      </c>
      <c r="CM40" s="356">
        <f t="shared" si="21"/>
        <v>0</v>
      </c>
      <c r="CN40" s="356">
        <f t="shared" si="22"/>
        <v>0</v>
      </c>
      <c r="CO40" s="356">
        <f t="shared" si="23"/>
        <v>0</v>
      </c>
      <c r="CP40" s="357">
        <f t="shared" si="45"/>
        <v>0</v>
      </c>
      <c r="CQ40" s="356">
        <f t="shared" si="3"/>
        <v>0</v>
      </c>
      <c r="CR40" s="356">
        <f t="shared" si="4"/>
        <v>0</v>
      </c>
      <c r="CS40" s="358">
        <f t="shared" si="5"/>
        <v>0</v>
      </c>
      <c r="CT40" s="356">
        <f t="shared" si="6"/>
        <v>0</v>
      </c>
      <c r="CU40" s="356">
        <f t="shared" si="7"/>
        <v>0</v>
      </c>
      <c r="CV40" s="356">
        <f t="shared" si="8"/>
        <v>0</v>
      </c>
      <c r="CW40" s="356">
        <f t="shared" si="9"/>
        <v>0</v>
      </c>
      <c r="CX40" s="356">
        <f t="shared" si="10"/>
        <v>0</v>
      </c>
      <c r="CY40" s="359">
        <f t="shared" si="46"/>
        <v>0</v>
      </c>
      <c r="DC40" s="360">
        <f>SUM($AD40:$AF40)+SUM($AH40:$AJ40)+SUM($AL40:AN40)+SUM($AP40:AR40)+SUM($AT40:AV40)+SUM($AX40:AZ40)+SUM($BB40:BD40)+SUM($BF40:BH40)</f>
        <v>0</v>
      </c>
      <c r="DD40" s="139"/>
      <c r="DE40" s="139"/>
      <c r="DF40" s="139"/>
      <c r="DG40" s="139"/>
      <c r="DH40" s="139"/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</row>
    <row r="41" spans="1:125" s="20" customFormat="1" hidden="1" x14ac:dyDescent="0.25">
      <c r="A41" s="23" t="str">
        <f>'ПЛАН НАВЧАЛЬНОГО ПРОЦЕСУ ДЕННА'!A41</f>
        <v>1.1.27</v>
      </c>
      <c r="B41" s="513">
        <f>'ПЛАН НАВЧАЛЬНОГО ПРОЦЕСУ ДЕННА'!B41</f>
        <v>0</v>
      </c>
      <c r="C41" s="514">
        <f>'ПЛАН НАВЧАЛЬНОГО ПРОЦЕСУ ДЕННА'!C41</f>
        <v>0</v>
      </c>
      <c r="D41" s="350">
        <f>'ПЛАН НАВЧАЛЬНОГО ПРОЦЕСУ ДЕННА'!D41</f>
        <v>0</v>
      </c>
      <c r="E41" s="351">
        <f>'ПЛАН НАВЧАЛЬНОГО ПРОЦЕСУ ДЕННА'!E41</f>
        <v>0</v>
      </c>
      <c r="F41" s="351">
        <f>'ПЛАН НАВЧАЛЬНОГО ПРОЦЕСУ ДЕННА'!F41</f>
        <v>0</v>
      </c>
      <c r="G41" s="352">
        <f>'ПЛАН НАВЧАЛЬНОГО ПРОЦЕСУ ДЕННА'!G41</f>
        <v>0</v>
      </c>
      <c r="H41" s="350">
        <f>'ПЛАН НАВЧАЛЬНОГО ПРОЦЕСУ ДЕННА'!H41</f>
        <v>0</v>
      </c>
      <c r="I41" s="351">
        <f>'ПЛАН НАВЧАЛЬНОГО ПРОЦЕСУ ДЕННА'!I41</f>
        <v>0</v>
      </c>
      <c r="J41" s="351">
        <f>'ПЛАН НАВЧАЛЬНОГО ПРОЦЕСУ ДЕННА'!J41</f>
        <v>0</v>
      </c>
      <c r="K41" s="351">
        <f>'ПЛАН НАВЧАЛЬНОГО ПРОЦЕСУ ДЕННА'!K41</f>
        <v>0</v>
      </c>
      <c r="L41" s="351">
        <f>'ПЛАН НАВЧАЛЬНОГО ПРОЦЕСУ ДЕННА'!L41</f>
        <v>0</v>
      </c>
      <c r="M41" s="351">
        <f>'ПЛАН НАВЧАЛЬНОГО ПРОЦЕСУ ДЕННА'!M41</f>
        <v>0</v>
      </c>
      <c r="N41" s="351">
        <f>'ПЛАН НАВЧАЛЬНОГО ПРОЦЕСУ ДЕННА'!N41</f>
        <v>0</v>
      </c>
      <c r="O41" s="311">
        <f>'ПЛАН НАВЧАЛЬНОГО ПРОЦЕСУ ДЕННА'!O41</f>
        <v>0</v>
      </c>
      <c r="P41" s="311">
        <f>'ПЛАН НАВЧАЛЬНОГО ПРОЦЕСУ ДЕННА'!P41</f>
        <v>0</v>
      </c>
      <c r="Q41" s="625">
        <f>'ПЛАН НАВЧАЛЬНОГО ПРОЦЕСУ ДЕННА'!Q41</f>
        <v>0</v>
      </c>
      <c r="R41" s="626">
        <f>'ПЛАН НАВЧАЛЬНОГО ПРОЦЕСУ ДЕННА'!R41</f>
        <v>0</v>
      </c>
      <c r="S41" s="626">
        <f>'ПЛАН НАВЧАЛЬНОГО ПРОЦЕСУ ДЕННА'!S41</f>
        <v>0</v>
      </c>
      <c r="T41" s="626">
        <f>'ПЛАН НАВЧАЛЬНОГО ПРОЦЕСУ ДЕННА'!T41</f>
        <v>0</v>
      </c>
      <c r="U41" s="626">
        <f>'ПЛАН НАВЧАЛЬНОГО ПРОЦЕСУ ДЕННА'!U41</f>
        <v>0</v>
      </c>
      <c r="V41" s="626">
        <f>'ПЛАН НАВЧАЛЬНОГО ПРОЦЕСУ ДЕННА'!V41</f>
        <v>0</v>
      </c>
      <c r="W41" s="626">
        <f>'ПЛАН НАВЧАЛЬНОГО ПРОЦЕСУ ДЕННА'!W41</f>
        <v>0</v>
      </c>
      <c r="X41" s="353">
        <f>'ПЛАН НАВЧАЛЬНОГО ПРОЦЕСУ ДЕННА'!X41</f>
        <v>0</v>
      </c>
      <c r="Y41" s="162">
        <f>'ПЛАН НАВЧАЛЬНОГО ПРОЦЕСУ ДЕННА'!Y41</f>
        <v>0</v>
      </c>
      <c r="Z41" s="9">
        <f t="shared" si="42"/>
        <v>0</v>
      </c>
      <c r="AA41" s="9">
        <f t="shared" si="42"/>
        <v>0</v>
      </c>
      <c r="AB41" s="9">
        <f t="shared" si="42"/>
        <v>0</v>
      </c>
      <c r="AC41" s="9">
        <f t="shared" si="12"/>
        <v>0</v>
      </c>
      <c r="AD41" s="450">
        <f>IF('ПЛАН НАВЧАЛЬНОГО ПРОЦЕСУ ДЕННА'!AD41&gt;0,IF(ROUND('ПЛАН НАВЧАЛЬНОГО ПРОЦЕСУ ДЕННА'!AD41*$BW$4,0)&gt;0,ROUND('ПЛАН НАВЧАЛЬНОГО ПРОЦЕСУ ДЕННА'!AD41*$BW$4,0)*2,2),0)</f>
        <v>0</v>
      </c>
      <c r="AE41" s="450">
        <f>IF('ПЛАН НАВЧАЛЬНОГО ПРОЦЕСУ ДЕННА'!AE41&gt;0,IF(ROUND('ПЛАН НАВЧАЛЬНОГО ПРОЦЕСУ ДЕННА'!AE41*$BW$4,0)&gt;0,ROUND('ПЛАН НАВЧАЛЬНОГО ПРОЦЕСУ ДЕННА'!AE41*$BW$4,0)*2,2),0)</f>
        <v>0</v>
      </c>
      <c r="AF41" s="450">
        <f>IF('ПЛАН НАВЧАЛЬНОГО ПРОЦЕСУ ДЕННА'!AF41&gt;0,IF(ROUND('ПЛАН НАВЧАЛЬНОГО ПРОЦЕСУ ДЕННА'!AF41*$BW$4,0)&gt;0,ROUND('ПЛАН НАВЧАЛЬНОГО ПРОЦЕСУ ДЕННА'!AF41*$BW$4,0)*2,2),0)</f>
        <v>0</v>
      </c>
      <c r="AG41" s="76">
        <f>'ПЛАН НАВЧАЛЬНОГО ПРОЦЕСУ ДЕННА'!AG41</f>
        <v>0</v>
      </c>
      <c r="AH41" s="450">
        <f>IF('ПЛАН НАВЧАЛЬНОГО ПРОЦЕСУ ДЕННА'!AH41&gt;0,IF(ROUND('ПЛАН НАВЧАЛЬНОГО ПРОЦЕСУ ДЕННА'!AH41*$BW$4,0)&gt;0,ROUND('ПЛАН НАВЧАЛЬНОГО ПРОЦЕСУ ДЕННА'!AH41*$BW$4,0)*2,2),0)</f>
        <v>0</v>
      </c>
      <c r="AI41" s="450">
        <f>IF('ПЛАН НАВЧАЛЬНОГО ПРОЦЕСУ ДЕННА'!AI41&gt;0,IF(ROUND('ПЛАН НАВЧАЛЬНОГО ПРОЦЕСУ ДЕННА'!AI41*$BW$4,0)&gt;0,ROUND('ПЛАН НАВЧАЛЬНОГО ПРОЦЕСУ ДЕННА'!AI41*$BW$4,0)*2,2),0)</f>
        <v>0</v>
      </c>
      <c r="AJ41" s="450">
        <f>IF('ПЛАН НАВЧАЛЬНОГО ПРОЦЕСУ ДЕННА'!AJ41&gt;0,IF(ROUND('ПЛАН НАВЧАЛЬНОГО ПРОЦЕСУ ДЕННА'!AJ41*$BW$4,0)&gt;0,ROUND('ПЛАН НАВЧАЛЬНОГО ПРОЦЕСУ ДЕННА'!AJ41*$BW$4,0)*2,2),0)</f>
        <v>0</v>
      </c>
      <c r="AK41" s="76">
        <f>'ПЛАН НАВЧАЛЬНОГО ПРОЦЕСУ ДЕННА'!AK41</f>
        <v>0</v>
      </c>
      <c r="AL41" s="450">
        <f>IF('ПЛАН НАВЧАЛЬНОГО ПРОЦЕСУ ДЕННА'!AL41&gt;0,IF(ROUND('ПЛАН НАВЧАЛЬНОГО ПРОЦЕСУ ДЕННА'!AL41*$BW$4,0)&gt;0,ROUND('ПЛАН НАВЧАЛЬНОГО ПРОЦЕСУ ДЕННА'!AL41*$BW$4,0)*2,2),0)</f>
        <v>0</v>
      </c>
      <c r="AM41" s="450">
        <f>IF('ПЛАН НАВЧАЛЬНОГО ПРОЦЕСУ ДЕННА'!AM41&gt;0,IF(ROUND('ПЛАН НАВЧАЛЬНОГО ПРОЦЕСУ ДЕННА'!AM41*$BW$4,0)&gt;0,ROUND('ПЛАН НАВЧАЛЬНОГО ПРОЦЕСУ ДЕННА'!AM41*$BW$4,0)*2,2),0)</f>
        <v>0</v>
      </c>
      <c r="AN41" s="450">
        <f>IF('ПЛАН НАВЧАЛЬНОГО ПРОЦЕСУ ДЕННА'!AN41&gt;0,IF(ROUND('ПЛАН НАВЧАЛЬНОГО ПРОЦЕСУ ДЕННА'!AN41*$BW$4,0)&gt;0,ROUND('ПЛАН НАВЧАЛЬНОГО ПРОЦЕСУ ДЕННА'!AN41*$BW$4,0)*2,2),0)</f>
        <v>0</v>
      </c>
      <c r="AO41" s="76">
        <f>'ПЛАН НАВЧАЛЬНОГО ПРОЦЕСУ ДЕННА'!AO41</f>
        <v>0</v>
      </c>
      <c r="AP41" s="450">
        <f>IF('ПЛАН НАВЧАЛЬНОГО ПРОЦЕСУ ДЕННА'!AP41&gt;0,IF(ROUND('ПЛАН НАВЧАЛЬНОГО ПРОЦЕСУ ДЕННА'!AP41*$BW$4,0)&gt;0,ROUND('ПЛАН НАВЧАЛЬНОГО ПРОЦЕСУ ДЕННА'!AP41*$BW$4,0)*2,2),0)</f>
        <v>0</v>
      </c>
      <c r="AQ41" s="450">
        <f>IF('ПЛАН НАВЧАЛЬНОГО ПРОЦЕСУ ДЕННА'!AQ41&gt;0,IF(ROUND('ПЛАН НАВЧАЛЬНОГО ПРОЦЕСУ ДЕННА'!AQ41*$BW$4,0)&gt;0,ROUND('ПЛАН НАВЧАЛЬНОГО ПРОЦЕСУ ДЕННА'!AQ41*$BW$4,0)*2,2),0)</f>
        <v>0</v>
      </c>
      <c r="AR41" s="450">
        <f>IF('ПЛАН НАВЧАЛЬНОГО ПРОЦЕСУ ДЕННА'!AR41&gt;0,IF(ROUND('ПЛАН НАВЧАЛЬНОГО ПРОЦЕСУ ДЕННА'!AR41*$BW$4,0)&gt;0,ROUND('ПЛАН НАВЧАЛЬНОГО ПРОЦЕСУ ДЕННА'!AR41*$BW$4,0)*2,2),0)</f>
        <v>0</v>
      </c>
      <c r="AS41" s="76">
        <f>'ПЛАН НАВЧАЛЬНОГО ПРОЦЕСУ ДЕННА'!AS41</f>
        <v>0</v>
      </c>
      <c r="AT41" s="450">
        <f>IF('ПЛАН НАВЧАЛЬНОГО ПРОЦЕСУ ДЕННА'!AT41&gt;0,IF(ROUND('ПЛАН НАВЧАЛЬНОГО ПРОЦЕСУ ДЕННА'!AT41*$BW$4,0)&gt;0,ROUND('ПЛАН НАВЧАЛЬНОГО ПРОЦЕСУ ДЕННА'!AT41*$BW$4,0)*2,2),0)</f>
        <v>0</v>
      </c>
      <c r="AU41" s="450">
        <f>IF('ПЛАН НАВЧАЛЬНОГО ПРОЦЕСУ ДЕННА'!AU41&gt;0,IF(ROUND('ПЛАН НАВЧАЛЬНОГО ПРОЦЕСУ ДЕННА'!AU41*$BW$4,0)&gt;0,ROUND('ПЛАН НАВЧАЛЬНОГО ПРОЦЕСУ ДЕННА'!AU41*$BW$4,0)*2,2),0)</f>
        <v>0</v>
      </c>
      <c r="AV41" s="450">
        <f>IF('ПЛАН НАВЧАЛЬНОГО ПРОЦЕСУ ДЕННА'!AV41&gt;0,IF(ROUND('ПЛАН НАВЧАЛЬНОГО ПРОЦЕСУ ДЕННА'!AV41*$BW$4,0)&gt;0,ROUND('ПЛАН НАВЧАЛЬНОГО ПРОЦЕСУ ДЕННА'!AV41*$BW$4,0)*2,2),0)</f>
        <v>0</v>
      </c>
      <c r="AW41" s="76">
        <f t="shared" si="35"/>
        <v>0</v>
      </c>
      <c r="AX41" s="450">
        <f>IF('ПЛАН НАВЧАЛЬНОГО ПРОЦЕСУ ДЕННА'!AX41&gt;0,IF(ROUND('ПЛАН НАВЧАЛЬНОГО ПРОЦЕСУ ДЕННА'!AX41*$BW$4,0)&gt;0,ROUND('ПЛАН НАВЧАЛЬНОГО ПРОЦЕСУ ДЕННА'!AX41*$BW$4,0)*2,2),0)</f>
        <v>0</v>
      </c>
      <c r="AY41" s="450">
        <f>IF('ПЛАН НАВЧАЛЬНОГО ПРОЦЕСУ ДЕННА'!AY41&gt;0,IF(ROUND('ПЛАН НАВЧАЛЬНОГО ПРОЦЕСУ ДЕННА'!AY41*$BW$4,0)&gt;0,ROUND('ПЛАН НАВЧАЛЬНОГО ПРОЦЕСУ ДЕННА'!AY41*$BW$4,0)*2,2),0)</f>
        <v>0</v>
      </c>
      <c r="AZ41" s="450">
        <f>IF('ПЛАН НАВЧАЛЬНОГО ПРОЦЕСУ ДЕННА'!AZ41&gt;0,IF(ROUND('ПЛАН НАВЧАЛЬНОГО ПРОЦЕСУ ДЕННА'!AZ41*$BW$4,0)&gt;0,ROUND('ПЛАН НАВЧАЛЬНОГО ПРОЦЕСУ ДЕННА'!AZ41*$BW$4,0)*2,2),0)</f>
        <v>0</v>
      </c>
      <c r="BA41" s="76">
        <f t="shared" si="36"/>
        <v>0</v>
      </c>
      <c r="BB41" s="450">
        <f>IF('ПЛАН НАВЧАЛЬНОГО ПРОЦЕСУ ДЕННА'!BB41&gt;0,IF(ROUND('ПЛАН НАВЧАЛЬНОГО ПРОЦЕСУ ДЕННА'!BB41*$BW$4,0)&gt;0,ROUND('ПЛАН НАВЧАЛЬНОГО ПРОЦЕСУ ДЕННА'!BB41*$BW$4,0)*2,2),0)</f>
        <v>0</v>
      </c>
      <c r="BC41" s="450">
        <f>IF('ПЛАН НАВЧАЛЬНОГО ПРОЦЕСУ ДЕННА'!BC41&gt;0,IF(ROUND('ПЛАН НАВЧАЛЬНОГО ПРОЦЕСУ ДЕННА'!BC41*$BW$4,0)&gt;0,ROUND('ПЛАН НАВЧАЛЬНОГО ПРОЦЕСУ ДЕННА'!BC41*$BW$4,0)*2,2),0)</f>
        <v>0</v>
      </c>
      <c r="BD41" s="450">
        <f>IF('ПЛАН НАВЧАЛЬНОГО ПРОЦЕСУ ДЕННА'!BD41&gt;0,IF(ROUND('ПЛАН НАВЧАЛЬНОГО ПРОЦЕСУ ДЕННА'!BD41*$BW$4,0)&gt;0,ROUND('ПЛАН НАВЧАЛЬНОГО ПРОЦЕСУ ДЕННА'!BD41*$BW$4,0)*2,2),0)</f>
        <v>0</v>
      </c>
      <c r="BE41" s="76">
        <f t="shared" si="37"/>
        <v>0</v>
      </c>
      <c r="BF41" s="450">
        <f>IF('ПЛАН НАВЧАЛЬНОГО ПРОЦЕСУ ДЕННА'!BF41&gt;0,IF(ROUND('ПЛАН НАВЧАЛЬНОГО ПРОЦЕСУ ДЕННА'!BF41*$BW$4,0)&gt;0,ROUND('ПЛАН НАВЧАЛЬНОГО ПРОЦЕСУ ДЕННА'!BF41*$BW$4,0)*2,2),0)</f>
        <v>0</v>
      </c>
      <c r="BG41" s="450">
        <f>IF('ПЛАН НАВЧАЛЬНОГО ПРОЦЕСУ ДЕННА'!BG41&gt;0,IF(ROUND('ПЛАН НАВЧАЛЬНОГО ПРОЦЕСУ ДЕННА'!BG41*$BW$4,0)&gt;0,ROUND('ПЛАН НАВЧАЛЬНОГО ПРОЦЕСУ ДЕННА'!BG41*$BW$4,0)*2,2),0)</f>
        <v>0</v>
      </c>
      <c r="BH41" s="450">
        <f>IF('ПЛАН НАВЧАЛЬНОГО ПРОЦЕСУ ДЕННА'!BH41&gt;0,IF(ROUND('ПЛАН НАВЧАЛЬНОГО ПРОЦЕСУ ДЕННА'!BH41*$BW$4,0)&gt;0,ROUND('ПЛАН НАВЧАЛЬНОГО ПРОЦЕСУ ДЕННА'!BH41*$BW$4,0)*2,2),0)</f>
        <v>0</v>
      </c>
      <c r="BI41" s="76">
        <f t="shared" si="38"/>
        <v>0</v>
      </c>
      <c r="BJ41" s="69">
        <f t="shared" si="0"/>
        <v>0</v>
      </c>
      <c r="BK41" s="142" t="str">
        <f t="shared" si="1"/>
        <v/>
      </c>
      <c r="BL41" s="15">
        <f t="shared" si="26"/>
        <v>0</v>
      </c>
      <c r="BM41" s="15">
        <f t="shared" si="26"/>
        <v>0</v>
      </c>
      <c r="BN41" s="15">
        <f t="shared" si="26"/>
        <v>0</v>
      </c>
      <c r="BO41" s="15">
        <f t="shared" si="26"/>
        <v>0</v>
      </c>
      <c r="BP41" s="15">
        <f t="shared" si="26"/>
        <v>0</v>
      </c>
      <c r="BQ41" s="15">
        <f t="shared" si="26"/>
        <v>0</v>
      </c>
      <c r="BR41" s="15">
        <f t="shared" si="26"/>
        <v>0</v>
      </c>
      <c r="BS41" s="15">
        <f t="shared" si="26"/>
        <v>0</v>
      </c>
      <c r="BT41" s="101">
        <f t="shared" si="43"/>
        <v>0</v>
      </c>
      <c r="BW41" s="15">
        <f t="shared" si="27"/>
        <v>0</v>
      </c>
      <c r="BX41" s="15">
        <f t="shared" si="28"/>
        <v>0</v>
      </c>
      <c r="BY41" s="15">
        <f t="shared" si="29"/>
        <v>0</v>
      </c>
      <c r="BZ41" s="15">
        <f t="shared" si="30"/>
        <v>0</v>
      </c>
      <c r="CA41" s="15">
        <f t="shared" si="31"/>
        <v>0</v>
      </c>
      <c r="CB41" s="15">
        <f t="shared" si="32"/>
        <v>0</v>
      </c>
      <c r="CC41" s="15">
        <f t="shared" si="33"/>
        <v>0</v>
      </c>
      <c r="CD41" s="15">
        <f t="shared" si="34"/>
        <v>0</v>
      </c>
      <c r="CE41" s="234">
        <f t="shared" si="44"/>
        <v>0</v>
      </c>
      <c r="CF41" s="355">
        <f t="shared" si="15"/>
        <v>0</v>
      </c>
      <c r="CH41" s="356">
        <f t="shared" si="16"/>
        <v>0</v>
      </c>
      <c r="CI41" s="356">
        <f t="shared" si="17"/>
        <v>0</v>
      </c>
      <c r="CJ41" s="356">
        <f t="shared" si="18"/>
        <v>0</v>
      </c>
      <c r="CK41" s="356">
        <f t="shared" si="19"/>
        <v>0</v>
      </c>
      <c r="CL41" s="356">
        <f t="shared" si="20"/>
        <v>0</v>
      </c>
      <c r="CM41" s="356">
        <f t="shared" si="21"/>
        <v>0</v>
      </c>
      <c r="CN41" s="356">
        <f t="shared" si="22"/>
        <v>0</v>
      </c>
      <c r="CO41" s="356">
        <f t="shared" si="23"/>
        <v>0</v>
      </c>
      <c r="CP41" s="357">
        <f t="shared" si="45"/>
        <v>0</v>
      </c>
      <c r="CQ41" s="356">
        <f t="shared" si="3"/>
        <v>0</v>
      </c>
      <c r="CR41" s="356">
        <f t="shared" si="4"/>
        <v>0</v>
      </c>
      <c r="CS41" s="358">
        <f t="shared" si="5"/>
        <v>0</v>
      </c>
      <c r="CT41" s="356">
        <f t="shared" si="6"/>
        <v>0</v>
      </c>
      <c r="CU41" s="356">
        <f t="shared" si="7"/>
        <v>0</v>
      </c>
      <c r="CV41" s="356">
        <f t="shared" si="8"/>
        <v>0</v>
      </c>
      <c r="CW41" s="356">
        <f t="shared" si="9"/>
        <v>0</v>
      </c>
      <c r="CX41" s="356">
        <f t="shared" si="10"/>
        <v>0</v>
      </c>
      <c r="CY41" s="359">
        <f t="shared" si="46"/>
        <v>0</v>
      </c>
      <c r="DC41" s="360">
        <f>SUM($AD41:$AF41)+SUM($AH41:$AJ41)+SUM($AL41:AN41)+SUM($AP41:AR41)+SUM($AT41:AV41)+SUM($AX41:AZ41)+SUM($BB41:BD41)+SUM($BF41:BH41)</f>
        <v>0</v>
      </c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39"/>
      <c r="DS41" s="139"/>
      <c r="DT41" s="139"/>
      <c r="DU41" s="139"/>
    </row>
    <row r="42" spans="1:125" s="20" customFormat="1" hidden="1" x14ac:dyDescent="0.25">
      <c r="A42" s="23" t="str">
        <f>'ПЛАН НАВЧАЛЬНОГО ПРОЦЕСУ ДЕННА'!A42</f>
        <v>1.1.28</v>
      </c>
      <c r="B42" s="513">
        <f>'ПЛАН НАВЧАЛЬНОГО ПРОЦЕСУ ДЕННА'!B42</f>
        <v>0</v>
      </c>
      <c r="C42" s="514">
        <f>'ПЛАН НАВЧАЛЬНОГО ПРОЦЕСУ ДЕННА'!C42</f>
        <v>0</v>
      </c>
      <c r="D42" s="350">
        <f>'ПЛАН НАВЧАЛЬНОГО ПРОЦЕСУ ДЕННА'!D42</f>
        <v>0</v>
      </c>
      <c r="E42" s="351">
        <f>'ПЛАН НАВЧАЛЬНОГО ПРОЦЕСУ ДЕННА'!E42</f>
        <v>0</v>
      </c>
      <c r="F42" s="351">
        <f>'ПЛАН НАВЧАЛЬНОГО ПРОЦЕСУ ДЕННА'!F42</f>
        <v>0</v>
      </c>
      <c r="G42" s="352">
        <f>'ПЛАН НАВЧАЛЬНОГО ПРОЦЕСУ ДЕННА'!G42</f>
        <v>0</v>
      </c>
      <c r="H42" s="350">
        <f>'ПЛАН НАВЧАЛЬНОГО ПРОЦЕСУ ДЕННА'!H42</f>
        <v>0</v>
      </c>
      <c r="I42" s="351">
        <f>'ПЛАН НАВЧАЛЬНОГО ПРОЦЕСУ ДЕННА'!I42</f>
        <v>0</v>
      </c>
      <c r="J42" s="351">
        <f>'ПЛАН НАВЧАЛЬНОГО ПРОЦЕСУ ДЕННА'!J42</f>
        <v>0</v>
      </c>
      <c r="K42" s="351">
        <f>'ПЛАН НАВЧАЛЬНОГО ПРОЦЕСУ ДЕННА'!K42</f>
        <v>0</v>
      </c>
      <c r="L42" s="351">
        <f>'ПЛАН НАВЧАЛЬНОГО ПРОЦЕСУ ДЕННА'!L42</f>
        <v>0</v>
      </c>
      <c r="M42" s="351">
        <f>'ПЛАН НАВЧАЛЬНОГО ПРОЦЕСУ ДЕННА'!M42</f>
        <v>0</v>
      </c>
      <c r="N42" s="351">
        <f>'ПЛАН НАВЧАЛЬНОГО ПРОЦЕСУ ДЕННА'!N42</f>
        <v>0</v>
      </c>
      <c r="O42" s="311">
        <f>'ПЛАН НАВЧАЛЬНОГО ПРОЦЕСУ ДЕННА'!O42</f>
        <v>0</v>
      </c>
      <c r="P42" s="311">
        <f>'ПЛАН НАВЧАЛЬНОГО ПРОЦЕСУ ДЕННА'!P42</f>
        <v>0</v>
      </c>
      <c r="Q42" s="625">
        <f>'ПЛАН НАВЧАЛЬНОГО ПРОЦЕСУ ДЕННА'!Q42</f>
        <v>0</v>
      </c>
      <c r="R42" s="626">
        <f>'ПЛАН НАВЧАЛЬНОГО ПРОЦЕСУ ДЕННА'!R42</f>
        <v>0</v>
      </c>
      <c r="S42" s="626">
        <f>'ПЛАН НАВЧАЛЬНОГО ПРОЦЕСУ ДЕННА'!S42</f>
        <v>0</v>
      </c>
      <c r="T42" s="626">
        <f>'ПЛАН НАВЧАЛЬНОГО ПРОЦЕСУ ДЕННА'!T42</f>
        <v>0</v>
      </c>
      <c r="U42" s="626">
        <f>'ПЛАН НАВЧАЛЬНОГО ПРОЦЕСУ ДЕННА'!U42</f>
        <v>0</v>
      </c>
      <c r="V42" s="626">
        <f>'ПЛАН НАВЧАЛЬНОГО ПРОЦЕСУ ДЕННА'!V42</f>
        <v>0</v>
      </c>
      <c r="W42" s="626">
        <f>'ПЛАН НАВЧАЛЬНОГО ПРОЦЕСУ ДЕННА'!W42</f>
        <v>0</v>
      </c>
      <c r="X42" s="353">
        <f>'ПЛАН НАВЧАЛЬНОГО ПРОЦЕСУ ДЕННА'!X42</f>
        <v>0</v>
      </c>
      <c r="Y42" s="162">
        <f>'ПЛАН НАВЧАЛЬНОГО ПРОЦЕСУ ДЕННА'!Y42</f>
        <v>0</v>
      </c>
      <c r="Z42" s="9">
        <f t="shared" si="42"/>
        <v>0</v>
      </c>
      <c r="AA42" s="9">
        <f t="shared" si="42"/>
        <v>0</v>
      </c>
      <c r="AB42" s="9">
        <f t="shared" si="42"/>
        <v>0</v>
      </c>
      <c r="AC42" s="9">
        <f t="shared" si="12"/>
        <v>0</v>
      </c>
      <c r="AD42" s="450">
        <f>IF('ПЛАН НАВЧАЛЬНОГО ПРОЦЕСУ ДЕННА'!AD42&gt;0,IF(ROUND('ПЛАН НАВЧАЛЬНОГО ПРОЦЕСУ ДЕННА'!AD42*$BW$4,0)&gt;0,ROUND('ПЛАН НАВЧАЛЬНОГО ПРОЦЕСУ ДЕННА'!AD42*$BW$4,0)*2,2),0)</f>
        <v>0</v>
      </c>
      <c r="AE42" s="450">
        <f>IF('ПЛАН НАВЧАЛЬНОГО ПРОЦЕСУ ДЕННА'!AE42&gt;0,IF(ROUND('ПЛАН НАВЧАЛЬНОГО ПРОЦЕСУ ДЕННА'!AE42*$BW$4,0)&gt;0,ROUND('ПЛАН НАВЧАЛЬНОГО ПРОЦЕСУ ДЕННА'!AE42*$BW$4,0)*2,2),0)</f>
        <v>0</v>
      </c>
      <c r="AF42" s="450">
        <f>IF('ПЛАН НАВЧАЛЬНОГО ПРОЦЕСУ ДЕННА'!AF42&gt;0,IF(ROUND('ПЛАН НАВЧАЛЬНОГО ПРОЦЕСУ ДЕННА'!AF42*$BW$4,0)&gt;0,ROUND('ПЛАН НАВЧАЛЬНОГО ПРОЦЕСУ ДЕННА'!AF42*$BW$4,0)*2,2),0)</f>
        <v>0</v>
      </c>
      <c r="AG42" s="76">
        <f>'ПЛАН НАВЧАЛЬНОГО ПРОЦЕСУ ДЕННА'!AG42</f>
        <v>0</v>
      </c>
      <c r="AH42" s="450">
        <f>IF('ПЛАН НАВЧАЛЬНОГО ПРОЦЕСУ ДЕННА'!AH42&gt;0,IF(ROUND('ПЛАН НАВЧАЛЬНОГО ПРОЦЕСУ ДЕННА'!AH42*$BW$4,0)&gt;0,ROUND('ПЛАН НАВЧАЛЬНОГО ПРОЦЕСУ ДЕННА'!AH42*$BW$4,0)*2,2),0)</f>
        <v>0</v>
      </c>
      <c r="AI42" s="450">
        <f>IF('ПЛАН НАВЧАЛЬНОГО ПРОЦЕСУ ДЕННА'!AI42&gt;0,IF(ROUND('ПЛАН НАВЧАЛЬНОГО ПРОЦЕСУ ДЕННА'!AI42*$BW$4,0)&gt;0,ROUND('ПЛАН НАВЧАЛЬНОГО ПРОЦЕСУ ДЕННА'!AI42*$BW$4,0)*2,2),0)</f>
        <v>0</v>
      </c>
      <c r="AJ42" s="450">
        <f>IF('ПЛАН НАВЧАЛЬНОГО ПРОЦЕСУ ДЕННА'!AJ42&gt;0,IF(ROUND('ПЛАН НАВЧАЛЬНОГО ПРОЦЕСУ ДЕННА'!AJ42*$BW$4,0)&gt;0,ROUND('ПЛАН НАВЧАЛЬНОГО ПРОЦЕСУ ДЕННА'!AJ42*$BW$4,0)*2,2),0)</f>
        <v>0</v>
      </c>
      <c r="AK42" s="76">
        <f>'ПЛАН НАВЧАЛЬНОГО ПРОЦЕСУ ДЕННА'!AK42</f>
        <v>0</v>
      </c>
      <c r="AL42" s="450">
        <f>IF('ПЛАН НАВЧАЛЬНОГО ПРОЦЕСУ ДЕННА'!AL42&gt;0,IF(ROUND('ПЛАН НАВЧАЛЬНОГО ПРОЦЕСУ ДЕННА'!AL42*$BW$4,0)&gt;0,ROUND('ПЛАН НАВЧАЛЬНОГО ПРОЦЕСУ ДЕННА'!AL42*$BW$4,0)*2,2),0)</f>
        <v>0</v>
      </c>
      <c r="AM42" s="450">
        <f>IF('ПЛАН НАВЧАЛЬНОГО ПРОЦЕСУ ДЕННА'!AM42&gt;0,IF(ROUND('ПЛАН НАВЧАЛЬНОГО ПРОЦЕСУ ДЕННА'!AM42*$BW$4,0)&gt;0,ROUND('ПЛАН НАВЧАЛЬНОГО ПРОЦЕСУ ДЕННА'!AM42*$BW$4,0)*2,2),0)</f>
        <v>0</v>
      </c>
      <c r="AN42" s="450">
        <f>IF('ПЛАН НАВЧАЛЬНОГО ПРОЦЕСУ ДЕННА'!AN42&gt;0,IF(ROUND('ПЛАН НАВЧАЛЬНОГО ПРОЦЕСУ ДЕННА'!AN42*$BW$4,0)&gt;0,ROUND('ПЛАН НАВЧАЛЬНОГО ПРОЦЕСУ ДЕННА'!AN42*$BW$4,0)*2,2),0)</f>
        <v>0</v>
      </c>
      <c r="AO42" s="76">
        <f>'ПЛАН НАВЧАЛЬНОГО ПРОЦЕСУ ДЕННА'!AO42</f>
        <v>0</v>
      </c>
      <c r="AP42" s="450">
        <f>IF('ПЛАН НАВЧАЛЬНОГО ПРОЦЕСУ ДЕННА'!AP42&gt;0,IF(ROUND('ПЛАН НАВЧАЛЬНОГО ПРОЦЕСУ ДЕННА'!AP42*$BW$4,0)&gt;0,ROUND('ПЛАН НАВЧАЛЬНОГО ПРОЦЕСУ ДЕННА'!AP42*$BW$4,0)*2,2),0)</f>
        <v>0</v>
      </c>
      <c r="AQ42" s="450">
        <f>IF('ПЛАН НАВЧАЛЬНОГО ПРОЦЕСУ ДЕННА'!AQ42&gt;0,IF(ROUND('ПЛАН НАВЧАЛЬНОГО ПРОЦЕСУ ДЕННА'!AQ42*$BW$4,0)&gt;0,ROUND('ПЛАН НАВЧАЛЬНОГО ПРОЦЕСУ ДЕННА'!AQ42*$BW$4,0)*2,2),0)</f>
        <v>0</v>
      </c>
      <c r="AR42" s="450">
        <f>IF('ПЛАН НАВЧАЛЬНОГО ПРОЦЕСУ ДЕННА'!AR42&gt;0,IF(ROUND('ПЛАН НАВЧАЛЬНОГО ПРОЦЕСУ ДЕННА'!AR42*$BW$4,0)&gt;0,ROUND('ПЛАН НАВЧАЛЬНОГО ПРОЦЕСУ ДЕННА'!AR42*$BW$4,0)*2,2),0)</f>
        <v>0</v>
      </c>
      <c r="AS42" s="76">
        <f>'ПЛАН НАВЧАЛЬНОГО ПРОЦЕСУ ДЕННА'!AS42</f>
        <v>0</v>
      </c>
      <c r="AT42" s="450">
        <f>IF('ПЛАН НАВЧАЛЬНОГО ПРОЦЕСУ ДЕННА'!AT42&gt;0,IF(ROUND('ПЛАН НАВЧАЛЬНОГО ПРОЦЕСУ ДЕННА'!AT42*$BW$4,0)&gt;0,ROUND('ПЛАН НАВЧАЛЬНОГО ПРОЦЕСУ ДЕННА'!AT42*$BW$4,0)*2,2),0)</f>
        <v>0</v>
      </c>
      <c r="AU42" s="450">
        <f>IF('ПЛАН НАВЧАЛЬНОГО ПРОЦЕСУ ДЕННА'!AU42&gt;0,IF(ROUND('ПЛАН НАВЧАЛЬНОГО ПРОЦЕСУ ДЕННА'!AU42*$BW$4,0)&gt;0,ROUND('ПЛАН НАВЧАЛЬНОГО ПРОЦЕСУ ДЕННА'!AU42*$BW$4,0)*2,2),0)</f>
        <v>0</v>
      </c>
      <c r="AV42" s="450">
        <f>IF('ПЛАН НАВЧАЛЬНОГО ПРОЦЕСУ ДЕННА'!AV42&gt;0,IF(ROUND('ПЛАН НАВЧАЛЬНОГО ПРОЦЕСУ ДЕННА'!AV42*$BW$4,0)&gt;0,ROUND('ПЛАН НАВЧАЛЬНОГО ПРОЦЕСУ ДЕННА'!AV42*$BW$4,0)*2,2),0)</f>
        <v>0</v>
      </c>
      <c r="AW42" s="76">
        <f t="shared" si="35"/>
        <v>0</v>
      </c>
      <c r="AX42" s="450">
        <f>IF('ПЛАН НАВЧАЛЬНОГО ПРОЦЕСУ ДЕННА'!AX42&gt;0,IF(ROUND('ПЛАН НАВЧАЛЬНОГО ПРОЦЕСУ ДЕННА'!AX42*$BW$4,0)&gt;0,ROUND('ПЛАН НАВЧАЛЬНОГО ПРОЦЕСУ ДЕННА'!AX42*$BW$4,0)*2,2),0)</f>
        <v>0</v>
      </c>
      <c r="AY42" s="450">
        <f>IF('ПЛАН НАВЧАЛЬНОГО ПРОЦЕСУ ДЕННА'!AY42&gt;0,IF(ROUND('ПЛАН НАВЧАЛЬНОГО ПРОЦЕСУ ДЕННА'!AY42*$BW$4,0)&gt;0,ROUND('ПЛАН НАВЧАЛЬНОГО ПРОЦЕСУ ДЕННА'!AY42*$BW$4,0)*2,2),0)</f>
        <v>0</v>
      </c>
      <c r="AZ42" s="450">
        <f>IF('ПЛАН НАВЧАЛЬНОГО ПРОЦЕСУ ДЕННА'!AZ42&gt;0,IF(ROUND('ПЛАН НАВЧАЛЬНОГО ПРОЦЕСУ ДЕННА'!AZ42*$BW$4,0)&gt;0,ROUND('ПЛАН НАВЧАЛЬНОГО ПРОЦЕСУ ДЕННА'!AZ42*$BW$4,0)*2,2),0)</f>
        <v>0</v>
      </c>
      <c r="BA42" s="76">
        <f t="shared" si="36"/>
        <v>0</v>
      </c>
      <c r="BB42" s="450">
        <f>IF('ПЛАН НАВЧАЛЬНОГО ПРОЦЕСУ ДЕННА'!BB42&gt;0,IF(ROUND('ПЛАН НАВЧАЛЬНОГО ПРОЦЕСУ ДЕННА'!BB42*$BW$4,0)&gt;0,ROUND('ПЛАН НАВЧАЛЬНОГО ПРОЦЕСУ ДЕННА'!BB42*$BW$4,0)*2,2),0)</f>
        <v>0</v>
      </c>
      <c r="BC42" s="450">
        <f>IF('ПЛАН НАВЧАЛЬНОГО ПРОЦЕСУ ДЕННА'!BC42&gt;0,IF(ROUND('ПЛАН НАВЧАЛЬНОГО ПРОЦЕСУ ДЕННА'!BC42*$BW$4,0)&gt;0,ROUND('ПЛАН НАВЧАЛЬНОГО ПРОЦЕСУ ДЕННА'!BC42*$BW$4,0)*2,2),0)</f>
        <v>0</v>
      </c>
      <c r="BD42" s="450">
        <f>IF('ПЛАН НАВЧАЛЬНОГО ПРОЦЕСУ ДЕННА'!BD42&gt;0,IF(ROUND('ПЛАН НАВЧАЛЬНОГО ПРОЦЕСУ ДЕННА'!BD42*$BW$4,0)&gt;0,ROUND('ПЛАН НАВЧАЛЬНОГО ПРОЦЕСУ ДЕННА'!BD42*$BW$4,0)*2,2),0)</f>
        <v>0</v>
      </c>
      <c r="BE42" s="76">
        <f t="shared" si="37"/>
        <v>0</v>
      </c>
      <c r="BF42" s="450">
        <f>IF('ПЛАН НАВЧАЛЬНОГО ПРОЦЕСУ ДЕННА'!BF42&gt;0,IF(ROUND('ПЛАН НАВЧАЛЬНОГО ПРОЦЕСУ ДЕННА'!BF42*$BW$4,0)&gt;0,ROUND('ПЛАН НАВЧАЛЬНОГО ПРОЦЕСУ ДЕННА'!BF42*$BW$4,0)*2,2),0)</f>
        <v>0</v>
      </c>
      <c r="BG42" s="450">
        <f>IF('ПЛАН НАВЧАЛЬНОГО ПРОЦЕСУ ДЕННА'!BG42&gt;0,IF(ROUND('ПЛАН НАВЧАЛЬНОГО ПРОЦЕСУ ДЕННА'!BG42*$BW$4,0)&gt;0,ROUND('ПЛАН НАВЧАЛЬНОГО ПРОЦЕСУ ДЕННА'!BG42*$BW$4,0)*2,2),0)</f>
        <v>0</v>
      </c>
      <c r="BH42" s="450">
        <f>IF('ПЛАН НАВЧАЛЬНОГО ПРОЦЕСУ ДЕННА'!BH42&gt;0,IF(ROUND('ПЛАН НАВЧАЛЬНОГО ПРОЦЕСУ ДЕННА'!BH42*$BW$4,0)&gt;0,ROUND('ПЛАН НАВЧАЛЬНОГО ПРОЦЕСУ ДЕННА'!BH42*$BW$4,0)*2,2),0)</f>
        <v>0</v>
      </c>
      <c r="BI42" s="76">
        <f t="shared" si="38"/>
        <v>0</v>
      </c>
      <c r="BJ42" s="69">
        <f t="shared" si="0"/>
        <v>0</v>
      </c>
      <c r="BK42" s="142" t="str">
        <f t="shared" si="1"/>
        <v/>
      </c>
      <c r="BL42" s="15">
        <f t="shared" si="26"/>
        <v>0</v>
      </c>
      <c r="BM42" s="15">
        <f t="shared" si="26"/>
        <v>0</v>
      </c>
      <c r="BN42" s="15">
        <f t="shared" si="26"/>
        <v>0</v>
      </c>
      <c r="BO42" s="15">
        <f t="shared" si="26"/>
        <v>0</v>
      </c>
      <c r="BP42" s="15">
        <f t="shared" si="26"/>
        <v>0</v>
      </c>
      <c r="BQ42" s="15">
        <f t="shared" si="26"/>
        <v>0</v>
      </c>
      <c r="BR42" s="15">
        <f t="shared" si="26"/>
        <v>0</v>
      </c>
      <c r="BS42" s="15">
        <f t="shared" si="26"/>
        <v>0</v>
      </c>
      <c r="BT42" s="101">
        <f t="shared" si="43"/>
        <v>0</v>
      </c>
      <c r="BW42" s="15">
        <f t="shared" si="27"/>
        <v>0</v>
      </c>
      <c r="BX42" s="15">
        <f t="shared" si="28"/>
        <v>0</v>
      </c>
      <c r="BY42" s="15">
        <f t="shared" si="29"/>
        <v>0</v>
      </c>
      <c r="BZ42" s="15">
        <f t="shared" si="30"/>
        <v>0</v>
      </c>
      <c r="CA42" s="15">
        <f t="shared" si="31"/>
        <v>0</v>
      </c>
      <c r="CB42" s="15">
        <f t="shared" si="32"/>
        <v>0</v>
      </c>
      <c r="CC42" s="15">
        <f t="shared" si="33"/>
        <v>0</v>
      </c>
      <c r="CD42" s="15">
        <f t="shared" si="34"/>
        <v>0</v>
      </c>
      <c r="CE42" s="234">
        <f t="shared" si="44"/>
        <v>0</v>
      </c>
      <c r="CF42" s="355">
        <f t="shared" si="15"/>
        <v>0</v>
      </c>
      <c r="CH42" s="356">
        <f t="shared" si="16"/>
        <v>0</v>
      </c>
      <c r="CI42" s="356">
        <f t="shared" si="17"/>
        <v>0</v>
      </c>
      <c r="CJ42" s="356">
        <f t="shared" si="18"/>
        <v>0</v>
      </c>
      <c r="CK42" s="356">
        <f t="shared" si="19"/>
        <v>0</v>
      </c>
      <c r="CL42" s="356">
        <f t="shared" si="20"/>
        <v>0</v>
      </c>
      <c r="CM42" s="356">
        <f t="shared" si="21"/>
        <v>0</v>
      </c>
      <c r="CN42" s="356">
        <f t="shared" si="22"/>
        <v>0</v>
      </c>
      <c r="CO42" s="356">
        <f t="shared" si="23"/>
        <v>0</v>
      </c>
      <c r="CP42" s="357">
        <f t="shared" si="45"/>
        <v>0</v>
      </c>
      <c r="CQ42" s="356">
        <f t="shared" si="3"/>
        <v>0</v>
      </c>
      <c r="CR42" s="356">
        <f t="shared" si="4"/>
        <v>0</v>
      </c>
      <c r="CS42" s="358">
        <f t="shared" si="5"/>
        <v>0</v>
      </c>
      <c r="CT42" s="356">
        <f t="shared" si="6"/>
        <v>0</v>
      </c>
      <c r="CU42" s="356">
        <f t="shared" si="7"/>
        <v>0</v>
      </c>
      <c r="CV42" s="356">
        <f t="shared" si="8"/>
        <v>0</v>
      </c>
      <c r="CW42" s="356">
        <f t="shared" si="9"/>
        <v>0</v>
      </c>
      <c r="CX42" s="356">
        <f t="shared" si="10"/>
        <v>0</v>
      </c>
      <c r="CY42" s="359">
        <f t="shared" si="46"/>
        <v>0</v>
      </c>
      <c r="DC42" s="360">
        <f>SUM($AD42:$AF42)+SUM($AH42:$AJ42)+SUM($AL42:AN42)+SUM($AP42:AR42)+SUM($AT42:AV42)+SUM($AX42:AZ42)+SUM($BB42:BD42)+SUM($BF42:BH42)</f>
        <v>0</v>
      </c>
      <c r="DD42" s="139"/>
      <c r="DE42" s="139"/>
      <c r="DF42" s="139"/>
      <c r="DG42" s="139"/>
      <c r="DH42" s="139"/>
      <c r="DI42" s="139"/>
      <c r="DJ42" s="139"/>
      <c r="DK42" s="139"/>
      <c r="DL42" s="139"/>
      <c r="DM42" s="139"/>
      <c r="DN42" s="139"/>
      <c r="DO42" s="139"/>
      <c r="DP42" s="139"/>
      <c r="DQ42" s="139"/>
      <c r="DR42" s="139"/>
      <c r="DS42" s="139"/>
      <c r="DT42" s="139"/>
      <c r="DU42" s="139"/>
    </row>
    <row r="43" spans="1:125" s="20" customFormat="1" hidden="1" x14ac:dyDescent="0.25">
      <c r="A43" s="23" t="str">
        <f>'ПЛАН НАВЧАЛЬНОГО ПРОЦЕСУ ДЕННА'!A43</f>
        <v>1.1.29</v>
      </c>
      <c r="B43" s="513">
        <f>'ПЛАН НАВЧАЛЬНОГО ПРОЦЕСУ ДЕННА'!B43</f>
        <v>0</v>
      </c>
      <c r="C43" s="514">
        <f>'ПЛАН НАВЧАЛЬНОГО ПРОЦЕСУ ДЕННА'!C43</f>
        <v>0</v>
      </c>
      <c r="D43" s="350">
        <f>'ПЛАН НАВЧАЛЬНОГО ПРОЦЕСУ ДЕННА'!D43</f>
        <v>0</v>
      </c>
      <c r="E43" s="351">
        <f>'ПЛАН НАВЧАЛЬНОГО ПРОЦЕСУ ДЕННА'!E43</f>
        <v>0</v>
      </c>
      <c r="F43" s="351">
        <f>'ПЛАН НАВЧАЛЬНОГО ПРОЦЕСУ ДЕННА'!F43</f>
        <v>0</v>
      </c>
      <c r="G43" s="352">
        <f>'ПЛАН НАВЧАЛЬНОГО ПРОЦЕСУ ДЕННА'!G43</f>
        <v>0</v>
      </c>
      <c r="H43" s="350">
        <f>'ПЛАН НАВЧАЛЬНОГО ПРОЦЕСУ ДЕННА'!H43</f>
        <v>0</v>
      </c>
      <c r="I43" s="351">
        <f>'ПЛАН НАВЧАЛЬНОГО ПРОЦЕСУ ДЕННА'!I43</f>
        <v>0</v>
      </c>
      <c r="J43" s="351">
        <f>'ПЛАН НАВЧАЛЬНОГО ПРОЦЕСУ ДЕННА'!J43</f>
        <v>0</v>
      </c>
      <c r="K43" s="351">
        <f>'ПЛАН НАВЧАЛЬНОГО ПРОЦЕСУ ДЕННА'!K43</f>
        <v>0</v>
      </c>
      <c r="L43" s="351">
        <f>'ПЛАН НАВЧАЛЬНОГО ПРОЦЕСУ ДЕННА'!L43</f>
        <v>0</v>
      </c>
      <c r="M43" s="351">
        <f>'ПЛАН НАВЧАЛЬНОГО ПРОЦЕСУ ДЕННА'!M43</f>
        <v>0</v>
      </c>
      <c r="N43" s="351">
        <f>'ПЛАН НАВЧАЛЬНОГО ПРОЦЕСУ ДЕННА'!N43</f>
        <v>0</v>
      </c>
      <c r="O43" s="311">
        <f>'ПЛАН НАВЧАЛЬНОГО ПРОЦЕСУ ДЕННА'!O43</f>
        <v>0</v>
      </c>
      <c r="P43" s="311">
        <f>'ПЛАН НАВЧАЛЬНОГО ПРОЦЕСУ ДЕННА'!P43</f>
        <v>0</v>
      </c>
      <c r="Q43" s="625">
        <f>'ПЛАН НАВЧАЛЬНОГО ПРОЦЕСУ ДЕННА'!Q43</f>
        <v>0</v>
      </c>
      <c r="R43" s="626">
        <f>'ПЛАН НАВЧАЛЬНОГО ПРОЦЕСУ ДЕННА'!R43</f>
        <v>0</v>
      </c>
      <c r="S43" s="626">
        <f>'ПЛАН НАВЧАЛЬНОГО ПРОЦЕСУ ДЕННА'!S43</f>
        <v>0</v>
      </c>
      <c r="T43" s="626">
        <f>'ПЛАН НАВЧАЛЬНОГО ПРОЦЕСУ ДЕННА'!T43</f>
        <v>0</v>
      </c>
      <c r="U43" s="626">
        <f>'ПЛАН НАВЧАЛЬНОГО ПРОЦЕСУ ДЕННА'!U43</f>
        <v>0</v>
      </c>
      <c r="V43" s="626">
        <f>'ПЛАН НАВЧАЛЬНОГО ПРОЦЕСУ ДЕННА'!V43</f>
        <v>0</v>
      </c>
      <c r="W43" s="626">
        <f>'ПЛАН НАВЧАЛЬНОГО ПРОЦЕСУ ДЕННА'!W43</f>
        <v>0</v>
      </c>
      <c r="X43" s="353">
        <f>'ПЛАН НАВЧАЛЬНОГО ПРОЦЕСУ ДЕННА'!X43</f>
        <v>0</v>
      </c>
      <c r="Y43" s="162">
        <f>'ПЛАН НАВЧАЛЬНОГО ПРОЦЕСУ ДЕННА'!Y43</f>
        <v>0</v>
      </c>
      <c r="Z43" s="9">
        <f t="shared" si="42"/>
        <v>0</v>
      </c>
      <c r="AA43" s="9">
        <f t="shared" si="42"/>
        <v>0</v>
      </c>
      <c r="AB43" s="9">
        <f t="shared" si="42"/>
        <v>0</v>
      </c>
      <c r="AC43" s="9">
        <f t="shared" si="12"/>
        <v>0</v>
      </c>
      <c r="AD43" s="450">
        <f>IF('ПЛАН НАВЧАЛЬНОГО ПРОЦЕСУ ДЕННА'!AD43&gt;0,IF(ROUND('ПЛАН НАВЧАЛЬНОГО ПРОЦЕСУ ДЕННА'!AD43*$BW$4,0)&gt;0,ROUND('ПЛАН НАВЧАЛЬНОГО ПРОЦЕСУ ДЕННА'!AD43*$BW$4,0)*2,2),0)</f>
        <v>0</v>
      </c>
      <c r="AE43" s="450">
        <f>IF('ПЛАН НАВЧАЛЬНОГО ПРОЦЕСУ ДЕННА'!AE43&gt;0,IF(ROUND('ПЛАН НАВЧАЛЬНОГО ПРОЦЕСУ ДЕННА'!AE43*$BW$4,0)&gt;0,ROUND('ПЛАН НАВЧАЛЬНОГО ПРОЦЕСУ ДЕННА'!AE43*$BW$4,0)*2,2),0)</f>
        <v>0</v>
      </c>
      <c r="AF43" s="450">
        <f>IF('ПЛАН НАВЧАЛЬНОГО ПРОЦЕСУ ДЕННА'!AF43&gt;0,IF(ROUND('ПЛАН НАВЧАЛЬНОГО ПРОЦЕСУ ДЕННА'!AF43*$BW$4,0)&gt;0,ROUND('ПЛАН НАВЧАЛЬНОГО ПРОЦЕСУ ДЕННА'!AF43*$BW$4,0)*2,2),0)</f>
        <v>0</v>
      </c>
      <c r="AG43" s="76">
        <f>'ПЛАН НАВЧАЛЬНОГО ПРОЦЕСУ ДЕННА'!AG43</f>
        <v>0</v>
      </c>
      <c r="AH43" s="450">
        <f>IF('ПЛАН НАВЧАЛЬНОГО ПРОЦЕСУ ДЕННА'!AH43&gt;0,IF(ROUND('ПЛАН НАВЧАЛЬНОГО ПРОЦЕСУ ДЕННА'!AH43*$BW$4,0)&gt;0,ROUND('ПЛАН НАВЧАЛЬНОГО ПРОЦЕСУ ДЕННА'!AH43*$BW$4,0)*2,2),0)</f>
        <v>0</v>
      </c>
      <c r="AI43" s="450">
        <f>IF('ПЛАН НАВЧАЛЬНОГО ПРОЦЕСУ ДЕННА'!AI43&gt;0,IF(ROUND('ПЛАН НАВЧАЛЬНОГО ПРОЦЕСУ ДЕННА'!AI43*$BW$4,0)&gt;0,ROUND('ПЛАН НАВЧАЛЬНОГО ПРОЦЕСУ ДЕННА'!AI43*$BW$4,0)*2,2),0)</f>
        <v>0</v>
      </c>
      <c r="AJ43" s="450">
        <f>IF('ПЛАН НАВЧАЛЬНОГО ПРОЦЕСУ ДЕННА'!AJ43&gt;0,IF(ROUND('ПЛАН НАВЧАЛЬНОГО ПРОЦЕСУ ДЕННА'!AJ43*$BW$4,0)&gt;0,ROUND('ПЛАН НАВЧАЛЬНОГО ПРОЦЕСУ ДЕННА'!AJ43*$BW$4,0)*2,2),0)</f>
        <v>0</v>
      </c>
      <c r="AK43" s="76">
        <f>'ПЛАН НАВЧАЛЬНОГО ПРОЦЕСУ ДЕННА'!AK43</f>
        <v>0</v>
      </c>
      <c r="AL43" s="450">
        <f>IF('ПЛАН НАВЧАЛЬНОГО ПРОЦЕСУ ДЕННА'!AL43&gt;0,IF(ROUND('ПЛАН НАВЧАЛЬНОГО ПРОЦЕСУ ДЕННА'!AL43*$BW$4,0)&gt;0,ROUND('ПЛАН НАВЧАЛЬНОГО ПРОЦЕСУ ДЕННА'!AL43*$BW$4,0)*2,2),0)</f>
        <v>0</v>
      </c>
      <c r="AM43" s="450">
        <f>IF('ПЛАН НАВЧАЛЬНОГО ПРОЦЕСУ ДЕННА'!AM43&gt;0,IF(ROUND('ПЛАН НАВЧАЛЬНОГО ПРОЦЕСУ ДЕННА'!AM43*$BW$4,0)&gt;0,ROUND('ПЛАН НАВЧАЛЬНОГО ПРОЦЕСУ ДЕННА'!AM43*$BW$4,0)*2,2),0)</f>
        <v>0</v>
      </c>
      <c r="AN43" s="450">
        <f>IF('ПЛАН НАВЧАЛЬНОГО ПРОЦЕСУ ДЕННА'!AN43&gt;0,IF(ROUND('ПЛАН НАВЧАЛЬНОГО ПРОЦЕСУ ДЕННА'!AN43*$BW$4,0)&gt;0,ROUND('ПЛАН НАВЧАЛЬНОГО ПРОЦЕСУ ДЕННА'!AN43*$BW$4,0)*2,2),0)</f>
        <v>0</v>
      </c>
      <c r="AO43" s="76">
        <f>'ПЛАН НАВЧАЛЬНОГО ПРОЦЕСУ ДЕННА'!AO43</f>
        <v>0</v>
      </c>
      <c r="AP43" s="450">
        <f>IF('ПЛАН НАВЧАЛЬНОГО ПРОЦЕСУ ДЕННА'!AP43&gt;0,IF(ROUND('ПЛАН НАВЧАЛЬНОГО ПРОЦЕСУ ДЕННА'!AP43*$BW$4,0)&gt;0,ROUND('ПЛАН НАВЧАЛЬНОГО ПРОЦЕСУ ДЕННА'!AP43*$BW$4,0)*2,2),0)</f>
        <v>0</v>
      </c>
      <c r="AQ43" s="450">
        <f>IF('ПЛАН НАВЧАЛЬНОГО ПРОЦЕСУ ДЕННА'!AQ43&gt;0,IF(ROUND('ПЛАН НАВЧАЛЬНОГО ПРОЦЕСУ ДЕННА'!AQ43*$BW$4,0)&gt;0,ROUND('ПЛАН НАВЧАЛЬНОГО ПРОЦЕСУ ДЕННА'!AQ43*$BW$4,0)*2,2),0)</f>
        <v>0</v>
      </c>
      <c r="AR43" s="450">
        <f>IF('ПЛАН НАВЧАЛЬНОГО ПРОЦЕСУ ДЕННА'!AR43&gt;0,IF(ROUND('ПЛАН НАВЧАЛЬНОГО ПРОЦЕСУ ДЕННА'!AR43*$BW$4,0)&gt;0,ROUND('ПЛАН НАВЧАЛЬНОГО ПРОЦЕСУ ДЕННА'!AR43*$BW$4,0)*2,2),0)</f>
        <v>0</v>
      </c>
      <c r="AS43" s="76">
        <f>'ПЛАН НАВЧАЛЬНОГО ПРОЦЕСУ ДЕННА'!AS43</f>
        <v>0</v>
      </c>
      <c r="AT43" s="450">
        <f>IF('ПЛАН НАВЧАЛЬНОГО ПРОЦЕСУ ДЕННА'!AT43&gt;0,IF(ROUND('ПЛАН НАВЧАЛЬНОГО ПРОЦЕСУ ДЕННА'!AT43*$BW$4,0)&gt;0,ROUND('ПЛАН НАВЧАЛЬНОГО ПРОЦЕСУ ДЕННА'!AT43*$BW$4,0)*2,2),0)</f>
        <v>0</v>
      </c>
      <c r="AU43" s="450">
        <f>IF('ПЛАН НАВЧАЛЬНОГО ПРОЦЕСУ ДЕННА'!AU43&gt;0,IF(ROUND('ПЛАН НАВЧАЛЬНОГО ПРОЦЕСУ ДЕННА'!AU43*$BW$4,0)&gt;0,ROUND('ПЛАН НАВЧАЛЬНОГО ПРОЦЕСУ ДЕННА'!AU43*$BW$4,0)*2,2),0)</f>
        <v>0</v>
      </c>
      <c r="AV43" s="450">
        <f>IF('ПЛАН НАВЧАЛЬНОГО ПРОЦЕСУ ДЕННА'!AV43&gt;0,IF(ROUND('ПЛАН НАВЧАЛЬНОГО ПРОЦЕСУ ДЕННА'!AV43*$BW$4,0)&gt;0,ROUND('ПЛАН НАВЧАЛЬНОГО ПРОЦЕСУ ДЕННА'!AV43*$BW$4,0)*2,2),0)</f>
        <v>0</v>
      </c>
      <c r="AW43" s="76">
        <f t="shared" si="35"/>
        <v>0</v>
      </c>
      <c r="AX43" s="450">
        <f>IF('ПЛАН НАВЧАЛЬНОГО ПРОЦЕСУ ДЕННА'!AX43&gt;0,IF(ROUND('ПЛАН НАВЧАЛЬНОГО ПРОЦЕСУ ДЕННА'!AX43*$BW$4,0)&gt;0,ROUND('ПЛАН НАВЧАЛЬНОГО ПРОЦЕСУ ДЕННА'!AX43*$BW$4,0)*2,2),0)</f>
        <v>0</v>
      </c>
      <c r="AY43" s="450">
        <f>IF('ПЛАН НАВЧАЛЬНОГО ПРОЦЕСУ ДЕННА'!AY43&gt;0,IF(ROUND('ПЛАН НАВЧАЛЬНОГО ПРОЦЕСУ ДЕННА'!AY43*$BW$4,0)&gt;0,ROUND('ПЛАН НАВЧАЛЬНОГО ПРОЦЕСУ ДЕННА'!AY43*$BW$4,0)*2,2),0)</f>
        <v>0</v>
      </c>
      <c r="AZ43" s="450">
        <f>IF('ПЛАН НАВЧАЛЬНОГО ПРОЦЕСУ ДЕННА'!AZ43&gt;0,IF(ROUND('ПЛАН НАВЧАЛЬНОГО ПРОЦЕСУ ДЕННА'!AZ43*$BW$4,0)&gt;0,ROUND('ПЛАН НАВЧАЛЬНОГО ПРОЦЕСУ ДЕННА'!AZ43*$BW$4,0)*2,2),0)</f>
        <v>0</v>
      </c>
      <c r="BA43" s="76">
        <f t="shared" si="36"/>
        <v>0</v>
      </c>
      <c r="BB43" s="450">
        <f>IF('ПЛАН НАВЧАЛЬНОГО ПРОЦЕСУ ДЕННА'!BB43&gt;0,IF(ROUND('ПЛАН НАВЧАЛЬНОГО ПРОЦЕСУ ДЕННА'!BB43*$BW$4,0)&gt;0,ROUND('ПЛАН НАВЧАЛЬНОГО ПРОЦЕСУ ДЕННА'!BB43*$BW$4,0)*2,2),0)</f>
        <v>0</v>
      </c>
      <c r="BC43" s="450">
        <f>IF('ПЛАН НАВЧАЛЬНОГО ПРОЦЕСУ ДЕННА'!BC43&gt;0,IF(ROUND('ПЛАН НАВЧАЛЬНОГО ПРОЦЕСУ ДЕННА'!BC43*$BW$4,0)&gt;0,ROUND('ПЛАН НАВЧАЛЬНОГО ПРОЦЕСУ ДЕННА'!BC43*$BW$4,0)*2,2),0)</f>
        <v>0</v>
      </c>
      <c r="BD43" s="450">
        <f>IF('ПЛАН НАВЧАЛЬНОГО ПРОЦЕСУ ДЕННА'!BD43&gt;0,IF(ROUND('ПЛАН НАВЧАЛЬНОГО ПРОЦЕСУ ДЕННА'!BD43*$BW$4,0)&gt;0,ROUND('ПЛАН НАВЧАЛЬНОГО ПРОЦЕСУ ДЕННА'!BD43*$BW$4,0)*2,2),0)</f>
        <v>0</v>
      </c>
      <c r="BE43" s="76">
        <f t="shared" si="37"/>
        <v>0</v>
      </c>
      <c r="BF43" s="450">
        <f>IF('ПЛАН НАВЧАЛЬНОГО ПРОЦЕСУ ДЕННА'!BF43&gt;0,IF(ROUND('ПЛАН НАВЧАЛЬНОГО ПРОЦЕСУ ДЕННА'!BF43*$BW$4,0)&gt;0,ROUND('ПЛАН НАВЧАЛЬНОГО ПРОЦЕСУ ДЕННА'!BF43*$BW$4,0)*2,2),0)</f>
        <v>0</v>
      </c>
      <c r="BG43" s="450">
        <f>IF('ПЛАН НАВЧАЛЬНОГО ПРОЦЕСУ ДЕННА'!BG43&gt;0,IF(ROUND('ПЛАН НАВЧАЛЬНОГО ПРОЦЕСУ ДЕННА'!BG43*$BW$4,0)&gt;0,ROUND('ПЛАН НАВЧАЛЬНОГО ПРОЦЕСУ ДЕННА'!BG43*$BW$4,0)*2,2),0)</f>
        <v>0</v>
      </c>
      <c r="BH43" s="450">
        <f>IF('ПЛАН НАВЧАЛЬНОГО ПРОЦЕСУ ДЕННА'!BH43&gt;0,IF(ROUND('ПЛАН НАВЧАЛЬНОГО ПРОЦЕСУ ДЕННА'!BH43*$BW$4,0)&gt;0,ROUND('ПЛАН НАВЧАЛЬНОГО ПРОЦЕСУ ДЕННА'!BH43*$BW$4,0)*2,2),0)</f>
        <v>0</v>
      </c>
      <c r="BI43" s="76">
        <f t="shared" si="38"/>
        <v>0</v>
      </c>
      <c r="BJ43" s="69">
        <f t="shared" si="0"/>
        <v>0</v>
      </c>
      <c r="BK43" s="142" t="str">
        <f t="shared" si="1"/>
        <v/>
      </c>
      <c r="BL43" s="15">
        <f t="shared" si="26"/>
        <v>0</v>
      </c>
      <c r="BM43" s="15">
        <f t="shared" si="26"/>
        <v>0</v>
      </c>
      <c r="BN43" s="15">
        <f t="shared" si="26"/>
        <v>0</v>
      </c>
      <c r="BO43" s="15">
        <f t="shared" si="26"/>
        <v>0</v>
      </c>
      <c r="BP43" s="15">
        <f t="shared" si="26"/>
        <v>0</v>
      </c>
      <c r="BQ43" s="15">
        <f t="shared" si="26"/>
        <v>0</v>
      </c>
      <c r="BR43" s="15">
        <f t="shared" si="26"/>
        <v>0</v>
      </c>
      <c r="BS43" s="15">
        <f t="shared" si="26"/>
        <v>0</v>
      </c>
      <c r="BT43" s="101">
        <f t="shared" si="43"/>
        <v>0</v>
      </c>
      <c r="BW43" s="15">
        <f t="shared" si="27"/>
        <v>0</v>
      </c>
      <c r="BX43" s="15">
        <f t="shared" si="28"/>
        <v>0</v>
      </c>
      <c r="BY43" s="15">
        <f t="shared" si="29"/>
        <v>0</v>
      </c>
      <c r="BZ43" s="15">
        <f t="shared" si="30"/>
        <v>0</v>
      </c>
      <c r="CA43" s="15">
        <f t="shared" si="31"/>
        <v>0</v>
      </c>
      <c r="CB43" s="15">
        <f t="shared" si="32"/>
        <v>0</v>
      </c>
      <c r="CC43" s="15">
        <f t="shared" si="33"/>
        <v>0</v>
      </c>
      <c r="CD43" s="15">
        <f t="shared" si="34"/>
        <v>0</v>
      </c>
      <c r="CE43" s="234">
        <f t="shared" si="44"/>
        <v>0</v>
      </c>
      <c r="CF43" s="355">
        <f t="shared" si="15"/>
        <v>0</v>
      </c>
      <c r="CH43" s="356">
        <f t="shared" si="16"/>
        <v>0</v>
      </c>
      <c r="CI43" s="356">
        <f t="shared" si="17"/>
        <v>0</v>
      </c>
      <c r="CJ43" s="356">
        <f t="shared" si="18"/>
        <v>0</v>
      </c>
      <c r="CK43" s="356">
        <f t="shared" si="19"/>
        <v>0</v>
      </c>
      <c r="CL43" s="356">
        <f t="shared" si="20"/>
        <v>0</v>
      </c>
      <c r="CM43" s="356">
        <f t="shared" si="21"/>
        <v>0</v>
      </c>
      <c r="CN43" s="356">
        <f t="shared" si="22"/>
        <v>0</v>
      </c>
      <c r="CO43" s="356">
        <f t="shared" si="23"/>
        <v>0</v>
      </c>
      <c r="CP43" s="357">
        <f t="shared" si="45"/>
        <v>0</v>
      </c>
      <c r="CQ43" s="356">
        <f t="shared" si="3"/>
        <v>0</v>
      </c>
      <c r="CR43" s="356">
        <f t="shared" si="4"/>
        <v>0</v>
      </c>
      <c r="CS43" s="358">
        <f t="shared" si="5"/>
        <v>0</v>
      </c>
      <c r="CT43" s="356">
        <f t="shared" si="6"/>
        <v>0</v>
      </c>
      <c r="CU43" s="356">
        <f t="shared" si="7"/>
        <v>0</v>
      </c>
      <c r="CV43" s="356">
        <f t="shared" si="8"/>
        <v>0</v>
      </c>
      <c r="CW43" s="356">
        <f t="shared" si="9"/>
        <v>0</v>
      </c>
      <c r="CX43" s="356">
        <f t="shared" si="10"/>
        <v>0</v>
      </c>
      <c r="CY43" s="359">
        <f t="shared" si="46"/>
        <v>0</v>
      </c>
      <c r="DC43" s="360">
        <f>SUM($AD43:$AF43)+SUM($AH43:$AJ43)+SUM($AL43:AN43)+SUM($AP43:AR43)+SUM($AT43:AV43)+SUM($AX43:AZ43)+SUM($BB43:BD43)+SUM($BF43:BH43)</f>
        <v>0</v>
      </c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39"/>
      <c r="DU43" s="139"/>
    </row>
    <row r="44" spans="1:125" s="20" customFormat="1" hidden="1" x14ac:dyDescent="0.25">
      <c r="A44" s="23" t="str">
        <f>'ПЛАН НАВЧАЛЬНОГО ПРОЦЕСУ ДЕННА'!A44</f>
        <v>1.1.30</v>
      </c>
      <c r="B44" s="513">
        <f>'ПЛАН НАВЧАЛЬНОГО ПРОЦЕСУ ДЕННА'!B44</f>
        <v>0</v>
      </c>
      <c r="C44" s="514">
        <f>'ПЛАН НАВЧАЛЬНОГО ПРОЦЕСУ ДЕННА'!C44</f>
        <v>0</v>
      </c>
      <c r="D44" s="350">
        <f>'ПЛАН НАВЧАЛЬНОГО ПРОЦЕСУ ДЕННА'!D44</f>
        <v>0</v>
      </c>
      <c r="E44" s="351">
        <f>'ПЛАН НАВЧАЛЬНОГО ПРОЦЕСУ ДЕННА'!E44</f>
        <v>0</v>
      </c>
      <c r="F44" s="351">
        <f>'ПЛАН НАВЧАЛЬНОГО ПРОЦЕСУ ДЕННА'!F44</f>
        <v>0</v>
      </c>
      <c r="G44" s="352">
        <f>'ПЛАН НАВЧАЛЬНОГО ПРОЦЕСУ ДЕННА'!G44</f>
        <v>0</v>
      </c>
      <c r="H44" s="350">
        <f>'ПЛАН НАВЧАЛЬНОГО ПРОЦЕСУ ДЕННА'!H44</f>
        <v>0</v>
      </c>
      <c r="I44" s="351">
        <f>'ПЛАН НАВЧАЛЬНОГО ПРОЦЕСУ ДЕННА'!I44</f>
        <v>0</v>
      </c>
      <c r="J44" s="351">
        <f>'ПЛАН НАВЧАЛЬНОГО ПРОЦЕСУ ДЕННА'!J44</f>
        <v>0</v>
      </c>
      <c r="K44" s="351">
        <f>'ПЛАН НАВЧАЛЬНОГО ПРОЦЕСУ ДЕННА'!K44</f>
        <v>0</v>
      </c>
      <c r="L44" s="351">
        <f>'ПЛАН НАВЧАЛЬНОГО ПРОЦЕСУ ДЕННА'!L44</f>
        <v>0</v>
      </c>
      <c r="M44" s="351">
        <f>'ПЛАН НАВЧАЛЬНОГО ПРОЦЕСУ ДЕННА'!M44</f>
        <v>0</v>
      </c>
      <c r="N44" s="351">
        <f>'ПЛАН НАВЧАЛЬНОГО ПРОЦЕСУ ДЕННА'!N44</f>
        <v>0</v>
      </c>
      <c r="O44" s="311">
        <f>'ПЛАН НАВЧАЛЬНОГО ПРОЦЕСУ ДЕННА'!O44</f>
        <v>0</v>
      </c>
      <c r="P44" s="311">
        <f>'ПЛАН НАВЧАЛЬНОГО ПРОЦЕСУ ДЕННА'!P44</f>
        <v>0</v>
      </c>
      <c r="Q44" s="625">
        <f>'ПЛАН НАВЧАЛЬНОГО ПРОЦЕСУ ДЕННА'!Q44</f>
        <v>0</v>
      </c>
      <c r="R44" s="626">
        <f>'ПЛАН НАВЧАЛЬНОГО ПРОЦЕСУ ДЕННА'!R44</f>
        <v>0</v>
      </c>
      <c r="S44" s="626">
        <f>'ПЛАН НАВЧАЛЬНОГО ПРОЦЕСУ ДЕННА'!S44</f>
        <v>0</v>
      </c>
      <c r="T44" s="626">
        <f>'ПЛАН НАВЧАЛЬНОГО ПРОЦЕСУ ДЕННА'!T44</f>
        <v>0</v>
      </c>
      <c r="U44" s="626">
        <f>'ПЛАН НАВЧАЛЬНОГО ПРОЦЕСУ ДЕННА'!U44</f>
        <v>0</v>
      </c>
      <c r="V44" s="626">
        <f>'ПЛАН НАВЧАЛЬНОГО ПРОЦЕСУ ДЕННА'!V44</f>
        <v>0</v>
      </c>
      <c r="W44" s="626">
        <f>'ПЛАН НАВЧАЛЬНОГО ПРОЦЕСУ ДЕННА'!W44</f>
        <v>0</v>
      </c>
      <c r="X44" s="353">
        <f>'ПЛАН НАВЧАЛЬНОГО ПРОЦЕСУ ДЕННА'!X44</f>
        <v>0</v>
      </c>
      <c r="Y44" s="162">
        <f>'ПЛАН НАВЧАЛЬНОГО ПРОЦЕСУ ДЕННА'!Y44</f>
        <v>0</v>
      </c>
      <c r="Z44" s="9">
        <f t="shared" si="42"/>
        <v>0</v>
      </c>
      <c r="AA44" s="9">
        <f t="shared" si="42"/>
        <v>0</v>
      </c>
      <c r="AB44" s="9">
        <f t="shared" si="42"/>
        <v>0</v>
      </c>
      <c r="AC44" s="9">
        <f t="shared" si="12"/>
        <v>0</v>
      </c>
      <c r="AD44" s="450">
        <f>IF('ПЛАН НАВЧАЛЬНОГО ПРОЦЕСУ ДЕННА'!AD44&gt;0,IF(ROUND('ПЛАН НАВЧАЛЬНОГО ПРОЦЕСУ ДЕННА'!AD44*$BW$4,0)&gt;0,ROUND('ПЛАН НАВЧАЛЬНОГО ПРОЦЕСУ ДЕННА'!AD44*$BW$4,0)*2,2),0)</f>
        <v>0</v>
      </c>
      <c r="AE44" s="450">
        <f>IF('ПЛАН НАВЧАЛЬНОГО ПРОЦЕСУ ДЕННА'!AE44&gt;0,IF(ROUND('ПЛАН НАВЧАЛЬНОГО ПРОЦЕСУ ДЕННА'!AE44*$BW$4,0)&gt;0,ROUND('ПЛАН НАВЧАЛЬНОГО ПРОЦЕСУ ДЕННА'!AE44*$BW$4,0)*2,2),0)</f>
        <v>0</v>
      </c>
      <c r="AF44" s="450">
        <f>IF('ПЛАН НАВЧАЛЬНОГО ПРОЦЕСУ ДЕННА'!AF44&gt;0,IF(ROUND('ПЛАН НАВЧАЛЬНОГО ПРОЦЕСУ ДЕННА'!AF44*$BW$4,0)&gt;0,ROUND('ПЛАН НАВЧАЛЬНОГО ПРОЦЕСУ ДЕННА'!AF44*$BW$4,0)*2,2),0)</f>
        <v>0</v>
      </c>
      <c r="AG44" s="76">
        <f>'ПЛАН НАВЧАЛЬНОГО ПРОЦЕСУ ДЕННА'!AG44</f>
        <v>0</v>
      </c>
      <c r="AH44" s="450">
        <f>IF('ПЛАН НАВЧАЛЬНОГО ПРОЦЕСУ ДЕННА'!AH44&gt;0,IF(ROUND('ПЛАН НАВЧАЛЬНОГО ПРОЦЕСУ ДЕННА'!AH44*$BW$4,0)&gt;0,ROUND('ПЛАН НАВЧАЛЬНОГО ПРОЦЕСУ ДЕННА'!AH44*$BW$4,0)*2,2),0)</f>
        <v>0</v>
      </c>
      <c r="AI44" s="450">
        <f>IF('ПЛАН НАВЧАЛЬНОГО ПРОЦЕСУ ДЕННА'!AI44&gt;0,IF(ROUND('ПЛАН НАВЧАЛЬНОГО ПРОЦЕСУ ДЕННА'!AI44*$BW$4,0)&gt;0,ROUND('ПЛАН НАВЧАЛЬНОГО ПРОЦЕСУ ДЕННА'!AI44*$BW$4,0)*2,2),0)</f>
        <v>0</v>
      </c>
      <c r="AJ44" s="450">
        <f>IF('ПЛАН НАВЧАЛЬНОГО ПРОЦЕСУ ДЕННА'!AJ44&gt;0,IF(ROUND('ПЛАН НАВЧАЛЬНОГО ПРОЦЕСУ ДЕННА'!AJ44*$BW$4,0)&gt;0,ROUND('ПЛАН НАВЧАЛЬНОГО ПРОЦЕСУ ДЕННА'!AJ44*$BW$4,0)*2,2),0)</f>
        <v>0</v>
      </c>
      <c r="AK44" s="76">
        <f>'ПЛАН НАВЧАЛЬНОГО ПРОЦЕСУ ДЕННА'!AK44</f>
        <v>0</v>
      </c>
      <c r="AL44" s="450">
        <f>IF('ПЛАН НАВЧАЛЬНОГО ПРОЦЕСУ ДЕННА'!AL44&gt;0,IF(ROUND('ПЛАН НАВЧАЛЬНОГО ПРОЦЕСУ ДЕННА'!AL44*$BW$4,0)&gt;0,ROUND('ПЛАН НАВЧАЛЬНОГО ПРОЦЕСУ ДЕННА'!AL44*$BW$4,0)*2,2),0)</f>
        <v>0</v>
      </c>
      <c r="AM44" s="450">
        <f>IF('ПЛАН НАВЧАЛЬНОГО ПРОЦЕСУ ДЕННА'!AM44&gt;0,IF(ROUND('ПЛАН НАВЧАЛЬНОГО ПРОЦЕСУ ДЕННА'!AM44*$BW$4,0)&gt;0,ROUND('ПЛАН НАВЧАЛЬНОГО ПРОЦЕСУ ДЕННА'!AM44*$BW$4,0)*2,2),0)</f>
        <v>0</v>
      </c>
      <c r="AN44" s="450">
        <f>IF('ПЛАН НАВЧАЛЬНОГО ПРОЦЕСУ ДЕННА'!AN44&gt;0,IF(ROUND('ПЛАН НАВЧАЛЬНОГО ПРОЦЕСУ ДЕННА'!AN44*$BW$4,0)&gt;0,ROUND('ПЛАН НАВЧАЛЬНОГО ПРОЦЕСУ ДЕННА'!AN44*$BW$4,0)*2,2),0)</f>
        <v>0</v>
      </c>
      <c r="AO44" s="76">
        <f>'ПЛАН НАВЧАЛЬНОГО ПРОЦЕСУ ДЕННА'!AO44</f>
        <v>0</v>
      </c>
      <c r="AP44" s="450">
        <f>IF('ПЛАН НАВЧАЛЬНОГО ПРОЦЕСУ ДЕННА'!AP44&gt;0,IF(ROUND('ПЛАН НАВЧАЛЬНОГО ПРОЦЕСУ ДЕННА'!AP44*$BW$4,0)&gt;0,ROUND('ПЛАН НАВЧАЛЬНОГО ПРОЦЕСУ ДЕННА'!AP44*$BW$4,0)*2,2),0)</f>
        <v>0</v>
      </c>
      <c r="AQ44" s="450">
        <f>IF('ПЛАН НАВЧАЛЬНОГО ПРОЦЕСУ ДЕННА'!AQ44&gt;0,IF(ROUND('ПЛАН НАВЧАЛЬНОГО ПРОЦЕСУ ДЕННА'!AQ44*$BW$4,0)&gt;0,ROUND('ПЛАН НАВЧАЛЬНОГО ПРОЦЕСУ ДЕННА'!AQ44*$BW$4,0)*2,2),0)</f>
        <v>0</v>
      </c>
      <c r="AR44" s="450">
        <f>IF('ПЛАН НАВЧАЛЬНОГО ПРОЦЕСУ ДЕННА'!AR44&gt;0,IF(ROUND('ПЛАН НАВЧАЛЬНОГО ПРОЦЕСУ ДЕННА'!AR44*$BW$4,0)&gt;0,ROUND('ПЛАН НАВЧАЛЬНОГО ПРОЦЕСУ ДЕННА'!AR44*$BW$4,0)*2,2),0)</f>
        <v>0</v>
      </c>
      <c r="AS44" s="76">
        <f>'ПЛАН НАВЧАЛЬНОГО ПРОЦЕСУ ДЕННА'!AS44</f>
        <v>0</v>
      </c>
      <c r="AT44" s="450">
        <f>IF('ПЛАН НАВЧАЛЬНОГО ПРОЦЕСУ ДЕННА'!AT44&gt;0,IF(ROUND('ПЛАН НАВЧАЛЬНОГО ПРОЦЕСУ ДЕННА'!AT44*$BW$4,0)&gt;0,ROUND('ПЛАН НАВЧАЛЬНОГО ПРОЦЕСУ ДЕННА'!AT44*$BW$4,0)*2,2),0)</f>
        <v>0</v>
      </c>
      <c r="AU44" s="450">
        <f>IF('ПЛАН НАВЧАЛЬНОГО ПРОЦЕСУ ДЕННА'!AU44&gt;0,IF(ROUND('ПЛАН НАВЧАЛЬНОГО ПРОЦЕСУ ДЕННА'!AU44*$BW$4,0)&gt;0,ROUND('ПЛАН НАВЧАЛЬНОГО ПРОЦЕСУ ДЕННА'!AU44*$BW$4,0)*2,2),0)</f>
        <v>0</v>
      </c>
      <c r="AV44" s="450">
        <f>IF('ПЛАН НАВЧАЛЬНОГО ПРОЦЕСУ ДЕННА'!AV44&gt;0,IF(ROUND('ПЛАН НАВЧАЛЬНОГО ПРОЦЕСУ ДЕННА'!AV44*$BW$4,0)&gt;0,ROUND('ПЛАН НАВЧАЛЬНОГО ПРОЦЕСУ ДЕННА'!AV44*$BW$4,0)*2,2),0)</f>
        <v>0</v>
      </c>
      <c r="AW44" s="76">
        <f t="shared" si="35"/>
        <v>0</v>
      </c>
      <c r="AX44" s="450">
        <f>IF('ПЛАН НАВЧАЛЬНОГО ПРОЦЕСУ ДЕННА'!AX44&gt;0,IF(ROUND('ПЛАН НАВЧАЛЬНОГО ПРОЦЕСУ ДЕННА'!AX44*$BW$4,0)&gt;0,ROUND('ПЛАН НАВЧАЛЬНОГО ПРОЦЕСУ ДЕННА'!AX44*$BW$4,0)*2,2),0)</f>
        <v>0</v>
      </c>
      <c r="AY44" s="450">
        <f>IF('ПЛАН НАВЧАЛЬНОГО ПРОЦЕСУ ДЕННА'!AY44&gt;0,IF(ROUND('ПЛАН НАВЧАЛЬНОГО ПРОЦЕСУ ДЕННА'!AY44*$BW$4,0)&gt;0,ROUND('ПЛАН НАВЧАЛЬНОГО ПРОЦЕСУ ДЕННА'!AY44*$BW$4,0)*2,2),0)</f>
        <v>0</v>
      </c>
      <c r="AZ44" s="450">
        <f>IF('ПЛАН НАВЧАЛЬНОГО ПРОЦЕСУ ДЕННА'!AZ44&gt;0,IF(ROUND('ПЛАН НАВЧАЛЬНОГО ПРОЦЕСУ ДЕННА'!AZ44*$BW$4,0)&gt;0,ROUND('ПЛАН НАВЧАЛЬНОГО ПРОЦЕСУ ДЕННА'!AZ44*$BW$4,0)*2,2),0)</f>
        <v>0</v>
      </c>
      <c r="BA44" s="76">
        <f t="shared" si="36"/>
        <v>0</v>
      </c>
      <c r="BB44" s="450">
        <f>IF('ПЛАН НАВЧАЛЬНОГО ПРОЦЕСУ ДЕННА'!BB44&gt;0,IF(ROUND('ПЛАН НАВЧАЛЬНОГО ПРОЦЕСУ ДЕННА'!BB44*$BW$4,0)&gt;0,ROUND('ПЛАН НАВЧАЛЬНОГО ПРОЦЕСУ ДЕННА'!BB44*$BW$4,0)*2,2),0)</f>
        <v>0</v>
      </c>
      <c r="BC44" s="450">
        <f>IF('ПЛАН НАВЧАЛЬНОГО ПРОЦЕСУ ДЕННА'!BC44&gt;0,IF(ROUND('ПЛАН НАВЧАЛЬНОГО ПРОЦЕСУ ДЕННА'!BC44*$BW$4,0)&gt;0,ROUND('ПЛАН НАВЧАЛЬНОГО ПРОЦЕСУ ДЕННА'!BC44*$BW$4,0)*2,2),0)</f>
        <v>0</v>
      </c>
      <c r="BD44" s="450">
        <f>IF('ПЛАН НАВЧАЛЬНОГО ПРОЦЕСУ ДЕННА'!BD44&gt;0,IF(ROUND('ПЛАН НАВЧАЛЬНОГО ПРОЦЕСУ ДЕННА'!BD44*$BW$4,0)&gt;0,ROUND('ПЛАН НАВЧАЛЬНОГО ПРОЦЕСУ ДЕННА'!BD44*$BW$4,0)*2,2),0)</f>
        <v>0</v>
      </c>
      <c r="BE44" s="76">
        <f t="shared" si="37"/>
        <v>0</v>
      </c>
      <c r="BF44" s="450">
        <f>IF('ПЛАН НАВЧАЛЬНОГО ПРОЦЕСУ ДЕННА'!BF44&gt;0,IF(ROUND('ПЛАН НАВЧАЛЬНОГО ПРОЦЕСУ ДЕННА'!BF44*$BW$4,0)&gt;0,ROUND('ПЛАН НАВЧАЛЬНОГО ПРОЦЕСУ ДЕННА'!BF44*$BW$4,0)*2,2),0)</f>
        <v>0</v>
      </c>
      <c r="BG44" s="450">
        <f>IF('ПЛАН НАВЧАЛЬНОГО ПРОЦЕСУ ДЕННА'!BG44&gt;0,IF(ROUND('ПЛАН НАВЧАЛЬНОГО ПРОЦЕСУ ДЕННА'!BG44*$BW$4,0)&gt;0,ROUND('ПЛАН НАВЧАЛЬНОГО ПРОЦЕСУ ДЕННА'!BG44*$BW$4,0)*2,2),0)</f>
        <v>0</v>
      </c>
      <c r="BH44" s="450">
        <f>IF('ПЛАН НАВЧАЛЬНОГО ПРОЦЕСУ ДЕННА'!BH44&gt;0,IF(ROUND('ПЛАН НАВЧАЛЬНОГО ПРОЦЕСУ ДЕННА'!BH44*$BW$4,0)&gt;0,ROUND('ПЛАН НАВЧАЛЬНОГО ПРОЦЕСУ ДЕННА'!BH44*$BW$4,0)*2,2),0)</f>
        <v>0</v>
      </c>
      <c r="BI44" s="76">
        <f t="shared" si="38"/>
        <v>0</v>
      </c>
      <c r="BJ44" s="69">
        <f t="shared" si="0"/>
        <v>0</v>
      </c>
      <c r="BK44" s="142" t="str">
        <f t="shared" si="1"/>
        <v/>
      </c>
      <c r="BL44" s="15">
        <f t="shared" si="26"/>
        <v>0</v>
      </c>
      <c r="BM44" s="15">
        <f t="shared" si="26"/>
        <v>0</v>
      </c>
      <c r="BN44" s="15">
        <f t="shared" si="26"/>
        <v>0</v>
      </c>
      <c r="BO44" s="15">
        <f t="shared" si="26"/>
        <v>0</v>
      </c>
      <c r="BP44" s="15">
        <f t="shared" si="26"/>
        <v>0</v>
      </c>
      <c r="BQ44" s="15">
        <f t="shared" si="26"/>
        <v>0</v>
      </c>
      <c r="BR44" s="15">
        <f t="shared" si="26"/>
        <v>0</v>
      </c>
      <c r="BS44" s="15">
        <f t="shared" si="26"/>
        <v>0</v>
      </c>
      <c r="BT44" s="101">
        <f t="shared" si="43"/>
        <v>0</v>
      </c>
      <c r="BW44" s="15">
        <f t="shared" si="27"/>
        <v>0</v>
      </c>
      <c r="BX44" s="15">
        <f t="shared" si="28"/>
        <v>0</v>
      </c>
      <c r="BY44" s="15">
        <f t="shared" si="29"/>
        <v>0</v>
      </c>
      <c r="BZ44" s="15">
        <f t="shared" si="30"/>
        <v>0</v>
      </c>
      <c r="CA44" s="15">
        <f t="shared" si="31"/>
        <v>0</v>
      </c>
      <c r="CB44" s="15">
        <f t="shared" si="32"/>
        <v>0</v>
      </c>
      <c r="CC44" s="15">
        <f t="shared" si="33"/>
        <v>0</v>
      </c>
      <c r="CD44" s="15">
        <f t="shared" si="34"/>
        <v>0</v>
      </c>
      <c r="CE44" s="234">
        <f t="shared" si="44"/>
        <v>0</v>
      </c>
      <c r="CF44" s="355">
        <f t="shared" si="15"/>
        <v>0</v>
      </c>
      <c r="CH44" s="356">
        <f t="shared" si="16"/>
        <v>0</v>
      </c>
      <c r="CI44" s="356">
        <f t="shared" si="17"/>
        <v>0</v>
      </c>
      <c r="CJ44" s="356">
        <f t="shared" si="18"/>
        <v>0</v>
      </c>
      <c r="CK44" s="356">
        <f t="shared" si="19"/>
        <v>0</v>
      </c>
      <c r="CL44" s="356">
        <f t="shared" si="20"/>
        <v>0</v>
      </c>
      <c r="CM44" s="356">
        <f t="shared" si="21"/>
        <v>0</v>
      </c>
      <c r="CN44" s="356">
        <f t="shared" si="22"/>
        <v>0</v>
      </c>
      <c r="CO44" s="356">
        <f t="shared" si="23"/>
        <v>0</v>
      </c>
      <c r="CP44" s="357">
        <f t="shared" si="45"/>
        <v>0</v>
      </c>
      <c r="CQ44" s="356">
        <f t="shared" si="3"/>
        <v>0</v>
      </c>
      <c r="CR44" s="356">
        <f t="shared" si="4"/>
        <v>0</v>
      </c>
      <c r="CS44" s="358">
        <f t="shared" si="5"/>
        <v>0</v>
      </c>
      <c r="CT44" s="356">
        <f t="shared" si="6"/>
        <v>0</v>
      </c>
      <c r="CU44" s="356">
        <f t="shared" si="7"/>
        <v>0</v>
      </c>
      <c r="CV44" s="356">
        <f t="shared" si="8"/>
        <v>0</v>
      </c>
      <c r="CW44" s="356">
        <f t="shared" si="9"/>
        <v>0</v>
      </c>
      <c r="CX44" s="356">
        <f t="shared" si="10"/>
        <v>0</v>
      </c>
      <c r="CY44" s="359">
        <f t="shared" si="46"/>
        <v>0</v>
      </c>
      <c r="DC44" s="360">
        <f>SUM($AD44:$AF44)+SUM($AH44:$AJ44)+SUM($AL44:AN44)+SUM($AP44:AR44)+SUM($AT44:AV44)+SUM($AX44:AZ44)+SUM($BB44:BD44)+SUM($BF44:BH44)</f>
        <v>0</v>
      </c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</row>
    <row r="45" spans="1:125" s="20" customFormat="1" hidden="1" x14ac:dyDescent="0.25">
      <c r="A45" s="23" t="str">
        <f>'ПЛАН НАВЧАЛЬНОГО ПРОЦЕСУ ДЕННА'!A45</f>
        <v>1.1.31</v>
      </c>
      <c r="B45" s="513">
        <f>'ПЛАН НАВЧАЛЬНОГО ПРОЦЕСУ ДЕННА'!B45</f>
        <v>0</v>
      </c>
      <c r="C45" s="514">
        <f>'ПЛАН НАВЧАЛЬНОГО ПРОЦЕСУ ДЕННА'!C45</f>
        <v>0</v>
      </c>
      <c r="D45" s="350">
        <f>'ПЛАН НАВЧАЛЬНОГО ПРОЦЕСУ ДЕННА'!D45</f>
        <v>0</v>
      </c>
      <c r="E45" s="351">
        <f>'ПЛАН НАВЧАЛЬНОГО ПРОЦЕСУ ДЕННА'!E45</f>
        <v>0</v>
      </c>
      <c r="F45" s="351">
        <f>'ПЛАН НАВЧАЛЬНОГО ПРОЦЕСУ ДЕННА'!F45</f>
        <v>0</v>
      </c>
      <c r="G45" s="352">
        <f>'ПЛАН НАВЧАЛЬНОГО ПРОЦЕСУ ДЕННА'!G45</f>
        <v>0</v>
      </c>
      <c r="H45" s="350">
        <f>'ПЛАН НАВЧАЛЬНОГО ПРОЦЕСУ ДЕННА'!H45</f>
        <v>0</v>
      </c>
      <c r="I45" s="351">
        <f>'ПЛАН НАВЧАЛЬНОГО ПРОЦЕСУ ДЕННА'!I45</f>
        <v>0</v>
      </c>
      <c r="J45" s="351">
        <f>'ПЛАН НАВЧАЛЬНОГО ПРОЦЕСУ ДЕННА'!J45</f>
        <v>0</v>
      </c>
      <c r="K45" s="351">
        <f>'ПЛАН НАВЧАЛЬНОГО ПРОЦЕСУ ДЕННА'!K45</f>
        <v>0</v>
      </c>
      <c r="L45" s="351">
        <f>'ПЛАН НАВЧАЛЬНОГО ПРОЦЕСУ ДЕННА'!L45</f>
        <v>0</v>
      </c>
      <c r="M45" s="351">
        <f>'ПЛАН НАВЧАЛЬНОГО ПРОЦЕСУ ДЕННА'!M45</f>
        <v>0</v>
      </c>
      <c r="N45" s="351">
        <f>'ПЛАН НАВЧАЛЬНОГО ПРОЦЕСУ ДЕННА'!N45</f>
        <v>0</v>
      </c>
      <c r="O45" s="311">
        <f>'ПЛАН НАВЧАЛЬНОГО ПРОЦЕСУ ДЕННА'!O45</f>
        <v>0</v>
      </c>
      <c r="P45" s="311">
        <f>'ПЛАН НАВЧАЛЬНОГО ПРОЦЕСУ ДЕННА'!P45</f>
        <v>0</v>
      </c>
      <c r="Q45" s="625">
        <f>'ПЛАН НАВЧАЛЬНОГО ПРОЦЕСУ ДЕННА'!Q45</f>
        <v>0</v>
      </c>
      <c r="R45" s="626">
        <f>'ПЛАН НАВЧАЛЬНОГО ПРОЦЕСУ ДЕННА'!R45</f>
        <v>0</v>
      </c>
      <c r="S45" s="626">
        <f>'ПЛАН НАВЧАЛЬНОГО ПРОЦЕСУ ДЕННА'!S45</f>
        <v>0</v>
      </c>
      <c r="T45" s="626">
        <f>'ПЛАН НАВЧАЛЬНОГО ПРОЦЕСУ ДЕННА'!T45</f>
        <v>0</v>
      </c>
      <c r="U45" s="626">
        <f>'ПЛАН НАВЧАЛЬНОГО ПРОЦЕСУ ДЕННА'!U45</f>
        <v>0</v>
      </c>
      <c r="V45" s="626">
        <f>'ПЛАН НАВЧАЛЬНОГО ПРОЦЕСУ ДЕННА'!V45</f>
        <v>0</v>
      </c>
      <c r="W45" s="626">
        <f>'ПЛАН НАВЧАЛЬНОГО ПРОЦЕСУ ДЕННА'!W45</f>
        <v>0</v>
      </c>
      <c r="X45" s="353">
        <f>'ПЛАН НАВЧАЛЬНОГО ПРОЦЕСУ ДЕННА'!X45</f>
        <v>0</v>
      </c>
      <c r="Y45" s="162">
        <f>'ПЛАН НАВЧАЛЬНОГО ПРОЦЕСУ ДЕННА'!Y45</f>
        <v>0</v>
      </c>
      <c r="Z45" s="9">
        <f t="shared" si="42"/>
        <v>0</v>
      </c>
      <c r="AA45" s="9">
        <f t="shared" si="42"/>
        <v>0</v>
      </c>
      <c r="AB45" s="9">
        <f t="shared" si="42"/>
        <v>0</v>
      </c>
      <c r="AC45" s="9">
        <f t="shared" si="12"/>
        <v>0</v>
      </c>
      <c r="AD45" s="450">
        <f>IF('ПЛАН НАВЧАЛЬНОГО ПРОЦЕСУ ДЕННА'!AD45&gt;0,IF(ROUND('ПЛАН НАВЧАЛЬНОГО ПРОЦЕСУ ДЕННА'!AD45*$BW$4,0)&gt;0,ROUND('ПЛАН НАВЧАЛЬНОГО ПРОЦЕСУ ДЕННА'!AD45*$BW$4,0)*2,2),0)</f>
        <v>0</v>
      </c>
      <c r="AE45" s="450">
        <f>IF('ПЛАН НАВЧАЛЬНОГО ПРОЦЕСУ ДЕННА'!AE45&gt;0,IF(ROUND('ПЛАН НАВЧАЛЬНОГО ПРОЦЕСУ ДЕННА'!AE45*$BW$4,0)&gt;0,ROUND('ПЛАН НАВЧАЛЬНОГО ПРОЦЕСУ ДЕННА'!AE45*$BW$4,0)*2,2),0)</f>
        <v>0</v>
      </c>
      <c r="AF45" s="450">
        <f>IF('ПЛАН НАВЧАЛЬНОГО ПРОЦЕСУ ДЕННА'!AF45&gt;0,IF(ROUND('ПЛАН НАВЧАЛЬНОГО ПРОЦЕСУ ДЕННА'!AF45*$BW$4,0)&gt;0,ROUND('ПЛАН НАВЧАЛЬНОГО ПРОЦЕСУ ДЕННА'!AF45*$BW$4,0)*2,2),0)</f>
        <v>0</v>
      </c>
      <c r="AG45" s="76">
        <f>'ПЛАН НАВЧАЛЬНОГО ПРОЦЕСУ ДЕННА'!AG45</f>
        <v>0</v>
      </c>
      <c r="AH45" s="450">
        <f>IF('ПЛАН НАВЧАЛЬНОГО ПРОЦЕСУ ДЕННА'!AH45&gt;0,IF(ROUND('ПЛАН НАВЧАЛЬНОГО ПРОЦЕСУ ДЕННА'!AH45*$BW$4,0)&gt;0,ROUND('ПЛАН НАВЧАЛЬНОГО ПРОЦЕСУ ДЕННА'!AH45*$BW$4,0)*2,2),0)</f>
        <v>0</v>
      </c>
      <c r="AI45" s="450">
        <f>IF('ПЛАН НАВЧАЛЬНОГО ПРОЦЕСУ ДЕННА'!AI45&gt;0,IF(ROUND('ПЛАН НАВЧАЛЬНОГО ПРОЦЕСУ ДЕННА'!AI45*$BW$4,0)&gt;0,ROUND('ПЛАН НАВЧАЛЬНОГО ПРОЦЕСУ ДЕННА'!AI45*$BW$4,0)*2,2),0)</f>
        <v>0</v>
      </c>
      <c r="AJ45" s="450">
        <f>IF('ПЛАН НАВЧАЛЬНОГО ПРОЦЕСУ ДЕННА'!AJ45&gt;0,IF(ROUND('ПЛАН НАВЧАЛЬНОГО ПРОЦЕСУ ДЕННА'!AJ45*$BW$4,0)&gt;0,ROUND('ПЛАН НАВЧАЛЬНОГО ПРОЦЕСУ ДЕННА'!AJ45*$BW$4,0)*2,2),0)</f>
        <v>0</v>
      </c>
      <c r="AK45" s="76">
        <f>'ПЛАН НАВЧАЛЬНОГО ПРОЦЕСУ ДЕННА'!AK45</f>
        <v>0</v>
      </c>
      <c r="AL45" s="450">
        <f>IF('ПЛАН НАВЧАЛЬНОГО ПРОЦЕСУ ДЕННА'!AL45&gt;0,IF(ROUND('ПЛАН НАВЧАЛЬНОГО ПРОЦЕСУ ДЕННА'!AL45*$BW$4,0)&gt;0,ROUND('ПЛАН НАВЧАЛЬНОГО ПРОЦЕСУ ДЕННА'!AL45*$BW$4,0)*2,2),0)</f>
        <v>0</v>
      </c>
      <c r="AM45" s="450">
        <f>IF('ПЛАН НАВЧАЛЬНОГО ПРОЦЕСУ ДЕННА'!AM45&gt;0,IF(ROUND('ПЛАН НАВЧАЛЬНОГО ПРОЦЕСУ ДЕННА'!AM45*$BW$4,0)&gt;0,ROUND('ПЛАН НАВЧАЛЬНОГО ПРОЦЕСУ ДЕННА'!AM45*$BW$4,0)*2,2),0)</f>
        <v>0</v>
      </c>
      <c r="AN45" s="450">
        <f>IF('ПЛАН НАВЧАЛЬНОГО ПРОЦЕСУ ДЕННА'!AN45&gt;0,IF(ROUND('ПЛАН НАВЧАЛЬНОГО ПРОЦЕСУ ДЕННА'!AN45*$BW$4,0)&gt;0,ROUND('ПЛАН НАВЧАЛЬНОГО ПРОЦЕСУ ДЕННА'!AN45*$BW$4,0)*2,2),0)</f>
        <v>0</v>
      </c>
      <c r="AO45" s="76">
        <f>'ПЛАН НАВЧАЛЬНОГО ПРОЦЕСУ ДЕННА'!AO45</f>
        <v>0</v>
      </c>
      <c r="AP45" s="450">
        <f>IF('ПЛАН НАВЧАЛЬНОГО ПРОЦЕСУ ДЕННА'!AP45&gt;0,IF(ROUND('ПЛАН НАВЧАЛЬНОГО ПРОЦЕСУ ДЕННА'!AP45*$BW$4,0)&gt;0,ROUND('ПЛАН НАВЧАЛЬНОГО ПРОЦЕСУ ДЕННА'!AP45*$BW$4,0)*2,2),0)</f>
        <v>0</v>
      </c>
      <c r="AQ45" s="450">
        <f>IF('ПЛАН НАВЧАЛЬНОГО ПРОЦЕСУ ДЕННА'!AQ45&gt;0,IF(ROUND('ПЛАН НАВЧАЛЬНОГО ПРОЦЕСУ ДЕННА'!AQ45*$BW$4,0)&gt;0,ROUND('ПЛАН НАВЧАЛЬНОГО ПРОЦЕСУ ДЕННА'!AQ45*$BW$4,0)*2,2),0)</f>
        <v>0</v>
      </c>
      <c r="AR45" s="450">
        <f>IF('ПЛАН НАВЧАЛЬНОГО ПРОЦЕСУ ДЕННА'!AR45&gt;0,IF(ROUND('ПЛАН НАВЧАЛЬНОГО ПРОЦЕСУ ДЕННА'!AR45*$BW$4,0)&gt;0,ROUND('ПЛАН НАВЧАЛЬНОГО ПРОЦЕСУ ДЕННА'!AR45*$BW$4,0)*2,2),0)</f>
        <v>0</v>
      </c>
      <c r="AS45" s="76">
        <f>'ПЛАН НАВЧАЛЬНОГО ПРОЦЕСУ ДЕННА'!AS45</f>
        <v>0</v>
      </c>
      <c r="AT45" s="450">
        <f>IF('ПЛАН НАВЧАЛЬНОГО ПРОЦЕСУ ДЕННА'!AT45&gt;0,IF(ROUND('ПЛАН НАВЧАЛЬНОГО ПРОЦЕСУ ДЕННА'!AT45*$BW$4,0)&gt;0,ROUND('ПЛАН НАВЧАЛЬНОГО ПРОЦЕСУ ДЕННА'!AT45*$BW$4,0)*2,2),0)</f>
        <v>0</v>
      </c>
      <c r="AU45" s="450">
        <f>IF('ПЛАН НАВЧАЛЬНОГО ПРОЦЕСУ ДЕННА'!AU45&gt;0,IF(ROUND('ПЛАН НАВЧАЛЬНОГО ПРОЦЕСУ ДЕННА'!AU45*$BW$4,0)&gt;0,ROUND('ПЛАН НАВЧАЛЬНОГО ПРОЦЕСУ ДЕННА'!AU45*$BW$4,0)*2,2),0)</f>
        <v>0</v>
      </c>
      <c r="AV45" s="450">
        <f>IF('ПЛАН НАВЧАЛЬНОГО ПРОЦЕСУ ДЕННА'!AV45&gt;0,IF(ROUND('ПЛАН НАВЧАЛЬНОГО ПРОЦЕСУ ДЕННА'!AV45*$BW$4,0)&gt;0,ROUND('ПЛАН НАВЧАЛЬНОГО ПРОЦЕСУ ДЕННА'!AV45*$BW$4,0)*2,2),0)</f>
        <v>0</v>
      </c>
      <c r="AW45" s="76">
        <f t="shared" si="35"/>
        <v>0</v>
      </c>
      <c r="AX45" s="450">
        <f>IF('ПЛАН НАВЧАЛЬНОГО ПРОЦЕСУ ДЕННА'!AX45&gt;0,IF(ROUND('ПЛАН НАВЧАЛЬНОГО ПРОЦЕСУ ДЕННА'!AX45*$BW$4,0)&gt;0,ROUND('ПЛАН НАВЧАЛЬНОГО ПРОЦЕСУ ДЕННА'!AX45*$BW$4,0)*2,2),0)</f>
        <v>0</v>
      </c>
      <c r="AY45" s="450">
        <f>IF('ПЛАН НАВЧАЛЬНОГО ПРОЦЕСУ ДЕННА'!AY45&gt;0,IF(ROUND('ПЛАН НАВЧАЛЬНОГО ПРОЦЕСУ ДЕННА'!AY45*$BW$4,0)&gt;0,ROUND('ПЛАН НАВЧАЛЬНОГО ПРОЦЕСУ ДЕННА'!AY45*$BW$4,0)*2,2),0)</f>
        <v>0</v>
      </c>
      <c r="AZ45" s="450">
        <f>IF('ПЛАН НАВЧАЛЬНОГО ПРОЦЕСУ ДЕННА'!AZ45&gt;0,IF(ROUND('ПЛАН НАВЧАЛЬНОГО ПРОЦЕСУ ДЕННА'!AZ45*$BW$4,0)&gt;0,ROUND('ПЛАН НАВЧАЛЬНОГО ПРОЦЕСУ ДЕННА'!AZ45*$BW$4,0)*2,2),0)</f>
        <v>0</v>
      </c>
      <c r="BA45" s="76">
        <f t="shared" si="36"/>
        <v>0</v>
      </c>
      <c r="BB45" s="450">
        <f>IF('ПЛАН НАВЧАЛЬНОГО ПРОЦЕСУ ДЕННА'!BB45&gt;0,IF(ROUND('ПЛАН НАВЧАЛЬНОГО ПРОЦЕСУ ДЕННА'!BB45*$BW$4,0)&gt;0,ROUND('ПЛАН НАВЧАЛЬНОГО ПРОЦЕСУ ДЕННА'!BB45*$BW$4,0)*2,2),0)</f>
        <v>0</v>
      </c>
      <c r="BC45" s="450">
        <f>IF('ПЛАН НАВЧАЛЬНОГО ПРОЦЕСУ ДЕННА'!BC45&gt;0,IF(ROUND('ПЛАН НАВЧАЛЬНОГО ПРОЦЕСУ ДЕННА'!BC45*$BW$4,0)&gt;0,ROUND('ПЛАН НАВЧАЛЬНОГО ПРОЦЕСУ ДЕННА'!BC45*$BW$4,0)*2,2),0)</f>
        <v>0</v>
      </c>
      <c r="BD45" s="450">
        <f>IF('ПЛАН НАВЧАЛЬНОГО ПРОЦЕСУ ДЕННА'!BD45&gt;0,IF(ROUND('ПЛАН НАВЧАЛЬНОГО ПРОЦЕСУ ДЕННА'!BD45*$BW$4,0)&gt;0,ROUND('ПЛАН НАВЧАЛЬНОГО ПРОЦЕСУ ДЕННА'!BD45*$BW$4,0)*2,2),0)</f>
        <v>0</v>
      </c>
      <c r="BE45" s="76">
        <f t="shared" si="37"/>
        <v>0</v>
      </c>
      <c r="BF45" s="450">
        <f>IF('ПЛАН НАВЧАЛЬНОГО ПРОЦЕСУ ДЕННА'!BF45&gt;0,IF(ROUND('ПЛАН НАВЧАЛЬНОГО ПРОЦЕСУ ДЕННА'!BF45*$BW$4,0)&gt;0,ROUND('ПЛАН НАВЧАЛЬНОГО ПРОЦЕСУ ДЕННА'!BF45*$BW$4,0)*2,2),0)</f>
        <v>0</v>
      </c>
      <c r="BG45" s="450">
        <f>IF('ПЛАН НАВЧАЛЬНОГО ПРОЦЕСУ ДЕННА'!BG45&gt;0,IF(ROUND('ПЛАН НАВЧАЛЬНОГО ПРОЦЕСУ ДЕННА'!BG45*$BW$4,0)&gt;0,ROUND('ПЛАН НАВЧАЛЬНОГО ПРОЦЕСУ ДЕННА'!BG45*$BW$4,0)*2,2),0)</f>
        <v>0</v>
      </c>
      <c r="BH45" s="450">
        <f>IF('ПЛАН НАВЧАЛЬНОГО ПРОЦЕСУ ДЕННА'!BH45&gt;0,IF(ROUND('ПЛАН НАВЧАЛЬНОГО ПРОЦЕСУ ДЕННА'!BH45*$BW$4,0)&gt;0,ROUND('ПЛАН НАВЧАЛЬНОГО ПРОЦЕСУ ДЕННА'!BH45*$BW$4,0)*2,2),0)</f>
        <v>0</v>
      </c>
      <c r="BI45" s="76">
        <f t="shared" si="38"/>
        <v>0</v>
      </c>
      <c r="BJ45" s="69">
        <f t="shared" si="0"/>
        <v>0</v>
      </c>
      <c r="BK45" s="142" t="str">
        <f t="shared" si="1"/>
        <v/>
      </c>
      <c r="BL45" s="15">
        <f t="shared" si="26"/>
        <v>0</v>
      </c>
      <c r="BM45" s="15">
        <f t="shared" si="26"/>
        <v>0</v>
      </c>
      <c r="BN45" s="15">
        <f t="shared" si="26"/>
        <v>0</v>
      </c>
      <c r="BO45" s="15">
        <f t="shared" si="26"/>
        <v>0</v>
      </c>
      <c r="BP45" s="15">
        <f t="shared" si="26"/>
        <v>0</v>
      </c>
      <c r="BQ45" s="15">
        <f t="shared" si="26"/>
        <v>0</v>
      </c>
      <c r="BR45" s="15">
        <f t="shared" si="26"/>
        <v>0</v>
      </c>
      <c r="BS45" s="15">
        <f t="shared" si="26"/>
        <v>0</v>
      </c>
      <c r="BT45" s="101">
        <f t="shared" si="43"/>
        <v>0</v>
      </c>
      <c r="BW45" s="15">
        <f t="shared" si="27"/>
        <v>0</v>
      </c>
      <c r="BX45" s="15">
        <f t="shared" si="28"/>
        <v>0</v>
      </c>
      <c r="BY45" s="15">
        <f t="shared" si="29"/>
        <v>0</v>
      </c>
      <c r="BZ45" s="15">
        <f t="shared" si="30"/>
        <v>0</v>
      </c>
      <c r="CA45" s="15">
        <f t="shared" si="31"/>
        <v>0</v>
      </c>
      <c r="CB45" s="15">
        <f t="shared" si="32"/>
        <v>0</v>
      </c>
      <c r="CC45" s="15">
        <f t="shared" si="33"/>
        <v>0</v>
      </c>
      <c r="CD45" s="15">
        <f t="shared" si="34"/>
        <v>0</v>
      </c>
      <c r="CE45" s="234">
        <f t="shared" si="44"/>
        <v>0</v>
      </c>
      <c r="CF45" s="355">
        <f t="shared" si="15"/>
        <v>0</v>
      </c>
      <c r="CH45" s="356">
        <f t="shared" si="16"/>
        <v>0</v>
      </c>
      <c r="CI45" s="356">
        <f t="shared" si="17"/>
        <v>0</v>
      </c>
      <c r="CJ45" s="356">
        <f t="shared" si="18"/>
        <v>0</v>
      </c>
      <c r="CK45" s="356">
        <f t="shared" si="19"/>
        <v>0</v>
      </c>
      <c r="CL45" s="356">
        <f t="shared" si="20"/>
        <v>0</v>
      </c>
      <c r="CM45" s="356">
        <f t="shared" si="21"/>
        <v>0</v>
      </c>
      <c r="CN45" s="356">
        <f t="shared" si="22"/>
        <v>0</v>
      </c>
      <c r="CO45" s="356">
        <f t="shared" si="23"/>
        <v>0</v>
      </c>
      <c r="CP45" s="357">
        <f t="shared" si="45"/>
        <v>0</v>
      </c>
      <c r="CQ45" s="356">
        <f t="shared" si="3"/>
        <v>0</v>
      </c>
      <c r="CR45" s="356">
        <f t="shared" si="4"/>
        <v>0</v>
      </c>
      <c r="CS45" s="358">
        <f t="shared" si="5"/>
        <v>0</v>
      </c>
      <c r="CT45" s="356">
        <f t="shared" si="6"/>
        <v>0</v>
      </c>
      <c r="CU45" s="356">
        <f t="shared" si="7"/>
        <v>0</v>
      </c>
      <c r="CV45" s="356">
        <f t="shared" si="8"/>
        <v>0</v>
      </c>
      <c r="CW45" s="356">
        <f t="shared" si="9"/>
        <v>0</v>
      </c>
      <c r="CX45" s="356">
        <f t="shared" si="10"/>
        <v>0</v>
      </c>
      <c r="CY45" s="359">
        <f t="shared" si="46"/>
        <v>0</v>
      </c>
      <c r="DC45" s="360">
        <f>SUM($AD45:$AF45)+SUM($AH45:$AJ45)+SUM($AL45:AN45)+SUM($AP45:AR45)+SUM($AT45:AV45)+SUM($AX45:AZ45)+SUM($BB45:BD45)+SUM($BF45:BH45)</f>
        <v>0</v>
      </c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39"/>
      <c r="DU45" s="139"/>
    </row>
    <row r="46" spans="1:125" s="20" customFormat="1" hidden="1" x14ac:dyDescent="0.25">
      <c r="A46" s="23" t="str">
        <f>'ПЛАН НАВЧАЛЬНОГО ПРОЦЕСУ ДЕННА'!A46</f>
        <v>1.1.32</v>
      </c>
      <c r="B46" s="513">
        <f>'ПЛАН НАВЧАЛЬНОГО ПРОЦЕСУ ДЕННА'!B46</f>
        <v>0</v>
      </c>
      <c r="C46" s="514">
        <f>'ПЛАН НАВЧАЛЬНОГО ПРОЦЕСУ ДЕННА'!C46</f>
        <v>0</v>
      </c>
      <c r="D46" s="350">
        <f>'ПЛАН НАВЧАЛЬНОГО ПРОЦЕСУ ДЕННА'!D46</f>
        <v>0</v>
      </c>
      <c r="E46" s="351">
        <f>'ПЛАН НАВЧАЛЬНОГО ПРОЦЕСУ ДЕННА'!E46</f>
        <v>0</v>
      </c>
      <c r="F46" s="351">
        <f>'ПЛАН НАВЧАЛЬНОГО ПРОЦЕСУ ДЕННА'!F46</f>
        <v>0</v>
      </c>
      <c r="G46" s="352">
        <f>'ПЛАН НАВЧАЛЬНОГО ПРОЦЕСУ ДЕННА'!G46</f>
        <v>0</v>
      </c>
      <c r="H46" s="350">
        <f>'ПЛАН НАВЧАЛЬНОГО ПРОЦЕСУ ДЕННА'!H46</f>
        <v>0</v>
      </c>
      <c r="I46" s="351">
        <f>'ПЛАН НАВЧАЛЬНОГО ПРОЦЕСУ ДЕННА'!I46</f>
        <v>0</v>
      </c>
      <c r="J46" s="351">
        <f>'ПЛАН НАВЧАЛЬНОГО ПРОЦЕСУ ДЕННА'!J46</f>
        <v>0</v>
      </c>
      <c r="K46" s="351">
        <f>'ПЛАН НАВЧАЛЬНОГО ПРОЦЕСУ ДЕННА'!K46</f>
        <v>0</v>
      </c>
      <c r="L46" s="351">
        <f>'ПЛАН НАВЧАЛЬНОГО ПРОЦЕСУ ДЕННА'!L46</f>
        <v>0</v>
      </c>
      <c r="M46" s="351">
        <f>'ПЛАН НАВЧАЛЬНОГО ПРОЦЕСУ ДЕННА'!M46</f>
        <v>0</v>
      </c>
      <c r="N46" s="351">
        <f>'ПЛАН НАВЧАЛЬНОГО ПРОЦЕСУ ДЕННА'!N46</f>
        <v>0</v>
      </c>
      <c r="O46" s="311">
        <f>'ПЛАН НАВЧАЛЬНОГО ПРОЦЕСУ ДЕННА'!O46</f>
        <v>0</v>
      </c>
      <c r="P46" s="311">
        <f>'ПЛАН НАВЧАЛЬНОГО ПРОЦЕСУ ДЕННА'!P46</f>
        <v>0</v>
      </c>
      <c r="Q46" s="625">
        <f>'ПЛАН НАВЧАЛЬНОГО ПРОЦЕСУ ДЕННА'!Q46</f>
        <v>0</v>
      </c>
      <c r="R46" s="626">
        <f>'ПЛАН НАВЧАЛЬНОГО ПРОЦЕСУ ДЕННА'!R46</f>
        <v>0</v>
      </c>
      <c r="S46" s="626">
        <f>'ПЛАН НАВЧАЛЬНОГО ПРОЦЕСУ ДЕННА'!S46</f>
        <v>0</v>
      </c>
      <c r="T46" s="626">
        <f>'ПЛАН НАВЧАЛЬНОГО ПРОЦЕСУ ДЕННА'!T46</f>
        <v>0</v>
      </c>
      <c r="U46" s="626">
        <f>'ПЛАН НАВЧАЛЬНОГО ПРОЦЕСУ ДЕННА'!U46</f>
        <v>0</v>
      </c>
      <c r="V46" s="626">
        <f>'ПЛАН НАВЧАЛЬНОГО ПРОЦЕСУ ДЕННА'!V46</f>
        <v>0</v>
      </c>
      <c r="W46" s="626">
        <f>'ПЛАН НАВЧАЛЬНОГО ПРОЦЕСУ ДЕННА'!W46</f>
        <v>0</v>
      </c>
      <c r="X46" s="353">
        <f>'ПЛАН НАВЧАЛЬНОГО ПРОЦЕСУ ДЕННА'!X46</f>
        <v>0</v>
      </c>
      <c r="Y46" s="162">
        <f>'ПЛАН НАВЧАЛЬНОГО ПРОЦЕСУ ДЕННА'!Y46</f>
        <v>0</v>
      </c>
      <c r="Z46" s="9">
        <f t="shared" si="42"/>
        <v>0</v>
      </c>
      <c r="AA46" s="9">
        <f t="shared" si="42"/>
        <v>0</v>
      </c>
      <c r="AB46" s="9">
        <f t="shared" si="42"/>
        <v>0</v>
      </c>
      <c r="AC46" s="9">
        <f t="shared" si="12"/>
        <v>0</v>
      </c>
      <c r="AD46" s="450">
        <f>IF('ПЛАН НАВЧАЛЬНОГО ПРОЦЕСУ ДЕННА'!AD46&gt;0,IF(ROUND('ПЛАН НАВЧАЛЬНОГО ПРОЦЕСУ ДЕННА'!AD46*$BW$4,0)&gt;0,ROUND('ПЛАН НАВЧАЛЬНОГО ПРОЦЕСУ ДЕННА'!AD46*$BW$4,0)*2,2),0)</f>
        <v>0</v>
      </c>
      <c r="AE46" s="450">
        <f>IF('ПЛАН НАВЧАЛЬНОГО ПРОЦЕСУ ДЕННА'!AE46&gt;0,IF(ROUND('ПЛАН НАВЧАЛЬНОГО ПРОЦЕСУ ДЕННА'!AE46*$BW$4,0)&gt;0,ROUND('ПЛАН НАВЧАЛЬНОГО ПРОЦЕСУ ДЕННА'!AE46*$BW$4,0)*2,2),0)</f>
        <v>0</v>
      </c>
      <c r="AF46" s="450">
        <f>IF('ПЛАН НАВЧАЛЬНОГО ПРОЦЕСУ ДЕННА'!AF46&gt;0,IF(ROUND('ПЛАН НАВЧАЛЬНОГО ПРОЦЕСУ ДЕННА'!AF46*$BW$4,0)&gt;0,ROUND('ПЛАН НАВЧАЛЬНОГО ПРОЦЕСУ ДЕННА'!AF46*$BW$4,0)*2,2),0)</f>
        <v>0</v>
      </c>
      <c r="AG46" s="76">
        <f>'ПЛАН НАВЧАЛЬНОГО ПРОЦЕСУ ДЕННА'!AG46</f>
        <v>0</v>
      </c>
      <c r="AH46" s="450">
        <f>IF('ПЛАН НАВЧАЛЬНОГО ПРОЦЕСУ ДЕННА'!AH46&gt;0,IF(ROUND('ПЛАН НАВЧАЛЬНОГО ПРОЦЕСУ ДЕННА'!AH46*$BW$4,0)&gt;0,ROUND('ПЛАН НАВЧАЛЬНОГО ПРОЦЕСУ ДЕННА'!AH46*$BW$4,0)*2,2),0)</f>
        <v>0</v>
      </c>
      <c r="AI46" s="450">
        <f>IF('ПЛАН НАВЧАЛЬНОГО ПРОЦЕСУ ДЕННА'!AI46&gt;0,IF(ROUND('ПЛАН НАВЧАЛЬНОГО ПРОЦЕСУ ДЕННА'!AI46*$BW$4,0)&gt;0,ROUND('ПЛАН НАВЧАЛЬНОГО ПРОЦЕСУ ДЕННА'!AI46*$BW$4,0)*2,2),0)</f>
        <v>0</v>
      </c>
      <c r="AJ46" s="450">
        <f>IF('ПЛАН НАВЧАЛЬНОГО ПРОЦЕСУ ДЕННА'!AJ46&gt;0,IF(ROUND('ПЛАН НАВЧАЛЬНОГО ПРОЦЕСУ ДЕННА'!AJ46*$BW$4,0)&gt;0,ROUND('ПЛАН НАВЧАЛЬНОГО ПРОЦЕСУ ДЕННА'!AJ46*$BW$4,0)*2,2),0)</f>
        <v>0</v>
      </c>
      <c r="AK46" s="76">
        <f>'ПЛАН НАВЧАЛЬНОГО ПРОЦЕСУ ДЕННА'!AK46</f>
        <v>0</v>
      </c>
      <c r="AL46" s="450">
        <f>IF('ПЛАН НАВЧАЛЬНОГО ПРОЦЕСУ ДЕННА'!AL46&gt;0,IF(ROUND('ПЛАН НАВЧАЛЬНОГО ПРОЦЕСУ ДЕННА'!AL46*$BW$4,0)&gt;0,ROUND('ПЛАН НАВЧАЛЬНОГО ПРОЦЕСУ ДЕННА'!AL46*$BW$4,0)*2,2),0)</f>
        <v>0</v>
      </c>
      <c r="AM46" s="450">
        <f>IF('ПЛАН НАВЧАЛЬНОГО ПРОЦЕСУ ДЕННА'!AM46&gt;0,IF(ROUND('ПЛАН НАВЧАЛЬНОГО ПРОЦЕСУ ДЕННА'!AM46*$BW$4,0)&gt;0,ROUND('ПЛАН НАВЧАЛЬНОГО ПРОЦЕСУ ДЕННА'!AM46*$BW$4,0)*2,2),0)</f>
        <v>0</v>
      </c>
      <c r="AN46" s="450">
        <f>IF('ПЛАН НАВЧАЛЬНОГО ПРОЦЕСУ ДЕННА'!AN46&gt;0,IF(ROUND('ПЛАН НАВЧАЛЬНОГО ПРОЦЕСУ ДЕННА'!AN46*$BW$4,0)&gt;0,ROUND('ПЛАН НАВЧАЛЬНОГО ПРОЦЕСУ ДЕННА'!AN46*$BW$4,0)*2,2),0)</f>
        <v>0</v>
      </c>
      <c r="AO46" s="76">
        <f>'ПЛАН НАВЧАЛЬНОГО ПРОЦЕСУ ДЕННА'!AO46</f>
        <v>0</v>
      </c>
      <c r="AP46" s="450">
        <f>IF('ПЛАН НАВЧАЛЬНОГО ПРОЦЕСУ ДЕННА'!AP46&gt;0,IF(ROUND('ПЛАН НАВЧАЛЬНОГО ПРОЦЕСУ ДЕННА'!AP46*$BW$4,0)&gt;0,ROUND('ПЛАН НАВЧАЛЬНОГО ПРОЦЕСУ ДЕННА'!AP46*$BW$4,0)*2,2),0)</f>
        <v>0</v>
      </c>
      <c r="AQ46" s="450">
        <f>IF('ПЛАН НАВЧАЛЬНОГО ПРОЦЕСУ ДЕННА'!AQ46&gt;0,IF(ROUND('ПЛАН НАВЧАЛЬНОГО ПРОЦЕСУ ДЕННА'!AQ46*$BW$4,0)&gt;0,ROUND('ПЛАН НАВЧАЛЬНОГО ПРОЦЕСУ ДЕННА'!AQ46*$BW$4,0)*2,2),0)</f>
        <v>0</v>
      </c>
      <c r="AR46" s="450">
        <f>IF('ПЛАН НАВЧАЛЬНОГО ПРОЦЕСУ ДЕННА'!AR46&gt;0,IF(ROUND('ПЛАН НАВЧАЛЬНОГО ПРОЦЕСУ ДЕННА'!AR46*$BW$4,0)&gt;0,ROUND('ПЛАН НАВЧАЛЬНОГО ПРОЦЕСУ ДЕННА'!AR46*$BW$4,0)*2,2),0)</f>
        <v>0</v>
      </c>
      <c r="AS46" s="76">
        <f>'ПЛАН НАВЧАЛЬНОГО ПРОЦЕСУ ДЕННА'!AS46</f>
        <v>0</v>
      </c>
      <c r="AT46" s="450">
        <f>IF('ПЛАН НАВЧАЛЬНОГО ПРОЦЕСУ ДЕННА'!AT46&gt;0,IF(ROUND('ПЛАН НАВЧАЛЬНОГО ПРОЦЕСУ ДЕННА'!AT46*$BW$4,0)&gt;0,ROUND('ПЛАН НАВЧАЛЬНОГО ПРОЦЕСУ ДЕННА'!AT46*$BW$4,0)*2,2),0)</f>
        <v>0</v>
      </c>
      <c r="AU46" s="450">
        <f>IF('ПЛАН НАВЧАЛЬНОГО ПРОЦЕСУ ДЕННА'!AU46&gt;0,IF(ROUND('ПЛАН НАВЧАЛЬНОГО ПРОЦЕСУ ДЕННА'!AU46*$BW$4,0)&gt;0,ROUND('ПЛАН НАВЧАЛЬНОГО ПРОЦЕСУ ДЕННА'!AU46*$BW$4,0)*2,2),0)</f>
        <v>0</v>
      </c>
      <c r="AV46" s="450">
        <f>IF('ПЛАН НАВЧАЛЬНОГО ПРОЦЕСУ ДЕННА'!AV46&gt;0,IF(ROUND('ПЛАН НАВЧАЛЬНОГО ПРОЦЕСУ ДЕННА'!AV46*$BW$4,0)&gt;0,ROUND('ПЛАН НАВЧАЛЬНОГО ПРОЦЕСУ ДЕННА'!AV46*$BW$4,0)*2,2),0)</f>
        <v>0</v>
      </c>
      <c r="AW46" s="76">
        <f t="shared" si="35"/>
        <v>0</v>
      </c>
      <c r="AX46" s="450">
        <f>IF('ПЛАН НАВЧАЛЬНОГО ПРОЦЕСУ ДЕННА'!AX46&gt;0,IF(ROUND('ПЛАН НАВЧАЛЬНОГО ПРОЦЕСУ ДЕННА'!AX46*$BW$4,0)&gt;0,ROUND('ПЛАН НАВЧАЛЬНОГО ПРОЦЕСУ ДЕННА'!AX46*$BW$4,0)*2,2),0)</f>
        <v>0</v>
      </c>
      <c r="AY46" s="450">
        <f>IF('ПЛАН НАВЧАЛЬНОГО ПРОЦЕСУ ДЕННА'!AY46&gt;0,IF(ROUND('ПЛАН НАВЧАЛЬНОГО ПРОЦЕСУ ДЕННА'!AY46*$BW$4,0)&gt;0,ROUND('ПЛАН НАВЧАЛЬНОГО ПРОЦЕСУ ДЕННА'!AY46*$BW$4,0)*2,2),0)</f>
        <v>0</v>
      </c>
      <c r="AZ46" s="450">
        <f>IF('ПЛАН НАВЧАЛЬНОГО ПРОЦЕСУ ДЕННА'!AZ46&gt;0,IF(ROUND('ПЛАН НАВЧАЛЬНОГО ПРОЦЕСУ ДЕННА'!AZ46*$BW$4,0)&gt;0,ROUND('ПЛАН НАВЧАЛЬНОГО ПРОЦЕСУ ДЕННА'!AZ46*$BW$4,0)*2,2),0)</f>
        <v>0</v>
      </c>
      <c r="BA46" s="76">
        <f t="shared" si="36"/>
        <v>0</v>
      </c>
      <c r="BB46" s="450">
        <f>IF('ПЛАН НАВЧАЛЬНОГО ПРОЦЕСУ ДЕННА'!BB46&gt;0,IF(ROUND('ПЛАН НАВЧАЛЬНОГО ПРОЦЕСУ ДЕННА'!BB46*$BW$4,0)&gt;0,ROUND('ПЛАН НАВЧАЛЬНОГО ПРОЦЕСУ ДЕННА'!BB46*$BW$4,0)*2,2),0)</f>
        <v>0</v>
      </c>
      <c r="BC46" s="450">
        <f>IF('ПЛАН НАВЧАЛЬНОГО ПРОЦЕСУ ДЕННА'!BC46&gt;0,IF(ROUND('ПЛАН НАВЧАЛЬНОГО ПРОЦЕСУ ДЕННА'!BC46*$BW$4,0)&gt;0,ROUND('ПЛАН НАВЧАЛЬНОГО ПРОЦЕСУ ДЕННА'!BC46*$BW$4,0)*2,2),0)</f>
        <v>0</v>
      </c>
      <c r="BD46" s="450">
        <f>IF('ПЛАН НАВЧАЛЬНОГО ПРОЦЕСУ ДЕННА'!BD46&gt;0,IF(ROUND('ПЛАН НАВЧАЛЬНОГО ПРОЦЕСУ ДЕННА'!BD46*$BW$4,0)&gt;0,ROUND('ПЛАН НАВЧАЛЬНОГО ПРОЦЕСУ ДЕННА'!BD46*$BW$4,0)*2,2),0)</f>
        <v>0</v>
      </c>
      <c r="BE46" s="76">
        <f t="shared" si="37"/>
        <v>0</v>
      </c>
      <c r="BF46" s="450">
        <f>IF('ПЛАН НАВЧАЛЬНОГО ПРОЦЕСУ ДЕННА'!BF46&gt;0,IF(ROUND('ПЛАН НАВЧАЛЬНОГО ПРОЦЕСУ ДЕННА'!BF46*$BW$4,0)&gt;0,ROUND('ПЛАН НАВЧАЛЬНОГО ПРОЦЕСУ ДЕННА'!BF46*$BW$4,0)*2,2),0)</f>
        <v>0</v>
      </c>
      <c r="BG46" s="450">
        <f>IF('ПЛАН НАВЧАЛЬНОГО ПРОЦЕСУ ДЕННА'!BG46&gt;0,IF(ROUND('ПЛАН НАВЧАЛЬНОГО ПРОЦЕСУ ДЕННА'!BG46*$BW$4,0)&gt;0,ROUND('ПЛАН НАВЧАЛЬНОГО ПРОЦЕСУ ДЕННА'!BG46*$BW$4,0)*2,2),0)</f>
        <v>0</v>
      </c>
      <c r="BH46" s="450">
        <f>IF('ПЛАН НАВЧАЛЬНОГО ПРОЦЕСУ ДЕННА'!BH46&gt;0,IF(ROUND('ПЛАН НАВЧАЛЬНОГО ПРОЦЕСУ ДЕННА'!BH46*$BW$4,0)&gt;0,ROUND('ПЛАН НАВЧАЛЬНОГО ПРОЦЕСУ ДЕННА'!BH46*$BW$4,0)*2,2),0)</f>
        <v>0</v>
      </c>
      <c r="BI46" s="76">
        <f t="shared" si="38"/>
        <v>0</v>
      </c>
      <c r="BJ46" s="69">
        <f t="shared" si="0"/>
        <v>0</v>
      </c>
      <c r="BK46" s="142" t="str">
        <f t="shared" si="1"/>
        <v/>
      </c>
      <c r="BL46" s="15">
        <f t="shared" si="26"/>
        <v>0</v>
      </c>
      <c r="BM46" s="15">
        <f t="shared" si="26"/>
        <v>0</v>
      </c>
      <c r="BN46" s="15">
        <f t="shared" si="26"/>
        <v>0</v>
      </c>
      <c r="BO46" s="15">
        <f t="shared" si="26"/>
        <v>0</v>
      </c>
      <c r="BP46" s="15">
        <f t="shared" si="26"/>
        <v>0</v>
      </c>
      <c r="BQ46" s="15">
        <f t="shared" si="26"/>
        <v>0</v>
      </c>
      <c r="BR46" s="15">
        <f t="shared" si="26"/>
        <v>0</v>
      </c>
      <c r="BS46" s="15">
        <f t="shared" si="26"/>
        <v>0</v>
      </c>
      <c r="BT46" s="101">
        <f t="shared" si="43"/>
        <v>0</v>
      </c>
      <c r="BW46" s="15">
        <f t="shared" si="27"/>
        <v>0</v>
      </c>
      <c r="BX46" s="15">
        <f t="shared" si="28"/>
        <v>0</v>
      </c>
      <c r="BY46" s="15">
        <f t="shared" si="29"/>
        <v>0</v>
      </c>
      <c r="BZ46" s="15">
        <f t="shared" si="30"/>
        <v>0</v>
      </c>
      <c r="CA46" s="15">
        <f t="shared" si="31"/>
        <v>0</v>
      </c>
      <c r="CB46" s="15">
        <f t="shared" si="32"/>
        <v>0</v>
      </c>
      <c r="CC46" s="15">
        <f t="shared" si="33"/>
        <v>0</v>
      </c>
      <c r="CD46" s="15">
        <f t="shared" si="34"/>
        <v>0</v>
      </c>
      <c r="CE46" s="234">
        <f t="shared" si="44"/>
        <v>0</v>
      </c>
      <c r="CF46" s="355">
        <f t="shared" si="15"/>
        <v>0</v>
      </c>
      <c r="CH46" s="356">
        <f t="shared" si="16"/>
        <v>0</v>
      </c>
      <c r="CI46" s="356">
        <f t="shared" si="17"/>
        <v>0</v>
      </c>
      <c r="CJ46" s="356">
        <f t="shared" si="18"/>
        <v>0</v>
      </c>
      <c r="CK46" s="356">
        <f t="shared" si="19"/>
        <v>0</v>
      </c>
      <c r="CL46" s="356">
        <f t="shared" si="20"/>
        <v>0</v>
      </c>
      <c r="CM46" s="356">
        <f t="shared" si="21"/>
        <v>0</v>
      </c>
      <c r="CN46" s="356">
        <f t="shared" si="22"/>
        <v>0</v>
      </c>
      <c r="CO46" s="356">
        <f t="shared" si="23"/>
        <v>0</v>
      </c>
      <c r="CP46" s="357">
        <f t="shared" si="45"/>
        <v>0</v>
      </c>
      <c r="CQ46" s="356">
        <f t="shared" si="3"/>
        <v>0</v>
      </c>
      <c r="CR46" s="356">
        <f t="shared" si="4"/>
        <v>0</v>
      </c>
      <c r="CS46" s="358">
        <f t="shared" si="5"/>
        <v>0</v>
      </c>
      <c r="CT46" s="356">
        <f t="shared" si="6"/>
        <v>0</v>
      </c>
      <c r="CU46" s="356">
        <f t="shared" si="7"/>
        <v>0</v>
      </c>
      <c r="CV46" s="356">
        <f t="shared" si="8"/>
        <v>0</v>
      </c>
      <c r="CW46" s="356">
        <f t="shared" si="9"/>
        <v>0</v>
      </c>
      <c r="CX46" s="356">
        <f t="shared" si="10"/>
        <v>0</v>
      </c>
      <c r="CY46" s="359">
        <f t="shared" si="46"/>
        <v>0</v>
      </c>
      <c r="DC46" s="360">
        <f>SUM($AD46:$AF46)+SUM($AH46:$AJ46)+SUM($AL46:AN46)+SUM($AP46:AR46)+SUM($AT46:AV46)+SUM($AX46:AZ46)+SUM($BB46:BD46)+SUM($BF46:BH46)</f>
        <v>0</v>
      </c>
      <c r="DD46" s="139"/>
      <c r="DE46" s="139"/>
      <c r="DF46" s="139"/>
      <c r="DG46" s="139"/>
      <c r="DH46" s="139"/>
      <c r="DI46" s="139"/>
      <c r="DJ46" s="139"/>
      <c r="DK46" s="139"/>
      <c r="DL46" s="139"/>
      <c r="DM46" s="139"/>
      <c r="DN46" s="139"/>
      <c r="DO46" s="139"/>
      <c r="DP46" s="139"/>
      <c r="DQ46" s="139"/>
      <c r="DR46" s="139"/>
      <c r="DS46" s="139"/>
      <c r="DT46" s="139"/>
      <c r="DU46" s="139"/>
    </row>
    <row r="47" spans="1:125" s="20" customFormat="1" hidden="1" x14ac:dyDescent="0.25">
      <c r="A47" s="23" t="str">
        <f>'ПЛАН НАВЧАЛЬНОГО ПРОЦЕСУ ДЕННА'!A47</f>
        <v>1.1.33</v>
      </c>
      <c r="B47" s="513">
        <f>'ПЛАН НАВЧАЛЬНОГО ПРОЦЕСУ ДЕННА'!B47</f>
        <v>0</v>
      </c>
      <c r="C47" s="514">
        <f>'ПЛАН НАВЧАЛЬНОГО ПРОЦЕСУ ДЕННА'!C47</f>
        <v>0</v>
      </c>
      <c r="D47" s="350">
        <f>'ПЛАН НАВЧАЛЬНОГО ПРОЦЕСУ ДЕННА'!D47</f>
        <v>0</v>
      </c>
      <c r="E47" s="351">
        <f>'ПЛАН НАВЧАЛЬНОГО ПРОЦЕСУ ДЕННА'!E47</f>
        <v>0</v>
      </c>
      <c r="F47" s="351">
        <f>'ПЛАН НАВЧАЛЬНОГО ПРОЦЕСУ ДЕННА'!F47</f>
        <v>0</v>
      </c>
      <c r="G47" s="352">
        <f>'ПЛАН НАВЧАЛЬНОГО ПРОЦЕСУ ДЕННА'!G47</f>
        <v>0</v>
      </c>
      <c r="H47" s="350">
        <f>'ПЛАН НАВЧАЛЬНОГО ПРОЦЕСУ ДЕННА'!H47</f>
        <v>0</v>
      </c>
      <c r="I47" s="351">
        <f>'ПЛАН НАВЧАЛЬНОГО ПРОЦЕСУ ДЕННА'!I47</f>
        <v>0</v>
      </c>
      <c r="J47" s="351">
        <f>'ПЛАН НАВЧАЛЬНОГО ПРОЦЕСУ ДЕННА'!J47</f>
        <v>0</v>
      </c>
      <c r="K47" s="351">
        <f>'ПЛАН НАВЧАЛЬНОГО ПРОЦЕСУ ДЕННА'!K47</f>
        <v>0</v>
      </c>
      <c r="L47" s="351">
        <f>'ПЛАН НАВЧАЛЬНОГО ПРОЦЕСУ ДЕННА'!L47</f>
        <v>0</v>
      </c>
      <c r="M47" s="351">
        <f>'ПЛАН НАВЧАЛЬНОГО ПРОЦЕСУ ДЕННА'!M47</f>
        <v>0</v>
      </c>
      <c r="N47" s="351">
        <f>'ПЛАН НАВЧАЛЬНОГО ПРОЦЕСУ ДЕННА'!N47</f>
        <v>0</v>
      </c>
      <c r="O47" s="311">
        <f>'ПЛАН НАВЧАЛЬНОГО ПРОЦЕСУ ДЕННА'!O47</f>
        <v>0</v>
      </c>
      <c r="P47" s="311">
        <f>'ПЛАН НАВЧАЛЬНОГО ПРОЦЕСУ ДЕННА'!P47</f>
        <v>0</v>
      </c>
      <c r="Q47" s="625">
        <f>'ПЛАН НАВЧАЛЬНОГО ПРОЦЕСУ ДЕННА'!Q47</f>
        <v>0</v>
      </c>
      <c r="R47" s="626">
        <f>'ПЛАН НАВЧАЛЬНОГО ПРОЦЕСУ ДЕННА'!R47</f>
        <v>0</v>
      </c>
      <c r="S47" s="626">
        <f>'ПЛАН НАВЧАЛЬНОГО ПРОЦЕСУ ДЕННА'!S47</f>
        <v>0</v>
      </c>
      <c r="T47" s="626">
        <f>'ПЛАН НАВЧАЛЬНОГО ПРОЦЕСУ ДЕННА'!T47</f>
        <v>0</v>
      </c>
      <c r="U47" s="626">
        <f>'ПЛАН НАВЧАЛЬНОГО ПРОЦЕСУ ДЕННА'!U47</f>
        <v>0</v>
      </c>
      <c r="V47" s="626">
        <f>'ПЛАН НАВЧАЛЬНОГО ПРОЦЕСУ ДЕННА'!V47</f>
        <v>0</v>
      </c>
      <c r="W47" s="626">
        <f>'ПЛАН НАВЧАЛЬНОГО ПРОЦЕСУ ДЕННА'!W47</f>
        <v>0</v>
      </c>
      <c r="X47" s="353">
        <f>'ПЛАН НАВЧАЛЬНОГО ПРОЦЕСУ ДЕННА'!X47</f>
        <v>0</v>
      </c>
      <c r="Y47" s="162">
        <f>'ПЛАН НАВЧАЛЬНОГО ПРОЦЕСУ ДЕННА'!Y47</f>
        <v>0</v>
      </c>
      <c r="Z47" s="9">
        <f t="shared" si="42"/>
        <v>0</v>
      </c>
      <c r="AA47" s="9">
        <f t="shared" si="42"/>
        <v>0</v>
      </c>
      <c r="AB47" s="9">
        <f t="shared" si="42"/>
        <v>0</v>
      </c>
      <c r="AC47" s="9">
        <f t="shared" si="12"/>
        <v>0</v>
      </c>
      <c r="AD47" s="450">
        <f>IF('ПЛАН НАВЧАЛЬНОГО ПРОЦЕСУ ДЕННА'!AD47&gt;0,IF(ROUND('ПЛАН НАВЧАЛЬНОГО ПРОЦЕСУ ДЕННА'!AD47*$BW$4,0)&gt;0,ROUND('ПЛАН НАВЧАЛЬНОГО ПРОЦЕСУ ДЕННА'!AD47*$BW$4,0)*2,2),0)</f>
        <v>0</v>
      </c>
      <c r="AE47" s="450">
        <f>IF('ПЛАН НАВЧАЛЬНОГО ПРОЦЕСУ ДЕННА'!AE47&gt;0,IF(ROUND('ПЛАН НАВЧАЛЬНОГО ПРОЦЕСУ ДЕННА'!AE47*$BW$4,0)&gt;0,ROUND('ПЛАН НАВЧАЛЬНОГО ПРОЦЕСУ ДЕННА'!AE47*$BW$4,0)*2,2),0)</f>
        <v>0</v>
      </c>
      <c r="AF47" s="450">
        <f>IF('ПЛАН НАВЧАЛЬНОГО ПРОЦЕСУ ДЕННА'!AF47&gt;0,IF(ROUND('ПЛАН НАВЧАЛЬНОГО ПРОЦЕСУ ДЕННА'!AF47*$BW$4,0)&gt;0,ROUND('ПЛАН НАВЧАЛЬНОГО ПРОЦЕСУ ДЕННА'!AF47*$BW$4,0)*2,2),0)</f>
        <v>0</v>
      </c>
      <c r="AG47" s="76">
        <f>'ПЛАН НАВЧАЛЬНОГО ПРОЦЕСУ ДЕННА'!AG47</f>
        <v>0</v>
      </c>
      <c r="AH47" s="450">
        <f>IF('ПЛАН НАВЧАЛЬНОГО ПРОЦЕСУ ДЕННА'!AH47&gt;0,IF(ROUND('ПЛАН НАВЧАЛЬНОГО ПРОЦЕСУ ДЕННА'!AH47*$BW$4,0)&gt;0,ROUND('ПЛАН НАВЧАЛЬНОГО ПРОЦЕСУ ДЕННА'!AH47*$BW$4,0)*2,2),0)</f>
        <v>0</v>
      </c>
      <c r="AI47" s="450">
        <f>IF('ПЛАН НАВЧАЛЬНОГО ПРОЦЕСУ ДЕННА'!AI47&gt;0,IF(ROUND('ПЛАН НАВЧАЛЬНОГО ПРОЦЕСУ ДЕННА'!AI47*$BW$4,0)&gt;0,ROUND('ПЛАН НАВЧАЛЬНОГО ПРОЦЕСУ ДЕННА'!AI47*$BW$4,0)*2,2),0)</f>
        <v>0</v>
      </c>
      <c r="AJ47" s="450">
        <f>IF('ПЛАН НАВЧАЛЬНОГО ПРОЦЕСУ ДЕННА'!AJ47&gt;0,IF(ROUND('ПЛАН НАВЧАЛЬНОГО ПРОЦЕСУ ДЕННА'!AJ47*$BW$4,0)&gt;0,ROUND('ПЛАН НАВЧАЛЬНОГО ПРОЦЕСУ ДЕННА'!AJ47*$BW$4,0)*2,2),0)</f>
        <v>0</v>
      </c>
      <c r="AK47" s="76">
        <f>'ПЛАН НАВЧАЛЬНОГО ПРОЦЕСУ ДЕННА'!AK47</f>
        <v>0</v>
      </c>
      <c r="AL47" s="450">
        <f>IF('ПЛАН НАВЧАЛЬНОГО ПРОЦЕСУ ДЕННА'!AL47&gt;0,IF(ROUND('ПЛАН НАВЧАЛЬНОГО ПРОЦЕСУ ДЕННА'!AL47*$BW$4,0)&gt;0,ROUND('ПЛАН НАВЧАЛЬНОГО ПРОЦЕСУ ДЕННА'!AL47*$BW$4,0)*2,2),0)</f>
        <v>0</v>
      </c>
      <c r="AM47" s="450">
        <f>IF('ПЛАН НАВЧАЛЬНОГО ПРОЦЕСУ ДЕННА'!AM47&gt;0,IF(ROUND('ПЛАН НАВЧАЛЬНОГО ПРОЦЕСУ ДЕННА'!AM47*$BW$4,0)&gt;0,ROUND('ПЛАН НАВЧАЛЬНОГО ПРОЦЕСУ ДЕННА'!AM47*$BW$4,0)*2,2),0)</f>
        <v>0</v>
      </c>
      <c r="AN47" s="450">
        <f>IF('ПЛАН НАВЧАЛЬНОГО ПРОЦЕСУ ДЕННА'!AN47&gt;0,IF(ROUND('ПЛАН НАВЧАЛЬНОГО ПРОЦЕСУ ДЕННА'!AN47*$BW$4,0)&gt;0,ROUND('ПЛАН НАВЧАЛЬНОГО ПРОЦЕСУ ДЕННА'!AN47*$BW$4,0)*2,2),0)</f>
        <v>0</v>
      </c>
      <c r="AO47" s="76">
        <f>'ПЛАН НАВЧАЛЬНОГО ПРОЦЕСУ ДЕННА'!AO47</f>
        <v>0</v>
      </c>
      <c r="AP47" s="450">
        <f>IF('ПЛАН НАВЧАЛЬНОГО ПРОЦЕСУ ДЕННА'!AP47&gt;0,IF(ROUND('ПЛАН НАВЧАЛЬНОГО ПРОЦЕСУ ДЕННА'!AP47*$BW$4,0)&gt;0,ROUND('ПЛАН НАВЧАЛЬНОГО ПРОЦЕСУ ДЕННА'!AP47*$BW$4,0)*2,2),0)</f>
        <v>0</v>
      </c>
      <c r="AQ47" s="450">
        <f>IF('ПЛАН НАВЧАЛЬНОГО ПРОЦЕСУ ДЕННА'!AQ47&gt;0,IF(ROUND('ПЛАН НАВЧАЛЬНОГО ПРОЦЕСУ ДЕННА'!AQ47*$BW$4,0)&gt;0,ROUND('ПЛАН НАВЧАЛЬНОГО ПРОЦЕСУ ДЕННА'!AQ47*$BW$4,0)*2,2),0)</f>
        <v>0</v>
      </c>
      <c r="AR47" s="450">
        <f>IF('ПЛАН НАВЧАЛЬНОГО ПРОЦЕСУ ДЕННА'!AR47&gt;0,IF(ROUND('ПЛАН НАВЧАЛЬНОГО ПРОЦЕСУ ДЕННА'!AR47*$BW$4,0)&gt;0,ROUND('ПЛАН НАВЧАЛЬНОГО ПРОЦЕСУ ДЕННА'!AR47*$BW$4,0)*2,2),0)</f>
        <v>0</v>
      </c>
      <c r="AS47" s="76">
        <f>'ПЛАН НАВЧАЛЬНОГО ПРОЦЕСУ ДЕННА'!AS47</f>
        <v>0</v>
      </c>
      <c r="AT47" s="450">
        <f>IF('ПЛАН НАВЧАЛЬНОГО ПРОЦЕСУ ДЕННА'!AT47&gt;0,IF(ROUND('ПЛАН НАВЧАЛЬНОГО ПРОЦЕСУ ДЕННА'!AT47*$BW$4,0)&gt;0,ROUND('ПЛАН НАВЧАЛЬНОГО ПРОЦЕСУ ДЕННА'!AT47*$BW$4,0)*2,2),0)</f>
        <v>0</v>
      </c>
      <c r="AU47" s="450">
        <f>IF('ПЛАН НАВЧАЛЬНОГО ПРОЦЕСУ ДЕННА'!AU47&gt;0,IF(ROUND('ПЛАН НАВЧАЛЬНОГО ПРОЦЕСУ ДЕННА'!AU47*$BW$4,0)&gt;0,ROUND('ПЛАН НАВЧАЛЬНОГО ПРОЦЕСУ ДЕННА'!AU47*$BW$4,0)*2,2),0)</f>
        <v>0</v>
      </c>
      <c r="AV47" s="450">
        <f>IF('ПЛАН НАВЧАЛЬНОГО ПРОЦЕСУ ДЕННА'!AV47&gt;0,IF(ROUND('ПЛАН НАВЧАЛЬНОГО ПРОЦЕСУ ДЕННА'!AV47*$BW$4,0)&gt;0,ROUND('ПЛАН НАВЧАЛЬНОГО ПРОЦЕСУ ДЕННА'!AV47*$BW$4,0)*2,2),0)</f>
        <v>0</v>
      </c>
      <c r="AW47" s="76">
        <f t="shared" si="35"/>
        <v>0</v>
      </c>
      <c r="AX47" s="450">
        <f>IF('ПЛАН НАВЧАЛЬНОГО ПРОЦЕСУ ДЕННА'!AX47&gt;0,IF(ROUND('ПЛАН НАВЧАЛЬНОГО ПРОЦЕСУ ДЕННА'!AX47*$BW$4,0)&gt;0,ROUND('ПЛАН НАВЧАЛЬНОГО ПРОЦЕСУ ДЕННА'!AX47*$BW$4,0)*2,2),0)</f>
        <v>0</v>
      </c>
      <c r="AY47" s="450">
        <f>IF('ПЛАН НАВЧАЛЬНОГО ПРОЦЕСУ ДЕННА'!AY47&gt;0,IF(ROUND('ПЛАН НАВЧАЛЬНОГО ПРОЦЕСУ ДЕННА'!AY47*$BW$4,0)&gt;0,ROUND('ПЛАН НАВЧАЛЬНОГО ПРОЦЕСУ ДЕННА'!AY47*$BW$4,0)*2,2),0)</f>
        <v>0</v>
      </c>
      <c r="AZ47" s="450">
        <f>IF('ПЛАН НАВЧАЛЬНОГО ПРОЦЕСУ ДЕННА'!AZ47&gt;0,IF(ROUND('ПЛАН НАВЧАЛЬНОГО ПРОЦЕСУ ДЕННА'!AZ47*$BW$4,0)&gt;0,ROUND('ПЛАН НАВЧАЛЬНОГО ПРОЦЕСУ ДЕННА'!AZ47*$BW$4,0)*2,2),0)</f>
        <v>0</v>
      </c>
      <c r="BA47" s="76">
        <f t="shared" si="36"/>
        <v>0</v>
      </c>
      <c r="BB47" s="450">
        <f>IF('ПЛАН НАВЧАЛЬНОГО ПРОЦЕСУ ДЕННА'!BB47&gt;0,IF(ROUND('ПЛАН НАВЧАЛЬНОГО ПРОЦЕСУ ДЕННА'!BB47*$BW$4,0)&gt;0,ROUND('ПЛАН НАВЧАЛЬНОГО ПРОЦЕСУ ДЕННА'!BB47*$BW$4,0)*2,2),0)</f>
        <v>0</v>
      </c>
      <c r="BC47" s="450">
        <f>IF('ПЛАН НАВЧАЛЬНОГО ПРОЦЕСУ ДЕННА'!BC47&gt;0,IF(ROUND('ПЛАН НАВЧАЛЬНОГО ПРОЦЕСУ ДЕННА'!BC47*$BW$4,0)&gt;0,ROUND('ПЛАН НАВЧАЛЬНОГО ПРОЦЕСУ ДЕННА'!BC47*$BW$4,0)*2,2),0)</f>
        <v>0</v>
      </c>
      <c r="BD47" s="450">
        <f>IF('ПЛАН НАВЧАЛЬНОГО ПРОЦЕСУ ДЕННА'!BD47&gt;0,IF(ROUND('ПЛАН НАВЧАЛЬНОГО ПРОЦЕСУ ДЕННА'!BD47*$BW$4,0)&gt;0,ROUND('ПЛАН НАВЧАЛЬНОГО ПРОЦЕСУ ДЕННА'!BD47*$BW$4,0)*2,2),0)</f>
        <v>0</v>
      </c>
      <c r="BE47" s="76">
        <f t="shared" si="37"/>
        <v>0</v>
      </c>
      <c r="BF47" s="450">
        <f>IF('ПЛАН НАВЧАЛЬНОГО ПРОЦЕСУ ДЕННА'!BF47&gt;0,IF(ROUND('ПЛАН НАВЧАЛЬНОГО ПРОЦЕСУ ДЕННА'!BF47*$BW$4,0)&gt;0,ROUND('ПЛАН НАВЧАЛЬНОГО ПРОЦЕСУ ДЕННА'!BF47*$BW$4,0)*2,2),0)</f>
        <v>0</v>
      </c>
      <c r="BG47" s="450">
        <f>IF('ПЛАН НАВЧАЛЬНОГО ПРОЦЕСУ ДЕННА'!BG47&gt;0,IF(ROUND('ПЛАН НАВЧАЛЬНОГО ПРОЦЕСУ ДЕННА'!BG47*$BW$4,0)&gt;0,ROUND('ПЛАН НАВЧАЛЬНОГО ПРОЦЕСУ ДЕННА'!BG47*$BW$4,0)*2,2),0)</f>
        <v>0</v>
      </c>
      <c r="BH47" s="450">
        <f>IF('ПЛАН НАВЧАЛЬНОГО ПРОЦЕСУ ДЕННА'!BH47&gt;0,IF(ROUND('ПЛАН НАВЧАЛЬНОГО ПРОЦЕСУ ДЕННА'!BH47*$BW$4,0)&gt;0,ROUND('ПЛАН НАВЧАЛЬНОГО ПРОЦЕСУ ДЕННА'!BH47*$BW$4,0)*2,2),0)</f>
        <v>0</v>
      </c>
      <c r="BI47" s="76">
        <f t="shared" si="38"/>
        <v>0</v>
      </c>
      <c r="BJ47" s="69">
        <f t="shared" si="0"/>
        <v>0</v>
      </c>
      <c r="BK47" s="142" t="str">
        <f t="shared" si="1"/>
        <v/>
      </c>
      <c r="BL47" s="15">
        <f t="shared" si="26"/>
        <v>0</v>
      </c>
      <c r="BM47" s="15">
        <f t="shared" si="26"/>
        <v>0</v>
      </c>
      <c r="BN47" s="15">
        <f t="shared" si="26"/>
        <v>0</v>
      </c>
      <c r="BO47" s="15">
        <f t="shared" si="26"/>
        <v>0</v>
      </c>
      <c r="BP47" s="15">
        <f t="shared" si="26"/>
        <v>0</v>
      </c>
      <c r="BQ47" s="15">
        <f t="shared" si="26"/>
        <v>0</v>
      </c>
      <c r="BR47" s="15">
        <f t="shared" si="26"/>
        <v>0</v>
      </c>
      <c r="BS47" s="15">
        <f t="shared" si="26"/>
        <v>0</v>
      </c>
      <c r="BT47" s="101">
        <f t="shared" si="43"/>
        <v>0</v>
      </c>
      <c r="BW47" s="15">
        <f t="shared" si="27"/>
        <v>0</v>
      </c>
      <c r="BX47" s="15">
        <f t="shared" si="28"/>
        <v>0</v>
      </c>
      <c r="BY47" s="15">
        <f t="shared" si="29"/>
        <v>0</v>
      </c>
      <c r="BZ47" s="15">
        <f t="shared" si="30"/>
        <v>0</v>
      </c>
      <c r="CA47" s="15">
        <f t="shared" si="31"/>
        <v>0</v>
      </c>
      <c r="CB47" s="15">
        <f t="shared" si="32"/>
        <v>0</v>
      </c>
      <c r="CC47" s="15">
        <f t="shared" si="33"/>
        <v>0</v>
      </c>
      <c r="CD47" s="15">
        <f t="shared" si="34"/>
        <v>0</v>
      </c>
      <c r="CE47" s="234">
        <f t="shared" si="44"/>
        <v>0</v>
      </c>
      <c r="CF47" s="355">
        <f t="shared" si="15"/>
        <v>0</v>
      </c>
      <c r="CH47" s="356">
        <f t="shared" si="16"/>
        <v>0</v>
      </c>
      <c r="CI47" s="356">
        <f t="shared" si="17"/>
        <v>0</v>
      </c>
      <c r="CJ47" s="356">
        <f t="shared" si="18"/>
        <v>0</v>
      </c>
      <c r="CK47" s="356">
        <f t="shared" si="19"/>
        <v>0</v>
      </c>
      <c r="CL47" s="356">
        <f t="shared" si="20"/>
        <v>0</v>
      </c>
      <c r="CM47" s="356">
        <f t="shared" si="21"/>
        <v>0</v>
      </c>
      <c r="CN47" s="356">
        <f t="shared" si="22"/>
        <v>0</v>
      </c>
      <c r="CO47" s="356">
        <f t="shared" si="23"/>
        <v>0</v>
      </c>
      <c r="CP47" s="357">
        <f t="shared" si="45"/>
        <v>0</v>
      </c>
      <c r="CQ47" s="356">
        <f t="shared" si="3"/>
        <v>0</v>
      </c>
      <c r="CR47" s="356">
        <f t="shared" si="4"/>
        <v>0</v>
      </c>
      <c r="CS47" s="358">
        <f t="shared" si="5"/>
        <v>0</v>
      </c>
      <c r="CT47" s="356">
        <f t="shared" si="6"/>
        <v>0</v>
      </c>
      <c r="CU47" s="356">
        <f t="shared" si="7"/>
        <v>0</v>
      </c>
      <c r="CV47" s="356">
        <f t="shared" si="8"/>
        <v>0</v>
      </c>
      <c r="CW47" s="356">
        <f t="shared" si="9"/>
        <v>0</v>
      </c>
      <c r="CX47" s="356">
        <f t="shared" si="10"/>
        <v>0</v>
      </c>
      <c r="CY47" s="359">
        <f t="shared" si="46"/>
        <v>0</v>
      </c>
      <c r="DC47" s="360">
        <f>SUM($AD47:$AF47)+SUM($AH47:$AJ47)+SUM($AL47:AN47)+SUM($AP47:AR47)+SUM($AT47:AV47)+SUM($AX47:AZ47)+SUM($BB47:BD47)+SUM($BF47:BH47)</f>
        <v>0</v>
      </c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39"/>
      <c r="DS47" s="139"/>
      <c r="DT47" s="139"/>
      <c r="DU47" s="139"/>
    </row>
    <row r="48" spans="1:125" s="20" customFormat="1" hidden="1" x14ac:dyDescent="0.25">
      <c r="A48" s="23" t="str">
        <f>'ПЛАН НАВЧАЛЬНОГО ПРОЦЕСУ ДЕННА'!A48</f>
        <v>1.1.34</v>
      </c>
      <c r="B48" s="513">
        <f>'ПЛАН НАВЧАЛЬНОГО ПРОЦЕСУ ДЕННА'!B48</f>
        <v>0</v>
      </c>
      <c r="C48" s="514">
        <f>'ПЛАН НАВЧАЛЬНОГО ПРОЦЕСУ ДЕННА'!C48</f>
        <v>0</v>
      </c>
      <c r="D48" s="350">
        <f>'ПЛАН НАВЧАЛЬНОГО ПРОЦЕСУ ДЕННА'!D48</f>
        <v>0</v>
      </c>
      <c r="E48" s="351">
        <f>'ПЛАН НАВЧАЛЬНОГО ПРОЦЕСУ ДЕННА'!E48</f>
        <v>0</v>
      </c>
      <c r="F48" s="351">
        <f>'ПЛАН НАВЧАЛЬНОГО ПРОЦЕСУ ДЕННА'!F48</f>
        <v>0</v>
      </c>
      <c r="G48" s="352">
        <f>'ПЛАН НАВЧАЛЬНОГО ПРОЦЕСУ ДЕННА'!G48</f>
        <v>0</v>
      </c>
      <c r="H48" s="350">
        <f>'ПЛАН НАВЧАЛЬНОГО ПРОЦЕСУ ДЕННА'!H48</f>
        <v>0</v>
      </c>
      <c r="I48" s="351">
        <f>'ПЛАН НАВЧАЛЬНОГО ПРОЦЕСУ ДЕННА'!I48</f>
        <v>0</v>
      </c>
      <c r="J48" s="351">
        <f>'ПЛАН НАВЧАЛЬНОГО ПРОЦЕСУ ДЕННА'!J48</f>
        <v>0</v>
      </c>
      <c r="K48" s="351">
        <f>'ПЛАН НАВЧАЛЬНОГО ПРОЦЕСУ ДЕННА'!K48</f>
        <v>0</v>
      </c>
      <c r="L48" s="351">
        <f>'ПЛАН НАВЧАЛЬНОГО ПРОЦЕСУ ДЕННА'!L48</f>
        <v>0</v>
      </c>
      <c r="M48" s="351">
        <f>'ПЛАН НАВЧАЛЬНОГО ПРОЦЕСУ ДЕННА'!M48</f>
        <v>0</v>
      </c>
      <c r="N48" s="351">
        <f>'ПЛАН НАВЧАЛЬНОГО ПРОЦЕСУ ДЕННА'!N48</f>
        <v>0</v>
      </c>
      <c r="O48" s="311">
        <f>'ПЛАН НАВЧАЛЬНОГО ПРОЦЕСУ ДЕННА'!O48</f>
        <v>0</v>
      </c>
      <c r="P48" s="311">
        <f>'ПЛАН НАВЧАЛЬНОГО ПРОЦЕСУ ДЕННА'!P48</f>
        <v>0</v>
      </c>
      <c r="Q48" s="625">
        <f>'ПЛАН НАВЧАЛЬНОГО ПРОЦЕСУ ДЕННА'!Q48</f>
        <v>0</v>
      </c>
      <c r="R48" s="626">
        <f>'ПЛАН НАВЧАЛЬНОГО ПРОЦЕСУ ДЕННА'!R48</f>
        <v>0</v>
      </c>
      <c r="S48" s="626">
        <f>'ПЛАН НАВЧАЛЬНОГО ПРОЦЕСУ ДЕННА'!S48</f>
        <v>0</v>
      </c>
      <c r="T48" s="626">
        <f>'ПЛАН НАВЧАЛЬНОГО ПРОЦЕСУ ДЕННА'!T48</f>
        <v>0</v>
      </c>
      <c r="U48" s="626">
        <f>'ПЛАН НАВЧАЛЬНОГО ПРОЦЕСУ ДЕННА'!U48</f>
        <v>0</v>
      </c>
      <c r="V48" s="626">
        <f>'ПЛАН НАВЧАЛЬНОГО ПРОЦЕСУ ДЕННА'!V48</f>
        <v>0</v>
      </c>
      <c r="W48" s="626">
        <f>'ПЛАН НАВЧАЛЬНОГО ПРОЦЕСУ ДЕННА'!W48</f>
        <v>0</v>
      </c>
      <c r="X48" s="353">
        <f>'ПЛАН НАВЧАЛЬНОГО ПРОЦЕСУ ДЕННА'!X48</f>
        <v>0</v>
      </c>
      <c r="Y48" s="162">
        <f>'ПЛАН НАВЧАЛЬНОГО ПРОЦЕСУ ДЕННА'!Y48</f>
        <v>0</v>
      </c>
      <c r="Z48" s="9">
        <f t="shared" si="42"/>
        <v>0</v>
      </c>
      <c r="AA48" s="9">
        <f t="shared" si="42"/>
        <v>0</v>
      </c>
      <c r="AB48" s="9">
        <f t="shared" si="42"/>
        <v>0</v>
      </c>
      <c r="AC48" s="9">
        <f t="shared" si="12"/>
        <v>0</v>
      </c>
      <c r="AD48" s="450">
        <f>IF('ПЛАН НАВЧАЛЬНОГО ПРОЦЕСУ ДЕННА'!AD48&gt;0,IF(ROUND('ПЛАН НАВЧАЛЬНОГО ПРОЦЕСУ ДЕННА'!AD48*$BW$4,0)&gt;0,ROUND('ПЛАН НАВЧАЛЬНОГО ПРОЦЕСУ ДЕННА'!AD48*$BW$4,0)*2,2),0)</f>
        <v>0</v>
      </c>
      <c r="AE48" s="450">
        <f>IF('ПЛАН НАВЧАЛЬНОГО ПРОЦЕСУ ДЕННА'!AE48&gt;0,IF(ROUND('ПЛАН НАВЧАЛЬНОГО ПРОЦЕСУ ДЕННА'!AE48*$BW$4,0)&gt;0,ROUND('ПЛАН НАВЧАЛЬНОГО ПРОЦЕСУ ДЕННА'!AE48*$BW$4,0)*2,2),0)</f>
        <v>0</v>
      </c>
      <c r="AF48" s="450">
        <f>IF('ПЛАН НАВЧАЛЬНОГО ПРОЦЕСУ ДЕННА'!AF48&gt;0,IF(ROUND('ПЛАН НАВЧАЛЬНОГО ПРОЦЕСУ ДЕННА'!AF48*$BW$4,0)&gt;0,ROUND('ПЛАН НАВЧАЛЬНОГО ПРОЦЕСУ ДЕННА'!AF48*$BW$4,0)*2,2),0)</f>
        <v>0</v>
      </c>
      <c r="AG48" s="76">
        <f>'ПЛАН НАВЧАЛЬНОГО ПРОЦЕСУ ДЕННА'!AG48</f>
        <v>0</v>
      </c>
      <c r="AH48" s="450">
        <f>IF('ПЛАН НАВЧАЛЬНОГО ПРОЦЕСУ ДЕННА'!AH48&gt;0,IF(ROUND('ПЛАН НАВЧАЛЬНОГО ПРОЦЕСУ ДЕННА'!AH48*$BW$4,0)&gt;0,ROUND('ПЛАН НАВЧАЛЬНОГО ПРОЦЕСУ ДЕННА'!AH48*$BW$4,0)*2,2),0)</f>
        <v>0</v>
      </c>
      <c r="AI48" s="450">
        <f>IF('ПЛАН НАВЧАЛЬНОГО ПРОЦЕСУ ДЕННА'!AI48&gt;0,IF(ROUND('ПЛАН НАВЧАЛЬНОГО ПРОЦЕСУ ДЕННА'!AI48*$BW$4,0)&gt;0,ROUND('ПЛАН НАВЧАЛЬНОГО ПРОЦЕСУ ДЕННА'!AI48*$BW$4,0)*2,2),0)</f>
        <v>0</v>
      </c>
      <c r="AJ48" s="450">
        <f>IF('ПЛАН НАВЧАЛЬНОГО ПРОЦЕСУ ДЕННА'!AJ48&gt;0,IF(ROUND('ПЛАН НАВЧАЛЬНОГО ПРОЦЕСУ ДЕННА'!AJ48*$BW$4,0)&gt;0,ROUND('ПЛАН НАВЧАЛЬНОГО ПРОЦЕСУ ДЕННА'!AJ48*$BW$4,0)*2,2),0)</f>
        <v>0</v>
      </c>
      <c r="AK48" s="76">
        <f>'ПЛАН НАВЧАЛЬНОГО ПРОЦЕСУ ДЕННА'!AK48</f>
        <v>0</v>
      </c>
      <c r="AL48" s="450">
        <f>IF('ПЛАН НАВЧАЛЬНОГО ПРОЦЕСУ ДЕННА'!AL48&gt;0,IF(ROUND('ПЛАН НАВЧАЛЬНОГО ПРОЦЕСУ ДЕННА'!AL48*$BW$4,0)&gt;0,ROUND('ПЛАН НАВЧАЛЬНОГО ПРОЦЕСУ ДЕННА'!AL48*$BW$4,0)*2,2),0)</f>
        <v>0</v>
      </c>
      <c r="AM48" s="450">
        <f>IF('ПЛАН НАВЧАЛЬНОГО ПРОЦЕСУ ДЕННА'!AM48&gt;0,IF(ROUND('ПЛАН НАВЧАЛЬНОГО ПРОЦЕСУ ДЕННА'!AM48*$BW$4,0)&gt;0,ROUND('ПЛАН НАВЧАЛЬНОГО ПРОЦЕСУ ДЕННА'!AM48*$BW$4,0)*2,2),0)</f>
        <v>0</v>
      </c>
      <c r="AN48" s="450">
        <f>IF('ПЛАН НАВЧАЛЬНОГО ПРОЦЕСУ ДЕННА'!AN48&gt;0,IF(ROUND('ПЛАН НАВЧАЛЬНОГО ПРОЦЕСУ ДЕННА'!AN48*$BW$4,0)&gt;0,ROUND('ПЛАН НАВЧАЛЬНОГО ПРОЦЕСУ ДЕННА'!AN48*$BW$4,0)*2,2),0)</f>
        <v>0</v>
      </c>
      <c r="AO48" s="76">
        <f>'ПЛАН НАВЧАЛЬНОГО ПРОЦЕСУ ДЕННА'!AO48</f>
        <v>0</v>
      </c>
      <c r="AP48" s="450">
        <f>IF('ПЛАН НАВЧАЛЬНОГО ПРОЦЕСУ ДЕННА'!AP48&gt;0,IF(ROUND('ПЛАН НАВЧАЛЬНОГО ПРОЦЕСУ ДЕННА'!AP48*$BW$4,0)&gt;0,ROUND('ПЛАН НАВЧАЛЬНОГО ПРОЦЕСУ ДЕННА'!AP48*$BW$4,0)*2,2),0)</f>
        <v>0</v>
      </c>
      <c r="AQ48" s="450">
        <f>IF('ПЛАН НАВЧАЛЬНОГО ПРОЦЕСУ ДЕННА'!AQ48&gt;0,IF(ROUND('ПЛАН НАВЧАЛЬНОГО ПРОЦЕСУ ДЕННА'!AQ48*$BW$4,0)&gt;0,ROUND('ПЛАН НАВЧАЛЬНОГО ПРОЦЕСУ ДЕННА'!AQ48*$BW$4,0)*2,2),0)</f>
        <v>0</v>
      </c>
      <c r="AR48" s="450">
        <f>IF('ПЛАН НАВЧАЛЬНОГО ПРОЦЕСУ ДЕННА'!AR48&gt;0,IF(ROUND('ПЛАН НАВЧАЛЬНОГО ПРОЦЕСУ ДЕННА'!AR48*$BW$4,0)&gt;0,ROUND('ПЛАН НАВЧАЛЬНОГО ПРОЦЕСУ ДЕННА'!AR48*$BW$4,0)*2,2),0)</f>
        <v>0</v>
      </c>
      <c r="AS48" s="76">
        <f>'ПЛАН НАВЧАЛЬНОГО ПРОЦЕСУ ДЕННА'!AS48</f>
        <v>0</v>
      </c>
      <c r="AT48" s="450">
        <f>IF('ПЛАН НАВЧАЛЬНОГО ПРОЦЕСУ ДЕННА'!AT48&gt;0,IF(ROUND('ПЛАН НАВЧАЛЬНОГО ПРОЦЕСУ ДЕННА'!AT48*$BW$4,0)&gt;0,ROUND('ПЛАН НАВЧАЛЬНОГО ПРОЦЕСУ ДЕННА'!AT48*$BW$4,0)*2,2),0)</f>
        <v>0</v>
      </c>
      <c r="AU48" s="450">
        <f>IF('ПЛАН НАВЧАЛЬНОГО ПРОЦЕСУ ДЕННА'!AU48&gt;0,IF(ROUND('ПЛАН НАВЧАЛЬНОГО ПРОЦЕСУ ДЕННА'!AU48*$BW$4,0)&gt;0,ROUND('ПЛАН НАВЧАЛЬНОГО ПРОЦЕСУ ДЕННА'!AU48*$BW$4,0)*2,2),0)</f>
        <v>0</v>
      </c>
      <c r="AV48" s="450">
        <f>IF('ПЛАН НАВЧАЛЬНОГО ПРОЦЕСУ ДЕННА'!AV48&gt;0,IF(ROUND('ПЛАН НАВЧАЛЬНОГО ПРОЦЕСУ ДЕННА'!AV48*$BW$4,0)&gt;0,ROUND('ПЛАН НАВЧАЛЬНОГО ПРОЦЕСУ ДЕННА'!AV48*$BW$4,0)*2,2),0)</f>
        <v>0</v>
      </c>
      <c r="AW48" s="76">
        <f t="shared" si="35"/>
        <v>0</v>
      </c>
      <c r="AX48" s="450">
        <f>IF('ПЛАН НАВЧАЛЬНОГО ПРОЦЕСУ ДЕННА'!AX48&gt;0,IF(ROUND('ПЛАН НАВЧАЛЬНОГО ПРОЦЕСУ ДЕННА'!AX48*$BW$4,0)&gt;0,ROUND('ПЛАН НАВЧАЛЬНОГО ПРОЦЕСУ ДЕННА'!AX48*$BW$4,0)*2,2),0)</f>
        <v>0</v>
      </c>
      <c r="AY48" s="450">
        <f>IF('ПЛАН НАВЧАЛЬНОГО ПРОЦЕСУ ДЕННА'!AY48&gt;0,IF(ROUND('ПЛАН НАВЧАЛЬНОГО ПРОЦЕСУ ДЕННА'!AY48*$BW$4,0)&gt;0,ROUND('ПЛАН НАВЧАЛЬНОГО ПРОЦЕСУ ДЕННА'!AY48*$BW$4,0)*2,2),0)</f>
        <v>0</v>
      </c>
      <c r="AZ48" s="450">
        <f>IF('ПЛАН НАВЧАЛЬНОГО ПРОЦЕСУ ДЕННА'!AZ48&gt;0,IF(ROUND('ПЛАН НАВЧАЛЬНОГО ПРОЦЕСУ ДЕННА'!AZ48*$BW$4,0)&gt;0,ROUND('ПЛАН НАВЧАЛЬНОГО ПРОЦЕСУ ДЕННА'!AZ48*$BW$4,0)*2,2),0)</f>
        <v>0</v>
      </c>
      <c r="BA48" s="76">
        <f t="shared" si="36"/>
        <v>0</v>
      </c>
      <c r="BB48" s="450">
        <f>IF('ПЛАН НАВЧАЛЬНОГО ПРОЦЕСУ ДЕННА'!BB48&gt;0,IF(ROUND('ПЛАН НАВЧАЛЬНОГО ПРОЦЕСУ ДЕННА'!BB48*$BW$4,0)&gt;0,ROUND('ПЛАН НАВЧАЛЬНОГО ПРОЦЕСУ ДЕННА'!BB48*$BW$4,0)*2,2),0)</f>
        <v>0</v>
      </c>
      <c r="BC48" s="450">
        <f>IF('ПЛАН НАВЧАЛЬНОГО ПРОЦЕСУ ДЕННА'!BC48&gt;0,IF(ROUND('ПЛАН НАВЧАЛЬНОГО ПРОЦЕСУ ДЕННА'!BC48*$BW$4,0)&gt;0,ROUND('ПЛАН НАВЧАЛЬНОГО ПРОЦЕСУ ДЕННА'!BC48*$BW$4,0)*2,2),0)</f>
        <v>0</v>
      </c>
      <c r="BD48" s="450">
        <f>IF('ПЛАН НАВЧАЛЬНОГО ПРОЦЕСУ ДЕННА'!BD48&gt;0,IF(ROUND('ПЛАН НАВЧАЛЬНОГО ПРОЦЕСУ ДЕННА'!BD48*$BW$4,0)&gt;0,ROUND('ПЛАН НАВЧАЛЬНОГО ПРОЦЕСУ ДЕННА'!BD48*$BW$4,0)*2,2),0)</f>
        <v>0</v>
      </c>
      <c r="BE48" s="76">
        <f t="shared" si="37"/>
        <v>0</v>
      </c>
      <c r="BF48" s="450">
        <f>IF('ПЛАН НАВЧАЛЬНОГО ПРОЦЕСУ ДЕННА'!BF48&gt;0,IF(ROUND('ПЛАН НАВЧАЛЬНОГО ПРОЦЕСУ ДЕННА'!BF48*$BW$4,0)&gt;0,ROUND('ПЛАН НАВЧАЛЬНОГО ПРОЦЕСУ ДЕННА'!BF48*$BW$4,0)*2,2),0)</f>
        <v>0</v>
      </c>
      <c r="BG48" s="450">
        <f>IF('ПЛАН НАВЧАЛЬНОГО ПРОЦЕСУ ДЕННА'!BG48&gt;0,IF(ROUND('ПЛАН НАВЧАЛЬНОГО ПРОЦЕСУ ДЕННА'!BG48*$BW$4,0)&gt;0,ROUND('ПЛАН НАВЧАЛЬНОГО ПРОЦЕСУ ДЕННА'!BG48*$BW$4,0)*2,2),0)</f>
        <v>0</v>
      </c>
      <c r="BH48" s="450">
        <f>IF('ПЛАН НАВЧАЛЬНОГО ПРОЦЕСУ ДЕННА'!BH48&gt;0,IF(ROUND('ПЛАН НАВЧАЛЬНОГО ПРОЦЕСУ ДЕННА'!BH48*$BW$4,0)&gt;0,ROUND('ПЛАН НАВЧАЛЬНОГО ПРОЦЕСУ ДЕННА'!BH48*$BW$4,0)*2,2),0)</f>
        <v>0</v>
      </c>
      <c r="BI48" s="76">
        <f t="shared" si="38"/>
        <v>0</v>
      </c>
      <c r="BJ48" s="69">
        <f t="shared" si="0"/>
        <v>0</v>
      </c>
      <c r="BK48" s="142" t="str">
        <f t="shared" si="1"/>
        <v/>
      </c>
      <c r="BL48" s="15">
        <f t="shared" si="26"/>
        <v>0</v>
      </c>
      <c r="BM48" s="15">
        <f t="shared" si="26"/>
        <v>0</v>
      </c>
      <c r="BN48" s="15">
        <f t="shared" si="26"/>
        <v>0</v>
      </c>
      <c r="BO48" s="15">
        <f t="shared" si="26"/>
        <v>0</v>
      </c>
      <c r="BP48" s="15">
        <f t="shared" si="26"/>
        <v>0</v>
      </c>
      <c r="BQ48" s="15">
        <f t="shared" si="26"/>
        <v>0</v>
      </c>
      <c r="BR48" s="15">
        <f t="shared" si="26"/>
        <v>0</v>
      </c>
      <c r="BS48" s="15">
        <f t="shared" si="26"/>
        <v>0</v>
      </c>
      <c r="BT48" s="101">
        <f t="shared" si="43"/>
        <v>0</v>
      </c>
      <c r="BW48" s="15">
        <f t="shared" si="27"/>
        <v>0</v>
      </c>
      <c r="BX48" s="15">
        <f t="shared" si="28"/>
        <v>0</v>
      </c>
      <c r="BY48" s="15">
        <f t="shared" si="29"/>
        <v>0</v>
      </c>
      <c r="BZ48" s="15">
        <f t="shared" si="30"/>
        <v>0</v>
      </c>
      <c r="CA48" s="15">
        <f t="shared" si="31"/>
        <v>0</v>
      </c>
      <c r="CB48" s="15">
        <f t="shared" si="32"/>
        <v>0</v>
      </c>
      <c r="CC48" s="15">
        <f t="shared" si="33"/>
        <v>0</v>
      </c>
      <c r="CD48" s="15">
        <f t="shared" si="34"/>
        <v>0</v>
      </c>
      <c r="CE48" s="234">
        <f t="shared" si="44"/>
        <v>0</v>
      </c>
      <c r="CF48" s="355">
        <f t="shared" si="15"/>
        <v>0</v>
      </c>
      <c r="CH48" s="356">
        <f t="shared" si="16"/>
        <v>0</v>
      </c>
      <c r="CI48" s="356">
        <f t="shared" si="17"/>
        <v>0</v>
      </c>
      <c r="CJ48" s="356">
        <f t="shared" si="18"/>
        <v>0</v>
      </c>
      <c r="CK48" s="356">
        <f t="shared" si="19"/>
        <v>0</v>
      </c>
      <c r="CL48" s="356">
        <f t="shared" si="20"/>
        <v>0</v>
      </c>
      <c r="CM48" s="356">
        <f t="shared" si="21"/>
        <v>0</v>
      </c>
      <c r="CN48" s="356">
        <f t="shared" si="22"/>
        <v>0</v>
      </c>
      <c r="CO48" s="356">
        <f t="shared" si="23"/>
        <v>0</v>
      </c>
      <c r="CP48" s="357">
        <f t="shared" si="45"/>
        <v>0</v>
      </c>
      <c r="CQ48" s="356">
        <f t="shared" si="3"/>
        <v>0</v>
      </c>
      <c r="CR48" s="356">
        <f t="shared" si="4"/>
        <v>0</v>
      </c>
      <c r="CS48" s="358">
        <f t="shared" si="5"/>
        <v>0</v>
      </c>
      <c r="CT48" s="356">
        <f t="shared" si="6"/>
        <v>0</v>
      </c>
      <c r="CU48" s="356">
        <f t="shared" si="7"/>
        <v>0</v>
      </c>
      <c r="CV48" s="356">
        <f t="shared" si="8"/>
        <v>0</v>
      </c>
      <c r="CW48" s="356">
        <f t="shared" si="9"/>
        <v>0</v>
      </c>
      <c r="CX48" s="356">
        <f t="shared" si="10"/>
        <v>0</v>
      </c>
      <c r="CY48" s="359">
        <f t="shared" si="46"/>
        <v>0</v>
      </c>
      <c r="DC48" s="360">
        <f>SUM($AD48:$AF48)+SUM($AH48:$AJ48)+SUM($AL48:AN48)+SUM($AP48:AR48)+SUM($AT48:AV48)+SUM($AX48:AZ48)+SUM($BB48:BD48)+SUM($BF48:BH48)</f>
        <v>0</v>
      </c>
      <c r="DD48" s="139"/>
      <c r="DE48" s="139"/>
      <c r="DF48" s="139"/>
      <c r="DG48" s="139"/>
      <c r="DH48" s="139"/>
      <c r="DI48" s="139"/>
      <c r="DJ48" s="139"/>
      <c r="DK48" s="139"/>
      <c r="DL48" s="139"/>
      <c r="DM48" s="139"/>
      <c r="DN48" s="139"/>
      <c r="DO48" s="139"/>
      <c r="DP48" s="139"/>
      <c r="DQ48" s="139"/>
      <c r="DR48" s="139"/>
      <c r="DS48" s="139"/>
      <c r="DT48" s="139"/>
      <c r="DU48" s="139"/>
    </row>
    <row r="49" spans="1:125" s="20" customFormat="1" hidden="1" x14ac:dyDescent="0.25">
      <c r="A49" s="23" t="str">
        <f>'ПЛАН НАВЧАЛЬНОГО ПРОЦЕСУ ДЕННА'!A49</f>
        <v>1.1.35</v>
      </c>
      <c r="B49" s="513">
        <f>'ПЛАН НАВЧАЛЬНОГО ПРОЦЕСУ ДЕННА'!B49</f>
        <v>0</v>
      </c>
      <c r="C49" s="514">
        <f>'ПЛАН НАВЧАЛЬНОГО ПРОЦЕСУ ДЕННА'!C49</f>
        <v>0</v>
      </c>
      <c r="D49" s="350">
        <f>'ПЛАН НАВЧАЛЬНОГО ПРОЦЕСУ ДЕННА'!D49</f>
        <v>0</v>
      </c>
      <c r="E49" s="351">
        <f>'ПЛАН НАВЧАЛЬНОГО ПРОЦЕСУ ДЕННА'!E49</f>
        <v>0</v>
      </c>
      <c r="F49" s="351">
        <f>'ПЛАН НАВЧАЛЬНОГО ПРОЦЕСУ ДЕННА'!F49</f>
        <v>0</v>
      </c>
      <c r="G49" s="352">
        <f>'ПЛАН НАВЧАЛЬНОГО ПРОЦЕСУ ДЕННА'!G49</f>
        <v>0</v>
      </c>
      <c r="H49" s="350">
        <f>'ПЛАН НАВЧАЛЬНОГО ПРОЦЕСУ ДЕННА'!H49</f>
        <v>0</v>
      </c>
      <c r="I49" s="351">
        <f>'ПЛАН НАВЧАЛЬНОГО ПРОЦЕСУ ДЕННА'!I49</f>
        <v>0</v>
      </c>
      <c r="J49" s="351">
        <f>'ПЛАН НАВЧАЛЬНОГО ПРОЦЕСУ ДЕННА'!J49</f>
        <v>0</v>
      </c>
      <c r="K49" s="351">
        <f>'ПЛАН НАВЧАЛЬНОГО ПРОЦЕСУ ДЕННА'!K49</f>
        <v>0</v>
      </c>
      <c r="L49" s="351">
        <f>'ПЛАН НАВЧАЛЬНОГО ПРОЦЕСУ ДЕННА'!L49</f>
        <v>0</v>
      </c>
      <c r="M49" s="351">
        <f>'ПЛАН НАВЧАЛЬНОГО ПРОЦЕСУ ДЕННА'!M49</f>
        <v>0</v>
      </c>
      <c r="N49" s="351">
        <f>'ПЛАН НАВЧАЛЬНОГО ПРОЦЕСУ ДЕННА'!N49</f>
        <v>0</v>
      </c>
      <c r="O49" s="311">
        <f>'ПЛАН НАВЧАЛЬНОГО ПРОЦЕСУ ДЕННА'!O49</f>
        <v>0</v>
      </c>
      <c r="P49" s="311">
        <f>'ПЛАН НАВЧАЛЬНОГО ПРОЦЕСУ ДЕННА'!P49</f>
        <v>0</v>
      </c>
      <c r="Q49" s="625">
        <f>'ПЛАН НАВЧАЛЬНОГО ПРОЦЕСУ ДЕННА'!Q49</f>
        <v>0</v>
      </c>
      <c r="R49" s="626">
        <f>'ПЛАН НАВЧАЛЬНОГО ПРОЦЕСУ ДЕННА'!R49</f>
        <v>0</v>
      </c>
      <c r="S49" s="626">
        <f>'ПЛАН НАВЧАЛЬНОГО ПРОЦЕСУ ДЕННА'!S49</f>
        <v>0</v>
      </c>
      <c r="T49" s="626">
        <f>'ПЛАН НАВЧАЛЬНОГО ПРОЦЕСУ ДЕННА'!T49</f>
        <v>0</v>
      </c>
      <c r="U49" s="626">
        <f>'ПЛАН НАВЧАЛЬНОГО ПРОЦЕСУ ДЕННА'!U49</f>
        <v>0</v>
      </c>
      <c r="V49" s="626">
        <f>'ПЛАН НАВЧАЛЬНОГО ПРОЦЕСУ ДЕННА'!V49</f>
        <v>0</v>
      </c>
      <c r="W49" s="626">
        <f>'ПЛАН НАВЧАЛЬНОГО ПРОЦЕСУ ДЕННА'!W49</f>
        <v>0</v>
      </c>
      <c r="X49" s="353">
        <f>'ПЛАН НАВЧАЛЬНОГО ПРОЦЕСУ ДЕННА'!X49</f>
        <v>0</v>
      </c>
      <c r="Y49" s="162">
        <f>'ПЛАН НАВЧАЛЬНОГО ПРОЦЕСУ ДЕННА'!Y49</f>
        <v>0</v>
      </c>
      <c r="Z49" s="9">
        <f t="shared" si="42"/>
        <v>0</v>
      </c>
      <c r="AA49" s="9">
        <f t="shared" si="42"/>
        <v>0</v>
      </c>
      <c r="AB49" s="9">
        <f t="shared" si="42"/>
        <v>0</v>
      </c>
      <c r="AC49" s="9">
        <f t="shared" si="12"/>
        <v>0</v>
      </c>
      <c r="AD49" s="450">
        <f>IF('ПЛАН НАВЧАЛЬНОГО ПРОЦЕСУ ДЕННА'!AD49&gt;0,IF(ROUND('ПЛАН НАВЧАЛЬНОГО ПРОЦЕСУ ДЕННА'!AD49*$BW$4,0)&gt;0,ROUND('ПЛАН НАВЧАЛЬНОГО ПРОЦЕСУ ДЕННА'!AD49*$BW$4,0)*2,2),0)</f>
        <v>0</v>
      </c>
      <c r="AE49" s="450">
        <f>IF('ПЛАН НАВЧАЛЬНОГО ПРОЦЕСУ ДЕННА'!AE49&gt;0,IF(ROUND('ПЛАН НАВЧАЛЬНОГО ПРОЦЕСУ ДЕННА'!AE49*$BW$4,0)&gt;0,ROUND('ПЛАН НАВЧАЛЬНОГО ПРОЦЕСУ ДЕННА'!AE49*$BW$4,0)*2,2),0)</f>
        <v>0</v>
      </c>
      <c r="AF49" s="450">
        <f>IF('ПЛАН НАВЧАЛЬНОГО ПРОЦЕСУ ДЕННА'!AF49&gt;0,IF(ROUND('ПЛАН НАВЧАЛЬНОГО ПРОЦЕСУ ДЕННА'!AF49*$BW$4,0)&gt;0,ROUND('ПЛАН НАВЧАЛЬНОГО ПРОЦЕСУ ДЕННА'!AF49*$BW$4,0)*2,2),0)</f>
        <v>0</v>
      </c>
      <c r="AG49" s="76">
        <f>'ПЛАН НАВЧАЛЬНОГО ПРОЦЕСУ ДЕННА'!AG49</f>
        <v>0</v>
      </c>
      <c r="AH49" s="450">
        <f>IF('ПЛАН НАВЧАЛЬНОГО ПРОЦЕСУ ДЕННА'!AH49&gt;0,IF(ROUND('ПЛАН НАВЧАЛЬНОГО ПРОЦЕСУ ДЕННА'!AH49*$BW$4,0)&gt;0,ROUND('ПЛАН НАВЧАЛЬНОГО ПРОЦЕСУ ДЕННА'!AH49*$BW$4,0)*2,2),0)</f>
        <v>0</v>
      </c>
      <c r="AI49" s="450">
        <f>IF('ПЛАН НАВЧАЛЬНОГО ПРОЦЕСУ ДЕННА'!AI49&gt;0,IF(ROUND('ПЛАН НАВЧАЛЬНОГО ПРОЦЕСУ ДЕННА'!AI49*$BW$4,0)&gt;0,ROUND('ПЛАН НАВЧАЛЬНОГО ПРОЦЕСУ ДЕННА'!AI49*$BW$4,0)*2,2),0)</f>
        <v>0</v>
      </c>
      <c r="AJ49" s="450">
        <f>IF('ПЛАН НАВЧАЛЬНОГО ПРОЦЕСУ ДЕННА'!AJ49&gt;0,IF(ROUND('ПЛАН НАВЧАЛЬНОГО ПРОЦЕСУ ДЕННА'!AJ49*$BW$4,0)&gt;0,ROUND('ПЛАН НАВЧАЛЬНОГО ПРОЦЕСУ ДЕННА'!AJ49*$BW$4,0)*2,2),0)</f>
        <v>0</v>
      </c>
      <c r="AK49" s="76">
        <f>'ПЛАН НАВЧАЛЬНОГО ПРОЦЕСУ ДЕННА'!AK49</f>
        <v>0</v>
      </c>
      <c r="AL49" s="450">
        <f>IF('ПЛАН НАВЧАЛЬНОГО ПРОЦЕСУ ДЕННА'!AL49&gt;0,IF(ROUND('ПЛАН НАВЧАЛЬНОГО ПРОЦЕСУ ДЕННА'!AL49*$BW$4,0)&gt;0,ROUND('ПЛАН НАВЧАЛЬНОГО ПРОЦЕСУ ДЕННА'!AL49*$BW$4,0)*2,2),0)</f>
        <v>0</v>
      </c>
      <c r="AM49" s="450">
        <f>IF('ПЛАН НАВЧАЛЬНОГО ПРОЦЕСУ ДЕННА'!AM49&gt;0,IF(ROUND('ПЛАН НАВЧАЛЬНОГО ПРОЦЕСУ ДЕННА'!AM49*$BW$4,0)&gt;0,ROUND('ПЛАН НАВЧАЛЬНОГО ПРОЦЕСУ ДЕННА'!AM49*$BW$4,0)*2,2),0)</f>
        <v>0</v>
      </c>
      <c r="AN49" s="450">
        <f>IF('ПЛАН НАВЧАЛЬНОГО ПРОЦЕСУ ДЕННА'!AN49&gt;0,IF(ROUND('ПЛАН НАВЧАЛЬНОГО ПРОЦЕСУ ДЕННА'!AN49*$BW$4,0)&gt;0,ROUND('ПЛАН НАВЧАЛЬНОГО ПРОЦЕСУ ДЕННА'!AN49*$BW$4,0)*2,2),0)</f>
        <v>0</v>
      </c>
      <c r="AO49" s="76">
        <f>'ПЛАН НАВЧАЛЬНОГО ПРОЦЕСУ ДЕННА'!AO49</f>
        <v>0</v>
      </c>
      <c r="AP49" s="450">
        <f>IF('ПЛАН НАВЧАЛЬНОГО ПРОЦЕСУ ДЕННА'!AP49&gt;0,IF(ROUND('ПЛАН НАВЧАЛЬНОГО ПРОЦЕСУ ДЕННА'!AP49*$BW$4,0)&gt;0,ROUND('ПЛАН НАВЧАЛЬНОГО ПРОЦЕСУ ДЕННА'!AP49*$BW$4,0)*2,2),0)</f>
        <v>0</v>
      </c>
      <c r="AQ49" s="450">
        <f>IF('ПЛАН НАВЧАЛЬНОГО ПРОЦЕСУ ДЕННА'!AQ49&gt;0,IF(ROUND('ПЛАН НАВЧАЛЬНОГО ПРОЦЕСУ ДЕННА'!AQ49*$BW$4,0)&gt;0,ROUND('ПЛАН НАВЧАЛЬНОГО ПРОЦЕСУ ДЕННА'!AQ49*$BW$4,0)*2,2),0)</f>
        <v>0</v>
      </c>
      <c r="AR49" s="450">
        <f>IF('ПЛАН НАВЧАЛЬНОГО ПРОЦЕСУ ДЕННА'!AR49&gt;0,IF(ROUND('ПЛАН НАВЧАЛЬНОГО ПРОЦЕСУ ДЕННА'!AR49*$BW$4,0)&gt;0,ROUND('ПЛАН НАВЧАЛЬНОГО ПРОЦЕСУ ДЕННА'!AR49*$BW$4,0)*2,2),0)</f>
        <v>0</v>
      </c>
      <c r="AS49" s="76">
        <f>'ПЛАН НАВЧАЛЬНОГО ПРОЦЕСУ ДЕННА'!AS49</f>
        <v>0</v>
      </c>
      <c r="AT49" s="450">
        <f>IF('ПЛАН НАВЧАЛЬНОГО ПРОЦЕСУ ДЕННА'!AT49&gt;0,IF(ROUND('ПЛАН НАВЧАЛЬНОГО ПРОЦЕСУ ДЕННА'!AT49*$BW$4,0)&gt;0,ROUND('ПЛАН НАВЧАЛЬНОГО ПРОЦЕСУ ДЕННА'!AT49*$BW$4,0)*2,2),0)</f>
        <v>0</v>
      </c>
      <c r="AU49" s="450">
        <f>IF('ПЛАН НАВЧАЛЬНОГО ПРОЦЕСУ ДЕННА'!AU49&gt;0,IF(ROUND('ПЛАН НАВЧАЛЬНОГО ПРОЦЕСУ ДЕННА'!AU49*$BW$4,0)&gt;0,ROUND('ПЛАН НАВЧАЛЬНОГО ПРОЦЕСУ ДЕННА'!AU49*$BW$4,0)*2,2),0)</f>
        <v>0</v>
      </c>
      <c r="AV49" s="450">
        <f>IF('ПЛАН НАВЧАЛЬНОГО ПРОЦЕСУ ДЕННА'!AV49&gt;0,IF(ROUND('ПЛАН НАВЧАЛЬНОГО ПРОЦЕСУ ДЕННА'!AV49*$BW$4,0)&gt;0,ROUND('ПЛАН НАВЧАЛЬНОГО ПРОЦЕСУ ДЕННА'!AV49*$BW$4,0)*2,2),0)</f>
        <v>0</v>
      </c>
      <c r="AW49" s="76">
        <f t="shared" si="35"/>
        <v>0</v>
      </c>
      <c r="AX49" s="450">
        <f>IF('ПЛАН НАВЧАЛЬНОГО ПРОЦЕСУ ДЕННА'!AX49&gt;0,IF(ROUND('ПЛАН НАВЧАЛЬНОГО ПРОЦЕСУ ДЕННА'!AX49*$BW$4,0)&gt;0,ROUND('ПЛАН НАВЧАЛЬНОГО ПРОЦЕСУ ДЕННА'!AX49*$BW$4,0)*2,2),0)</f>
        <v>0</v>
      </c>
      <c r="AY49" s="450">
        <f>IF('ПЛАН НАВЧАЛЬНОГО ПРОЦЕСУ ДЕННА'!AY49&gt;0,IF(ROUND('ПЛАН НАВЧАЛЬНОГО ПРОЦЕСУ ДЕННА'!AY49*$BW$4,0)&gt;0,ROUND('ПЛАН НАВЧАЛЬНОГО ПРОЦЕСУ ДЕННА'!AY49*$BW$4,0)*2,2),0)</f>
        <v>0</v>
      </c>
      <c r="AZ49" s="450">
        <f>IF('ПЛАН НАВЧАЛЬНОГО ПРОЦЕСУ ДЕННА'!AZ49&gt;0,IF(ROUND('ПЛАН НАВЧАЛЬНОГО ПРОЦЕСУ ДЕННА'!AZ49*$BW$4,0)&gt;0,ROUND('ПЛАН НАВЧАЛЬНОГО ПРОЦЕСУ ДЕННА'!AZ49*$BW$4,0)*2,2),0)</f>
        <v>0</v>
      </c>
      <c r="BA49" s="76">
        <f t="shared" si="36"/>
        <v>0</v>
      </c>
      <c r="BB49" s="450">
        <f>IF('ПЛАН НАВЧАЛЬНОГО ПРОЦЕСУ ДЕННА'!BB49&gt;0,IF(ROUND('ПЛАН НАВЧАЛЬНОГО ПРОЦЕСУ ДЕННА'!BB49*$BW$4,0)&gt;0,ROUND('ПЛАН НАВЧАЛЬНОГО ПРОЦЕСУ ДЕННА'!BB49*$BW$4,0)*2,2),0)</f>
        <v>0</v>
      </c>
      <c r="BC49" s="450">
        <f>IF('ПЛАН НАВЧАЛЬНОГО ПРОЦЕСУ ДЕННА'!BC49&gt;0,IF(ROUND('ПЛАН НАВЧАЛЬНОГО ПРОЦЕСУ ДЕННА'!BC49*$BW$4,0)&gt;0,ROUND('ПЛАН НАВЧАЛЬНОГО ПРОЦЕСУ ДЕННА'!BC49*$BW$4,0)*2,2),0)</f>
        <v>0</v>
      </c>
      <c r="BD49" s="450">
        <f>IF('ПЛАН НАВЧАЛЬНОГО ПРОЦЕСУ ДЕННА'!BD49&gt;0,IF(ROUND('ПЛАН НАВЧАЛЬНОГО ПРОЦЕСУ ДЕННА'!BD49*$BW$4,0)&gt;0,ROUND('ПЛАН НАВЧАЛЬНОГО ПРОЦЕСУ ДЕННА'!BD49*$BW$4,0)*2,2),0)</f>
        <v>0</v>
      </c>
      <c r="BE49" s="76">
        <f t="shared" si="37"/>
        <v>0</v>
      </c>
      <c r="BF49" s="450">
        <f>IF('ПЛАН НАВЧАЛЬНОГО ПРОЦЕСУ ДЕННА'!BF49&gt;0,IF(ROUND('ПЛАН НАВЧАЛЬНОГО ПРОЦЕСУ ДЕННА'!BF49*$BW$4,0)&gt;0,ROUND('ПЛАН НАВЧАЛЬНОГО ПРОЦЕСУ ДЕННА'!BF49*$BW$4,0)*2,2),0)</f>
        <v>0</v>
      </c>
      <c r="BG49" s="450">
        <f>IF('ПЛАН НАВЧАЛЬНОГО ПРОЦЕСУ ДЕННА'!BG49&gt;0,IF(ROUND('ПЛАН НАВЧАЛЬНОГО ПРОЦЕСУ ДЕННА'!BG49*$BW$4,0)&gt;0,ROUND('ПЛАН НАВЧАЛЬНОГО ПРОЦЕСУ ДЕННА'!BG49*$BW$4,0)*2,2),0)</f>
        <v>0</v>
      </c>
      <c r="BH49" s="450">
        <f>IF('ПЛАН НАВЧАЛЬНОГО ПРОЦЕСУ ДЕННА'!BH49&gt;0,IF(ROUND('ПЛАН НАВЧАЛЬНОГО ПРОЦЕСУ ДЕННА'!BH49*$BW$4,0)&gt;0,ROUND('ПЛАН НАВЧАЛЬНОГО ПРОЦЕСУ ДЕННА'!BH49*$BW$4,0)*2,2),0)</f>
        <v>0</v>
      </c>
      <c r="BI49" s="76">
        <f t="shared" si="38"/>
        <v>0</v>
      </c>
      <c r="BJ49" s="69">
        <f t="shared" si="0"/>
        <v>0</v>
      </c>
      <c r="BK49" s="142" t="str">
        <f t="shared" si="1"/>
        <v/>
      </c>
      <c r="BL49" s="15">
        <f t="shared" si="26"/>
        <v>0</v>
      </c>
      <c r="BM49" s="15">
        <f t="shared" si="26"/>
        <v>0</v>
      </c>
      <c r="BN49" s="15">
        <f t="shared" si="26"/>
        <v>0</v>
      </c>
      <c r="BO49" s="15">
        <f t="shared" si="26"/>
        <v>0</v>
      </c>
      <c r="BP49" s="15">
        <f t="shared" si="26"/>
        <v>0</v>
      </c>
      <c r="BQ49" s="15">
        <f t="shared" si="26"/>
        <v>0</v>
      </c>
      <c r="BR49" s="15">
        <f t="shared" si="26"/>
        <v>0</v>
      </c>
      <c r="BS49" s="15">
        <f t="shared" si="26"/>
        <v>0</v>
      </c>
      <c r="BT49" s="101">
        <f t="shared" si="43"/>
        <v>0</v>
      </c>
      <c r="BW49" s="15">
        <f t="shared" si="27"/>
        <v>0</v>
      </c>
      <c r="BX49" s="15">
        <f t="shared" si="28"/>
        <v>0</v>
      </c>
      <c r="BY49" s="15">
        <f t="shared" si="29"/>
        <v>0</v>
      </c>
      <c r="BZ49" s="15">
        <f t="shared" si="30"/>
        <v>0</v>
      </c>
      <c r="CA49" s="15">
        <f t="shared" si="31"/>
        <v>0</v>
      </c>
      <c r="CB49" s="15">
        <f t="shared" si="32"/>
        <v>0</v>
      </c>
      <c r="CC49" s="15">
        <f t="shared" si="33"/>
        <v>0</v>
      </c>
      <c r="CD49" s="15">
        <f t="shared" si="34"/>
        <v>0</v>
      </c>
      <c r="CE49" s="234">
        <f t="shared" si="44"/>
        <v>0</v>
      </c>
      <c r="CF49" s="355">
        <f t="shared" si="15"/>
        <v>0</v>
      </c>
      <c r="CH49" s="356">
        <f t="shared" si="16"/>
        <v>0</v>
      </c>
      <c r="CI49" s="356">
        <f t="shared" si="17"/>
        <v>0</v>
      </c>
      <c r="CJ49" s="356">
        <f t="shared" si="18"/>
        <v>0</v>
      </c>
      <c r="CK49" s="356">
        <f t="shared" si="19"/>
        <v>0</v>
      </c>
      <c r="CL49" s="356">
        <f t="shared" si="20"/>
        <v>0</v>
      </c>
      <c r="CM49" s="356">
        <f t="shared" si="21"/>
        <v>0</v>
      </c>
      <c r="CN49" s="356">
        <f t="shared" si="22"/>
        <v>0</v>
      </c>
      <c r="CO49" s="356">
        <f t="shared" si="23"/>
        <v>0</v>
      </c>
      <c r="CP49" s="357">
        <f t="shared" si="45"/>
        <v>0</v>
      </c>
      <c r="CQ49" s="356">
        <f t="shared" si="3"/>
        <v>0</v>
      </c>
      <c r="CR49" s="356">
        <f t="shared" si="4"/>
        <v>0</v>
      </c>
      <c r="CS49" s="358">
        <f t="shared" si="5"/>
        <v>0</v>
      </c>
      <c r="CT49" s="356">
        <f t="shared" si="6"/>
        <v>0</v>
      </c>
      <c r="CU49" s="356">
        <f t="shared" si="7"/>
        <v>0</v>
      </c>
      <c r="CV49" s="356">
        <f t="shared" si="8"/>
        <v>0</v>
      </c>
      <c r="CW49" s="356">
        <f t="shared" si="9"/>
        <v>0</v>
      </c>
      <c r="CX49" s="356">
        <f t="shared" si="10"/>
        <v>0</v>
      </c>
      <c r="CY49" s="359">
        <f t="shared" si="46"/>
        <v>0</v>
      </c>
      <c r="DC49" s="360">
        <f>SUM($AD49:$AF49)+SUM($AH49:$AJ49)+SUM($AL49:AN49)+SUM($AP49:AR49)+SUM($AT49:AV49)+SUM($AX49:AZ49)+SUM($BB49:BD49)+SUM($BF49:BH49)</f>
        <v>0</v>
      </c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</row>
    <row r="50" spans="1:125" s="20" customFormat="1" hidden="1" x14ac:dyDescent="0.25">
      <c r="A50" s="23" t="str">
        <f>'ПЛАН НАВЧАЛЬНОГО ПРОЦЕСУ ДЕННА'!A50</f>
        <v>1.1.36</v>
      </c>
      <c r="B50" s="513">
        <f>'ПЛАН НАВЧАЛЬНОГО ПРОЦЕСУ ДЕННА'!B50</f>
        <v>0</v>
      </c>
      <c r="C50" s="514">
        <f>'ПЛАН НАВЧАЛЬНОГО ПРОЦЕСУ ДЕННА'!C50</f>
        <v>0</v>
      </c>
      <c r="D50" s="350">
        <f>'ПЛАН НАВЧАЛЬНОГО ПРОЦЕСУ ДЕННА'!D50</f>
        <v>0</v>
      </c>
      <c r="E50" s="351">
        <f>'ПЛАН НАВЧАЛЬНОГО ПРОЦЕСУ ДЕННА'!E50</f>
        <v>0</v>
      </c>
      <c r="F50" s="351">
        <f>'ПЛАН НАВЧАЛЬНОГО ПРОЦЕСУ ДЕННА'!F50</f>
        <v>0</v>
      </c>
      <c r="G50" s="352">
        <f>'ПЛАН НАВЧАЛЬНОГО ПРОЦЕСУ ДЕННА'!G50</f>
        <v>0</v>
      </c>
      <c r="H50" s="350">
        <f>'ПЛАН НАВЧАЛЬНОГО ПРОЦЕСУ ДЕННА'!H50</f>
        <v>0</v>
      </c>
      <c r="I50" s="351">
        <f>'ПЛАН НАВЧАЛЬНОГО ПРОЦЕСУ ДЕННА'!I50</f>
        <v>0</v>
      </c>
      <c r="J50" s="351">
        <f>'ПЛАН НАВЧАЛЬНОГО ПРОЦЕСУ ДЕННА'!J50</f>
        <v>0</v>
      </c>
      <c r="K50" s="351">
        <f>'ПЛАН НАВЧАЛЬНОГО ПРОЦЕСУ ДЕННА'!K50</f>
        <v>0</v>
      </c>
      <c r="L50" s="351">
        <f>'ПЛАН НАВЧАЛЬНОГО ПРОЦЕСУ ДЕННА'!L50</f>
        <v>0</v>
      </c>
      <c r="M50" s="351">
        <f>'ПЛАН НАВЧАЛЬНОГО ПРОЦЕСУ ДЕННА'!M50</f>
        <v>0</v>
      </c>
      <c r="N50" s="351">
        <f>'ПЛАН НАВЧАЛЬНОГО ПРОЦЕСУ ДЕННА'!N50</f>
        <v>0</v>
      </c>
      <c r="O50" s="311">
        <f>'ПЛАН НАВЧАЛЬНОГО ПРОЦЕСУ ДЕННА'!O50</f>
        <v>0</v>
      </c>
      <c r="P50" s="311">
        <f>'ПЛАН НАВЧАЛЬНОГО ПРОЦЕСУ ДЕННА'!P50</f>
        <v>0</v>
      </c>
      <c r="Q50" s="625">
        <f>'ПЛАН НАВЧАЛЬНОГО ПРОЦЕСУ ДЕННА'!Q50</f>
        <v>0</v>
      </c>
      <c r="R50" s="626">
        <f>'ПЛАН НАВЧАЛЬНОГО ПРОЦЕСУ ДЕННА'!R50</f>
        <v>0</v>
      </c>
      <c r="S50" s="626">
        <f>'ПЛАН НАВЧАЛЬНОГО ПРОЦЕСУ ДЕННА'!S50</f>
        <v>0</v>
      </c>
      <c r="T50" s="626">
        <f>'ПЛАН НАВЧАЛЬНОГО ПРОЦЕСУ ДЕННА'!T50</f>
        <v>0</v>
      </c>
      <c r="U50" s="626">
        <f>'ПЛАН НАВЧАЛЬНОГО ПРОЦЕСУ ДЕННА'!U50</f>
        <v>0</v>
      </c>
      <c r="V50" s="626">
        <f>'ПЛАН НАВЧАЛЬНОГО ПРОЦЕСУ ДЕННА'!V50</f>
        <v>0</v>
      </c>
      <c r="W50" s="626">
        <f>'ПЛАН НАВЧАЛЬНОГО ПРОЦЕСУ ДЕННА'!W50</f>
        <v>0</v>
      </c>
      <c r="X50" s="353">
        <f>'ПЛАН НАВЧАЛЬНОГО ПРОЦЕСУ ДЕННА'!X50</f>
        <v>0</v>
      </c>
      <c r="Y50" s="162">
        <f>'ПЛАН НАВЧАЛЬНОГО ПРОЦЕСУ ДЕННА'!Y50</f>
        <v>0</v>
      </c>
      <c r="Z50" s="9">
        <f t="shared" si="42"/>
        <v>0</v>
      </c>
      <c r="AA50" s="9">
        <f t="shared" si="42"/>
        <v>0</v>
      </c>
      <c r="AB50" s="9">
        <f t="shared" si="42"/>
        <v>0</v>
      </c>
      <c r="AC50" s="9">
        <f t="shared" si="12"/>
        <v>0</v>
      </c>
      <c r="AD50" s="450">
        <f>IF('ПЛАН НАВЧАЛЬНОГО ПРОЦЕСУ ДЕННА'!AD50&gt;0,IF(ROUND('ПЛАН НАВЧАЛЬНОГО ПРОЦЕСУ ДЕННА'!AD50*$BW$4,0)&gt;0,ROUND('ПЛАН НАВЧАЛЬНОГО ПРОЦЕСУ ДЕННА'!AD50*$BW$4,0)*2,2),0)</f>
        <v>0</v>
      </c>
      <c r="AE50" s="450">
        <f>IF('ПЛАН НАВЧАЛЬНОГО ПРОЦЕСУ ДЕННА'!AE50&gt;0,IF(ROUND('ПЛАН НАВЧАЛЬНОГО ПРОЦЕСУ ДЕННА'!AE50*$BW$4,0)&gt;0,ROUND('ПЛАН НАВЧАЛЬНОГО ПРОЦЕСУ ДЕННА'!AE50*$BW$4,0)*2,2),0)</f>
        <v>0</v>
      </c>
      <c r="AF50" s="450">
        <f>IF('ПЛАН НАВЧАЛЬНОГО ПРОЦЕСУ ДЕННА'!AF50&gt;0,IF(ROUND('ПЛАН НАВЧАЛЬНОГО ПРОЦЕСУ ДЕННА'!AF50*$BW$4,0)&gt;0,ROUND('ПЛАН НАВЧАЛЬНОГО ПРОЦЕСУ ДЕННА'!AF50*$BW$4,0)*2,2),0)</f>
        <v>0</v>
      </c>
      <c r="AG50" s="76">
        <f>'ПЛАН НАВЧАЛЬНОГО ПРОЦЕСУ ДЕННА'!AG50</f>
        <v>0</v>
      </c>
      <c r="AH50" s="450">
        <f>IF('ПЛАН НАВЧАЛЬНОГО ПРОЦЕСУ ДЕННА'!AH50&gt;0,IF(ROUND('ПЛАН НАВЧАЛЬНОГО ПРОЦЕСУ ДЕННА'!AH50*$BW$4,0)&gt;0,ROUND('ПЛАН НАВЧАЛЬНОГО ПРОЦЕСУ ДЕННА'!AH50*$BW$4,0)*2,2),0)</f>
        <v>0</v>
      </c>
      <c r="AI50" s="450">
        <f>IF('ПЛАН НАВЧАЛЬНОГО ПРОЦЕСУ ДЕННА'!AI50&gt;0,IF(ROUND('ПЛАН НАВЧАЛЬНОГО ПРОЦЕСУ ДЕННА'!AI50*$BW$4,0)&gt;0,ROUND('ПЛАН НАВЧАЛЬНОГО ПРОЦЕСУ ДЕННА'!AI50*$BW$4,0)*2,2),0)</f>
        <v>0</v>
      </c>
      <c r="AJ50" s="450">
        <f>IF('ПЛАН НАВЧАЛЬНОГО ПРОЦЕСУ ДЕННА'!AJ50&gt;0,IF(ROUND('ПЛАН НАВЧАЛЬНОГО ПРОЦЕСУ ДЕННА'!AJ50*$BW$4,0)&gt;0,ROUND('ПЛАН НАВЧАЛЬНОГО ПРОЦЕСУ ДЕННА'!AJ50*$BW$4,0)*2,2),0)</f>
        <v>0</v>
      </c>
      <c r="AK50" s="76">
        <f>'ПЛАН НАВЧАЛЬНОГО ПРОЦЕСУ ДЕННА'!AK50</f>
        <v>0</v>
      </c>
      <c r="AL50" s="450">
        <f>IF('ПЛАН НАВЧАЛЬНОГО ПРОЦЕСУ ДЕННА'!AL50&gt;0,IF(ROUND('ПЛАН НАВЧАЛЬНОГО ПРОЦЕСУ ДЕННА'!AL50*$BW$4,0)&gt;0,ROUND('ПЛАН НАВЧАЛЬНОГО ПРОЦЕСУ ДЕННА'!AL50*$BW$4,0)*2,2),0)</f>
        <v>0</v>
      </c>
      <c r="AM50" s="450">
        <f>IF('ПЛАН НАВЧАЛЬНОГО ПРОЦЕСУ ДЕННА'!AM50&gt;0,IF(ROUND('ПЛАН НАВЧАЛЬНОГО ПРОЦЕСУ ДЕННА'!AM50*$BW$4,0)&gt;0,ROUND('ПЛАН НАВЧАЛЬНОГО ПРОЦЕСУ ДЕННА'!AM50*$BW$4,0)*2,2),0)</f>
        <v>0</v>
      </c>
      <c r="AN50" s="450">
        <f>IF('ПЛАН НАВЧАЛЬНОГО ПРОЦЕСУ ДЕННА'!AN50&gt;0,IF(ROUND('ПЛАН НАВЧАЛЬНОГО ПРОЦЕСУ ДЕННА'!AN50*$BW$4,0)&gt;0,ROUND('ПЛАН НАВЧАЛЬНОГО ПРОЦЕСУ ДЕННА'!AN50*$BW$4,0)*2,2),0)</f>
        <v>0</v>
      </c>
      <c r="AO50" s="76">
        <f>'ПЛАН НАВЧАЛЬНОГО ПРОЦЕСУ ДЕННА'!AO50</f>
        <v>0</v>
      </c>
      <c r="AP50" s="450">
        <f>IF('ПЛАН НАВЧАЛЬНОГО ПРОЦЕСУ ДЕННА'!AP50&gt;0,IF(ROUND('ПЛАН НАВЧАЛЬНОГО ПРОЦЕСУ ДЕННА'!AP50*$BW$4,0)&gt;0,ROUND('ПЛАН НАВЧАЛЬНОГО ПРОЦЕСУ ДЕННА'!AP50*$BW$4,0)*2,2),0)</f>
        <v>0</v>
      </c>
      <c r="AQ50" s="450">
        <f>IF('ПЛАН НАВЧАЛЬНОГО ПРОЦЕСУ ДЕННА'!AQ50&gt;0,IF(ROUND('ПЛАН НАВЧАЛЬНОГО ПРОЦЕСУ ДЕННА'!AQ50*$BW$4,0)&gt;0,ROUND('ПЛАН НАВЧАЛЬНОГО ПРОЦЕСУ ДЕННА'!AQ50*$BW$4,0)*2,2),0)</f>
        <v>0</v>
      </c>
      <c r="AR50" s="450">
        <f>IF('ПЛАН НАВЧАЛЬНОГО ПРОЦЕСУ ДЕННА'!AR50&gt;0,IF(ROUND('ПЛАН НАВЧАЛЬНОГО ПРОЦЕСУ ДЕННА'!AR50*$BW$4,0)&gt;0,ROUND('ПЛАН НАВЧАЛЬНОГО ПРОЦЕСУ ДЕННА'!AR50*$BW$4,0)*2,2),0)</f>
        <v>0</v>
      </c>
      <c r="AS50" s="76">
        <f>'ПЛАН НАВЧАЛЬНОГО ПРОЦЕСУ ДЕННА'!AS50</f>
        <v>0</v>
      </c>
      <c r="AT50" s="450">
        <f>IF('ПЛАН НАВЧАЛЬНОГО ПРОЦЕСУ ДЕННА'!AT50&gt;0,IF(ROUND('ПЛАН НАВЧАЛЬНОГО ПРОЦЕСУ ДЕННА'!AT50*$BW$4,0)&gt;0,ROUND('ПЛАН НАВЧАЛЬНОГО ПРОЦЕСУ ДЕННА'!AT50*$BW$4,0)*2,2),0)</f>
        <v>0</v>
      </c>
      <c r="AU50" s="450">
        <f>IF('ПЛАН НАВЧАЛЬНОГО ПРОЦЕСУ ДЕННА'!AU50&gt;0,IF(ROUND('ПЛАН НАВЧАЛЬНОГО ПРОЦЕСУ ДЕННА'!AU50*$BW$4,0)&gt;0,ROUND('ПЛАН НАВЧАЛЬНОГО ПРОЦЕСУ ДЕННА'!AU50*$BW$4,0)*2,2),0)</f>
        <v>0</v>
      </c>
      <c r="AV50" s="450">
        <f>IF('ПЛАН НАВЧАЛЬНОГО ПРОЦЕСУ ДЕННА'!AV50&gt;0,IF(ROUND('ПЛАН НАВЧАЛЬНОГО ПРОЦЕСУ ДЕННА'!AV50*$BW$4,0)&gt;0,ROUND('ПЛАН НАВЧАЛЬНОГО ПРОЦЕСУ ДЕННА'!AV50*$BW$4,0)*2,2),0)</f>
        <v>0</v>
      </c>
      <c r="AW50" s="76">
        <f t="shared" si="35"/>
        <v>0</v>
      </c>
      <c r="AX50" s="450">
        <f>IF('ПЛАН НАВЧАЛЬНОГО ПРОЦЕСУ ДЕННА'!AX50&gt;0,IF(ROUND('ПЛАН НАВЧАЛЬНОГО ПРОЦЕСУ ДЕННА'!AX50*$BW$4,0)&gt;0,ROUND('ПЛАН НАВЧАЛЬНОГО ПРОЦЕСУ ДЕННА'!AX50*$BW$4,0)*2,2),0)</f>
        <v>0</v>
      </c>
      <c r="AY50" s="450">
        <f>IF('ПЛАН НАВЧАЛЬНОГО ПРОЦЕСУ ДЕННА'!AY50&gt;0,IF(ROUND('ПЛАН НАВЧАЛЬНОГО ПРОЦЕСУ ДЕННА'!AY50*$BW$4,0)&gt;0,ROUND('ПЛАН НАВЧАЛЬНОГО ПРОЦЕСУ ДЕННА'!AY50*$BW$4,0)*2,2),0)</f>
        <v>0</v>
      </c>
      <c r="AZ50" s="450">
        <f>IF('ПЛАН НАВЧАЛЬНОГО ПРОЦЕСУ ДЕННА'!AZ50&gt;0,IF(ROUND('ПЛАН НАВЧАЛЬНОГО ПРОЦЕСУ ДЕННА'!AZ50*$BW$4,0)&gt;0,ROUND('ПЛАН НАВЧАЛЬНОГО ПРОЦЕСУ ДЕННА'!AZ50*$BW$4,0)*2,2),0)</f>
        <v>0</v>
      </c>
      <c r="BA50" s="76">
        <f t="shared" si="36"/>
        <v>0</v>
      </c>
      <c r="BB50" s="450">
        <f>IF('ПЛАН НАВЧАЛЬНОГО ПРОЦЕСУ ДЕННА'!BB50&gt;0,IF(ROUND('ПЛАН НАВЧАЛЬНОГО ПРОЦЕСУ ДЕННА'!BB50*$BW$4,0)&gt;0,ROUND('ПЛАН НАВЧАЛЬНОГО ПРОЦЕСУ ДЕННА'!BB50*$BW$4,0)*2,2),0)</f>
        <v>0</v>
      </c>
      <c r="BC50" s="450">
        <f>IF('ПЛАН НАВЧАЛЬНОГО ПРОЦЕСУ ДЕННА'!BC50&gt;0,IF(ROUND('ПЛАН НАВЧАЛЬНОГО ПРОЦЕСУ ДЕННА'!BC50*$BW$4,0)&gt;0,ROUND('ПЛАН НАВЧАЛЬНОГО ПРОЦЕСУ ДЕННА'!BC50*$BW$4,0)*2,2),0)</f>
        <v>0</v>
      </c>
      <c r="BD50" s="450">
        <f>IF('ПЛАН НАВЧАЛЬНОГО ПРОЦЕСУ ДЕННА'!BD50&gt;0,IF(ROUND('ПЛАН НАВЧАЛЬНОГО ПРОЦЕСУ ДЕННА'!BD50*$BW$4,0)&gt;0,ROUND('ПЛАН НАВЧАЛЬНОГО ПРОЦЕСУ ДЕННА'!BD50*$BW$4,0)*2,2),0)</f>
        <v>0</v>
      </c>
      <c r="BE50" s="76">
        <f t="shared" si="37"/>
        <v>0</v>
      </c>
      <c r="BF50" s="450">
        <f>IF('ПЛАН НАВЧАЛЬНОГО ПРОЦЕСУ ДЕННА'!BF50&gt;0,IF(ROUND('ПЛАН НАВЧАЛЬНОГО ПРОЦЕСУ ДЕННА'!BF50*$BW$4,0)&gt;0,ROUND('ПЛАН НАВЧАЛЬНОГО ПРОЦЕСУ ДЕННА'!BF50*$BW$4,0)*2,2),0)</f>
        <v>0</v>
      </c>
      <c r="BG50" s="450">
        <f>IF('ПЛАН НАВЧАЛЬНОГО ПРОЦЕСУ ДЕННА'!BG50&gt;0,IF(ROUND('ПЛАН НАВЧАЛЬНОГО ПРОЦЕСУ ДЕННА'!BG50*$BW$4,0)&gt;0,ROUND('ПЛАН НАВЧАЛЬНОГО ПРОЦЕСУ ДЕННА'!BG50*$BW$4,0)*2,2),0)</f>
        <v>0</v>
      </c>
      <c r="BH50" s="450">
        <f>IF('ПЛАН НАВЧАЛЬНОГО ПРОЦЕСУ ДЕННА'!BH50&gt;0,IF(ROUND('ПЛАН НАВЧАЛЬНОГО ПРОЦЕСУ ДЕННА'!BH50*$BW$4,0)&gt;0,ROUND('ПЛАН НАВЧАЛЬНОГО ПРОЦЕСУ ДЕННА'!BH50*$BW$4,0)*2,2),0)</f>
        <v>0</v>
      </c>
      <c r="BI50" s="76">
        <f t="shared" si="38"/>
        <v>0</v>
      </c>
      <c r="BJ50" s="69">
        <f t="shared" si="0"/>
        <v>0</v>
      </c>
      <c r="BK50" s="142" t="str">
        <f t="shared" si="1"/>
        <v/>
      </c>
      <c r="BL50" s="15">
        <f t="shared" si="26"/>
        <v>0</v>
      </c>
      <c r="BM50" s="15">
        <f t="shared" si="26"/>
        <v>0</v>
      </c>
      <c r="BN50" s="15">
        <f t="shared" si="26"/>
        <v>0</v>
      </c>
      <c r="BO50" s="15">
        <f t="shared" si="26"/>
        <v>0</v>
      </c>
      <c r="BP50" s="15">
        <f t="shared" si="26"/>
        <v>0</v>
      </c>
      <c r="BQ50" s="15">
        <f t="shared" si="26"/>
        <v>0</v>
      </c>
      <c r="BR50" s="15">
        <f t="shared" si="26"/>
        <v>0</v>
      </c>
      <c r="BS50" s="15">
        <f t="shared" si="26"/>
        <v>0</v>
      </c>
      <c r="BT50" s="101">
        <f t="shared" si="43"/>
        <v>0</v>
      </c>
      <c r="BW50" s="15">
        <f t="shared" si="27"/>
        <v>0</v>
      </c>
      <c r="BX50" s="15">
        <f t="shared" si="28"/>
        <v>0</v>
      </c>
      <c r="BY50" s="15">
        <f t="shared" si="29"/>
        <v>0</v>
      </c>
      <c r="BZ50" s="15">
        <f t="shared" si="30"/>
        <v>0</v>
      </c>
      <c r="CA50" s="15">
        <f t="shared" si="31"/>
        <v>0</v>
      </c>
      <c r="CB50" s="15">
        <f t="shared" si="32"/>
        <v>0</v>
      </c>
      <c r="CC50" s="15">
        <f t="shared" si="33"/>
        <v>0</v>
      </c>
      <c r="CD50" s="15">
        <f t="shared" si="34"/>
        <v>0</v>
      </c>
      <c r="CE50" s="234">
        <f t="shared" si="44"/>
        <v>0</v>
      </c>
      <c r="CF50" s="355">
        <f t="shared" si="15"/>
        <v>0</v>
      </c>
      <c r="CH50" s="356">
        <f t="shared" si="16"/>
        <v>0</v>
      </c>
      <c r="CI50" s="356">
        <f t="shared" si="17"/>
        <v>0</v>
      </c>
      <c r="CJ50" s="356">
        <f t="shared" si="18"/>
        <v>0</v>
      </c>
      <c r="CK50" s="356">
        <f t="shared" si="19"/>
        <v>0</v>
      </c>
      <c r="CL50" s="356">
        <f t="shared" si="20"/>
        <v>0</v>
      </c>
      <c r="CM50" s="356">
        <f t="shared" si="21"/>
        <v>0</v>
      </c>
      <c r="CN50" s="356">
        <f t="shared" si="22"/>
        <v>0</v>
      </c>
      <c r="CO50" s="356">
        <f t="shared" si="23"/>
        <v>0</v>
      </c>
      <c r="CP50" s="357">
        <f t="shared" si="45"/>
        <v>0</v>
      </c>
      <c r="CQ50" s="356">
        <f t="shared" si="3"/>
        <v>0</v>
      </c>
      <c r="CR50" s="356">
        <f t="shared" si="4"/>
        <v>0</v>
      </c>
      <c r="CS50" s="358">
        <f t="shared" si="5"/>
        <v>0</v>
      </c>
      <c r="CT50" s="356">
        <f t="shared" si="6"/>
        <v>0</v>
      </c>
      <c r="CU50" s="356">
        <f t="shared" si="7"/>
        <v>0</v>
      </c>
      <c r="CV50" s="356">
        <f t="shared" si="8"/>
        <v>0</v>
      </c>
      <c r="CW50" s="356">
        <f t="shared" si="9"/>
        <v>0</v>
      </c>
      <c r="CX50" s="356">
        <f t="shared" si="10"/>
        <v>0</v>
      </c>
      <c r="CY50" s="359">
        <f t="shared" si="46"/>
        <v>0</v>
      </c>
      <c r="DC50" s="360">
        <f>SUM($AD50:$AF50)+SUM($AH50:$AJ50)+SUM($AL50:AN50)+SUM($AP50:AR50)+SUM($AT50:AV50)+SUM($AX50:AZ50)+SUM($BB50:BD50)+SUM($BF50:BH50)</f>
        <v>0</v>
      </c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39"/>
      <c r="DS50" s="139"/>
      <c r="DT50" s="139"/>
      <c r="DU50" s="139"/>
    </row>
    <row r="51" spans="1:125" s="20" customFormat="1" hidden="1" x14ac:dyDescent="0.25">
      <c r="A51" s="23" t="str">
        <f>'ПЛАН НАВЧАЛЬНОГО ПРОЦЕСУ ДЕННА'!A51</f>
        <v>1.1.37</v>
      </c>
      <c r="B51" s="513">
        <f>'ПЛАН НАВЧАЛЬНОГО ПРОЦЕСУ ДЕННА'!B51</f>
        <v>0</v>
      </c>
      <c r="C51" s="514">
        <f>'ПЛАН НАВЧАЛЬНОГО ПРОЦЕСУ ДЕННА'!C51</f>
        <v>0</v>
      </c>
      <c r="D51" s="350">
        <f>'ПЛАН НАВЧАЛЬНОГО ПРОЦЕСУ ДЕННА'!D51</f>
        <v>0</v>
      </c>
      <c r="E51" s="351">
        <f>'ПЛАН НАВЧАЛЬНОГО ПРОЦЕСУ ДЕННА'!E51</f>
        <v>0</v>
      </c>
      <c r="F51" s="351">
        <f>'ПЛАН НАВЧАЛЬНОГО ПРОЦЕСУ ДЕННА'!F51</f>
        <v>0</v>
      </c>
      <c r="G51" s="352">
        <f>'ПЛАН НАВЧАЛЬНОГО ПРОЦЕСУ ДЕННА'!G51</f>
        <v>0</v>
      </c>
      <c r="H51" s="350">
        <f>'ПЛАН НАВЧАЛЬНОГО ПРОЦЕСУ ДЕННА'!H51</f>
        <v>0</v>
      </c>
      <c r="I51" s="351">
        <f>'ПЛАН НАВЧАЛЬНОГО ПРОЦЕСУ ДЕННА'!I51</f>
        <v>0</v>
      </c>
      <c r="J51" s="351">
        <f>'ПЛАН НАВЧАЛЬНОГО ПРОЦЕСУ ДЕННА'!J51</f>
        <v>0</v>
      </c>
      <c r="K51" s="351">
        <f>'ПЛАН НАВЧАЛЬНОГО ПРОЦЕСУ ДЕННА'!K51</f>
        <v>0</v>
      </c>
      <c r="L51" s="351">
        <f>'ПЛАН НАВЧАЛЬНОГО ПРОЦЕСУ ДЕННА'!L51</f>
        <v>0</v>
      </c>
      <c r="M51" s="351">
        <f>'ПЛАН НАВЧАЛЬНОГО ПРОЦЕСУ ДЕННА'!M51</f>
        <v>0</v>
      </c>
      <c r="N51" s="351">
        <f>'ПЛАН НАВЧАЛЬНОГО ПРОЦЕСУ ДЕННА'!N51</f>
        <v>0</v>
      </c>
      <c r="O51" s="311">
        <f>'ПЛАН НАВЧАЛЬНОГО ПРОЦЕСУ ДЕННА'!O51</f>
        <v>0</v>
      </c>
      <c r="P51" s="311">
        <f>'ПЛАН НАВЧАЛЬНОГО ПРОЦЕСУ ДЕННА'!P51</f>
        <v>0</v>
      </c>
      <c r="Q51" s="625">
        <f>'ПЛАН НАВЧАЛЬНОГО ПРОЦЕСУ ДЕННА'!Q51</f>
        <v>0</v>
      </c>
      <c r="R51" s="626">
        <f>'ПЛАН НАВЧАЛЬНОГО ПРОЦЕСУ ДЕННА'!R51</f>
        <v>0</v>
      </c>
      <c r="S51" s="626">
        <f>'ПЛАН НАВЧАЛЬНОГО ПРОЦЕСУ ДЕННА'!S51</f>
        <v>0</v>
      </c>
      <c r="T51" s="626">
        <f>'ПЛАН НАВЧАЛЬНОГО ПРОЦЕСУ ДЕННА'!T51</f>
        <v>0</v>
      </c>
      <c r="U51" s="626">
        <f>'ПЛАН НАВЧАЛЬНОГО ПРОЦЕСУ ДЕННА'!U51</f>
        <v>0</v>
      </c>
      <c r="V51" s="626">
        <f>'ПЛАН НАВЧАЛЬНОГО ПРОЦЕСУ ДЕННА'!V51</f>
        <v>0</v>
      </c>
      <c r="W51" s="626">
        <f>'ПЛАН НАВЧАЛЬНОГО ПРОЦЕСУ ДЕННА'!W51</f>
        <v>0</v>
      </c>
      <c r="X51" s="353">
        <f>'ПЛАН НАВЧАЛЬНОГО ПРОЦЕСУ ДЕННА'!X51</f>
        <v>0</v>
      </c>
      <c r="Y51" s="162">
        <f>'ПЛАН НАВЧАЛЬНОГО ПРОЦЕСУ ДЕННА'!Y51</f>
        <v>0</v>
      </c>
      <c r="Z51" s="9">
        <f t="shared" si="42"/>
        <v>0</v>
      </c>
      <c r="AA51" s="9">
        <f t="shared" si="42"/>
        <v>0</v>
      </c>
      <c r="AB51" s="9">
        <f t="shared" si="42"/>
        <v>0</v>
      </c>
      <c r="AC51" s="9">
        <f t="shared" si="12"/>
        <v>0</v>
      </c>
      <c r="AD51" s="450">
        <f>IF('ПЛАН НАВЧАЛЬНОГО ПРОЦЕСУ ДЕННА'!AD51&gt;0,IF(ROUND('ПЛАН НАВЧАЛЬНОГО ПРОЦЕСУ ДЕННА'!AD51*$BW$4,0)&gt;0,ROUND('ПЛАН НАВЧАЛЬНОГО ПРОЦЕСУ ДЕННА'!AD51*$BW$4,0)*2,2),0)</f>
        <v>0</v>
      </c>
      <c r="AE51" s="450">
        <f>IF('ПЛАН НАВЧАЛЬНОГО ПРОЦЕСУ ДЕННА'!AE51&gt;0,IF(ROUND('ПЛАН НАВЧАЛЬНОГО ПРОЦЕСУ ДЕННА'!AE51*$BW$4,0)&gt;0,ROUND('ПЛАН НАВЧАЛЬНОГО ПРОЦЕСУ ДЕННА'!AE51*$BW$4,0)*2,2),0)</f>
        <v>0</v>
      </c>
      <c r="AF51" s="450">
        <f>IF('ПЛАН НАВЧАЛЬНОГО ПРОЦЕСУ ДЕННА'!AF51&gt;0,IF(ROUND('ПЛАН НАВЧАЛЬНОГО ПРОЦЕСУ ДЕННА'!AF51*$BW$4,0)&gt;0,ROUND('ПЛАН НАВЧАЛЬНОГО ПРОЦЕСУ ДЕННА'!AF51*$BW$4,0)*2,2),0)</f>
        <v>0</v>
      </c>
      <c r="AG51" s="76">
        <f>'ПЛАН НАВЧАЛЬНОГО ПРОЦЕСУ ДЕННА'!AG51</f>
        <v>0</v>
      </c>
      <c r="AH51" s="450">
        <f>IF('ПЛАН НАВЧАЛЬНОГО ПРОЦЕСУ ДЕННА'!AH51&gt;0,IF(ROUND('ПЛАН НАВЧАЛЬНОГО ПРОЦЕСУ ДЕННА'!AH51*$BW$4,0)&gt;0,ROUND('ПЛАН НАВЧАЛЬНОГО ПРОЦЕСУ ДЕННА'!AH51*$BW$4,0)*2,2),0)</f>
        <v>0</v>
      </c>
      <c r="AI51" s="450">
        <f>IF('ПЛАН НАВЧАЛЬНОГО ПРОЦЕСУ ДЕННА'!AI51&gt;0,IF(ROUND('ПЛАН НАВЧАЛЬНОГО ПРОЦЕСУ ДЕННА'!AI51*$BW$4,0)&gt;0,ROUND('ПЛАН НАВЧАЛЬНОГО ПРОЦЕСУ ДЕННА'!AI51*$BW$4,0)*2,2),0)</f>
        <v>0</v>
      </c>
      <c r="AJ51" s="450">
        <f>IF('ПЛАН НАВЧАЛЬНОГО ПРОЦЕСУ ДЕННА'!AJ51&gt;0,IF(ROUND('ПЛАН НАВЧАЛЬНОГО ПРОЦЕСУ ДЕННА'!AJ51*$BW$4,0)&gt;0,ROUND('ПЛАН НАВЧАЛЬНОГО ПРОЦЕСУ ДЕННА'!AJ51*$BW$4,0)*2,2),0)</f>
        <v>0</v>
      </c>
      <c r="AK51" s="76">
        <f>'ПЛАН НАВЧАЛЬНОГО ПРОЦЕСУ ДЕННА'!AK51</f>
        <v>0</v>
      </c>
      <c r="AL51" s="450">
        <f>IF('ПЛАН НАВЧАЛЬНОГО ПРОЦЕСУ ДЕННА'!AL51&gt;0,IF(ROUND('ПЛАН НАВЧАЛЬНОГО ПРОЦЕСУ ДЕННА'!AL51*$BW$4,0)&gt;0,ROUND('ПЛАН НАВЧАЛЬНОГО ПРОЦЕСУ ДЕННА'!AL51*$BW$4,0)*2,2),0)</f>
        <v>0</v>
      </c>
      <c r="AM51" s="450">
        <f>IF('ПЛАН НАВЧАЛЬНОГО ПРОЦЕСУ ДЕННА'!AM51&gt;0,IF(ROUND('ПЛАН НАВЧАЛЬНОГО ПРОЦЕСУ ДЕННА'!AM51*$BW$4,0)&gt;0,ROUND('ПЛАН НАВЧАЛЬНОГО ПРОЦЕСУ ДЕННА'!AM51*$BW$4,0)*2,2),0)</f>
        <v>0</v>
      </c>
      <c r="AN51" s="450">
        <f>IF('ПЛАН НАВЧАЛЬНОГО ПРОЦЕСУ ДЕННА'!AN51&gt;0,IF(ROUND('ПЛАН НАВЧАЛЬНОГО ПРОЦЕСУ ДЕННА'!AN51*$BW$4,0)&gt;0,ROUND('ПЛАН НАВЧАЛЬНОГО ПРОЦЕСУ ДЕННА'!AN51*$BW$4,0)*2,2),0)</f>
        <v>0</v>
      </c>
      <c r="AO51" s="76">
        <f>'ПЛАН НАВЧАЛЬНОГО ПРОЦЕСУ ДЕННА'!AO51</f>
        <v>0</v>
      </c>
      <c r="AP51" s="450">
        <f>IF('ПЛАН НАВЧАЛЬНОГО ПРОЦЕСУ ДЕННА'!AP51&gt;0,IF(ROUND('ПЛАН НАВЧАЛЬНОГО ПРОЦЕСУ ДЕННА'!AP51*$BW$4,0)&gt;0,ROUND('ПЛАН НАВЧАЛЬНОГО ПРОЦЕСУ ДЕННА'!AP51*$BW$4,0)*2,2),0)</f>
        <v>0</v>
      </c>
      <c r="AQ51" s="450">
        <f>IF('ПЛАН НАВЧАЛЬНОГО ПРОЦЕСУ ДЕННА'!AQ51&gt;0,IF(ROUND('ПЛАН НАВЧАЛЬНОГО ПРОЦЕСУ ДЕННА'!AQ51*$BW$4,0)&gt;0,ROUND('ПЛАН НАВЧАЛЬНОГО ПРОЦЕСУ ДЕННА'!AQ51*$BW$4,0)*2,2),0)</f>
        <v>0</v>
      </c>
      <c r="AR51" s="450">
        <f>IF('ПЛАН НАВЧАЛЬНОГО ПРОЦЕСУ ДЕННА'!AR51&gt;0,IF(ROUND('ПЛАН НАВЧАЛЬНОГО ПРОЦЕСУ ДЕННА'!AR51*$BW$4,0)&gt;0,ROUND('ПЛАН НАВЧАЛЬНОГО ПРОЦЕСУ ДЕННА'!AR51*$BW$4,0)*2,2),0)</f>
        <v>0</v>
      </c>
      <c r="AS51" s="76">
        <f>'ПЛАН НАВЧАЛЬНОГО ПРОЦЕСУ ДЕННА'!AS51</f>
        <v>0</v>
      </c>
      <c r="AT51" s="450">
        <f>IF('ПЛАН НАВЧАЛЬНОГО ПРОЦЕСУ ДЕННА'!AT51&gt;0,IF(ROUND('ПЛАН НАВЧАЛЬНОГО ПРОЦЕСУ ДЕННА'!AT51*$BW$4,0)&gt;0,ROUND('ПЛАН НАВЧАЛЬНОГО ПРОЦЕСУ ДЕННА'!AT51*$BW$4,0)*2,2),0)</f>
        <v>0</v>
      </c>
      <c r="AU51" s="450">
        <f>IF('ПЛАН НАВЧАЛЬНОГО ПРОЦЕСУ ДЕННА'!AU51&gt;0,IF(ROUND('ПЛАН НАВЧАЛЬНОГО ПРОЦЕСУ ДЕННА'!AU51*$BW$4,0)&gt;0,ROUND('ПЛАН НАВЧАЛЬНОГО ПРОЦЕСУ ДЕННА'!AU51*$BW$4,0)*2,2),0)</f>
        <v>0</v>
      </c>
      <c r="AV51" s="450">
        <f>IF('ПЛАН НАВЧАЛЬНОГО ПРОЦЕСУ ДЕННА'!AV51&gt;0,IF(ROUND('ПЛАН НАВЧАЛЬНОГО ПРОЦЕСУ ДЕННА'!AV51*$BW$4,0)&gt;0,ROUND('ПЛАН НАВЧАЛЬНОГО ПРОЦЕСУ ДЕННА'!AV51*$BW$4,0)*2,2),0)</f>
        <v>0</v>
      </c>
      <c r="AW51" s="76">
        <f t="shared" si="35"/>
        <v>0</v>
      </c>
      <c r="AX51" s="450">
        <f>IF('ПЛАН НАВЧАЛЬНОГО ПРОЦЕСУ ДЕННА'!AX51&gt;0,IF(ROUND('ПЛАН НАВЧАЛЬНОГО ПРОЦЕСУ ДЕННА'!AX51*$BW$4,0)&gt;0,ROUND('ПЛАН НАВЧАЛЬНОГО ПРОЦЕСУ ДЕННА'!AX51*$BW$4,0)*2,2),0)</f>
        <v>0</v>
      </c>
      <c r="AY51" s="450">
        <f>IF('ПЛАН НАВЧАЛЬНОГО ПРОЦЕСУ ДЕННА'!AY51&gt;0,IF(ROUND('ПЛАН НАВЧАЛЬНОГО ПРОЦЕСУ ДЕННА'!AY51*$BW$4,0)&gt;0,ROUND('ПЛАН НАВЧАЛЬНОГО ПРОЦЕСУ ДЕННА'!AY51*$BW$4,0)*2,2),0)</f>
        <v>0</v>
      </c>
      <c r="AZ51" s="450">
        <f>IF('ПЛАН НАВЧАЛЬНОГО ПРОЦЕСУ ДЕННА'!AZ51&gt;0,IF(ROUND('ПЛАН НАВЧАЛЬНОГО ПРОЦЕСУ ДЕННА'!AZ51*$BW$4,0)&gt;0,ROUND('ПЛАН НАВЧАЛЬНОГО ПРОЦЕСУ ДЕННА'!AZ51*$BW$4,0)*2,2),0)</f>
        <v>0</v>
      </c>
      <c r="BA51" s="76">
        <f t="shared" si="36"/>
        <v>0</v>
      </c>
      <c r="BB51" s="450">
        <f>IF('ПЛАН НАВЧАЛЬНОГО ПРОЦЕСУ ДЕННА'!BB51&gt;0,IF(ROUND('ПЛАН НАВЧАЛЬНОГО ПРОЦЕСУ ДЕННА'!BB51*$BW$4,0)&gt;0,ROUND('ПЛАН НАВЧАЛЬНОГО ПРОЦЕСУ ДЕННА'!BB51*$BW$4,0)*2,2),0)</f>
        <v>0</v>
      </c>
      <c r="BC51" s="450">
        <f>IF('ПЛАН НАВЧАЛЬНОГО ПРОЦЕСУ ДЕННА'!BC51&gt;0,IF(ROUND('ПЛАН НАВЧАЛЬНОГО ПРОЦЕСУ ДЕННА'!BC51*$BW$4,0)&gt;0,ROUND('ПЛАН НАВЧАЛЬНОГО ПРОЦЕСУ ДЕННА'!BC51*$BW$4,0)*2,2),0)</f>
        <v>0</v>
      </c>
      <c r="BD51" s="450">
        <f>IF('ПЛАН НАВЧАЛЬНОГО ПРОЦЕСУ ДЕННА'!BD51&gt;0,IF(ROUND('ПЛАН НАВЧАЛЬНОГО ПРОЦЕСУ ДЕННА'!BD51*$BW$4,0)&gt;0,ROUND('ПЛАН НАВЧАЛЬНОГО ПРОЦЕСУ ДЕННА'!BD51*$BW$4,0)*2,2),0)</f>
        <v>0</v>
      </c>
      <c r="BE51" s="76">
        <f t="shared" si="37"/>
        <v>0</v>
      </c>
      <c r="BF51" s="450">
        <f>IF('ПЛАН НАВЧАЛЬНОГО ПРОЦЕСУ ДЕННА'!BF51&gt;0,IF(ROUND('ПЛАН НАВЧАЛЬНОГО ПРОЦЕСУ ДЕННА'!BF51*$BW$4,0)&gt;0,ROUND('ПЛАН НАВЧАЛЬНОГО ПРОЦЕСУ ДЕННА'!BF51*$BW$4,0)*2,2),0)</f>
        <v>0</v>
      </c>
      <c r="BG51" s="450">
        <f>IF('ПЛАН НАВЧАЛЬНОГО ПРОЦЕСУ ДЕННА'!BG51&gt;0,IF(ROUND('ПЛАН НАВЧАЛЬНОГО ПРОЦЕСУ ДЕННА'!BG51*$BW$4,0)&gt;0,ROUND('ПЛАН НАВЧАЛЬНОГО ПРОЦЕСУ ДЕННА'!BG51*$BW$4,0)*2,2),0)</f>
        <v>0</v>
      </c>
      <c r="BH51" s="450">
        <f>IF('ПЛАН НАВЧАЛЬНОГО ПРОЦЕСУ ДЕННА'!BH51&gt;0,IF(ROUND('ПЛАН НАВЧАЛЬНОГО ПРОЦЕСУ ДЕННА'!BH51*$BW$4,0)&gt;0,ROUND('ПЛАН НАВЧАЛЬНОГО ПРОЦЕСУ ДЕННА'!BH51*$BW$4,0)*2,2),0)</f>
        <v>0</v>
      </c>
      <c r="BI51" s="76">
        <f t="shared" si="38"/>
        <v>0</v>
      </c>
      <c r="BJ51" s="69">
        <f t="shared" si="0"/>
        <v>0</v>
      </c>
      <c r="BK51" s="142" t="str">
        <f t="shared" si="1"/>
        <v/>
      </c>
      <c r="BL51" s="15">
        <f t="shared" si="26"/>
        <v>0</v>
      </c>
      <c r="BM51" s="15">
        <f t="shared" si="26"/>
        <v>0</v>
      </c>
      <c r="BN51" s="15">
        <f t="shared" si="26"/>
        <v>0</v>
      </c>
      <c r="BO51" s="15">
        <f t="shared" si="26"/>
        <v>0</v>
      </c>
      <c r="BP51" s="15">
        <f t="shared" si="26"/>
        <v>0</v>
      </c>
      <c r="BQ51" s="15">
        <f t="shared" si="26"/>
        <v>0</v>
      </c>
      <c r="BR51" s="15">
        <f t="shared" si="26"/>
        <v>0</v>
      </c>
      <c r="BS51" s="15">
        <f t="shared" si="26"/>
        <v>0</v>
      </c>
      <c r="BT51" s="101">
        <f t="shared" si="43"/>
        <v>0</v>
      </c>
      <c r="BW51" s="15">
        <f t="shared" si="27"/>
        <v>0</v>
      </c>
      <c r="BX51" s="15">
        <f t="shared" si="28"/>
        <v>0</v>
      </c>
      <c r="BY51" s="15">
        <f t="shared" si="29"/>
        <v>0</v>
      </c>
      <c r="BZ51" s="15">
        <f t="shared" si="30"/>
        <v>0</v>
      </c>
      <c r="CA51" s="15">
        <f t="shared" si="31"/>
        <v>0</v>
      </c>
      <c r="CB51" s="15">
        <f t="shared" si="32"/>
        <v>0</v>
      </c>
      <c r="CC51" s="15">
        <f t="shared" si="33"/>
        <v>0</v>
      </c>
      <c r="CD51" s="15">
        <f t="shared" si="34"/>
        <v>0</v>
      </c>
      <c r="CE51" s="234">
        <f t="shared" si="44"/>
        <v>0</v>
      </c>
      <c r="CF51" s="355">
        <f t="shared" si="15"/>
        <v>0</v>
      </c>
      <c r="CH51" s="356">
        <f t="shared" si="16"/>
        <v>0</v>
      </c>
      <c r="CI51" s="356">
        <f t="shared" si="17"/>
        <v>0</v>
      </c>
      <c r="CJ51" s="356">
        <f t="shared" si="18"/>
        <v>0</v>
      </c>
      <c r="CK51" s="356">
        <f t="shared" si="19"/>
        <v>0</v>
      </c>
      <c r="CL51" s="356">
        <f t="shared" si="20"/>
        <v>0</v>
      </c>
      <c r="CM51" s="356">
        <f t="shared" si="21"/>
        <v>0</v>
      </c>
      <c r="CN51" s="356">
        <f t="shared" si="22"/>
        <v>0</v>
      </c>
      <c r="CO51" s="356">
        <f t="shared" si="23"/>
        <v>0</v>
      </c>
      <c r="CP51" s="357">
        <f t="shared" si="45"/>
        <v>0</v>
      </c>
      <c r="CQ51" s="356">
        <f t="shared" si="3"/>
        <v>0</v>
      </c>
      <c r="CR51" s="356">
        <f t="shared" si="4"/>
        <v>0</v>
      </c>
      <c r="CS51" s="358">
        <f t="shared" si="5"/>
        <v>0</v>
      </c>
      <c r="CT51" s="356">
        <f t="shared" si="6"/>
        <v>0</v>
      </c>
      <c r="CU51" s="356">
        <f t="shared" si="7"/>
        <v>0</v>
      </c>
      <c r="CV51" s="356">
        <f t="shared" si="8"/>
        <v>0</v>
      </c>
      <c r="CW51" s="356">
        <f t="shared" si="9"/>
        <v>0</v>
      </c>
      <c r="CX51" s="356">
        <f t="shared" si="10"/>
        <v>0</v>
      </c>
      <c r="CY51" s="359">
        <f t="shared" si="46"/>
        <v>0</v>
      </c>
      <c r="DC51" s="360">
        <f>SUM($AD51:$AF51)+SUM($AH51:$AJ51)+SUM($AL51:AN51)+SUM($AP51:AR51)+SUM($AT51:AV51)+SUM($AX51:AZ51)+SUM($BB51:BD51)+SUM($BF51:BH51)</f>
        <v>0</v>
      </c>
      <c r="DD51" s="139"/>
      <c r="DE51" s="139"/>
      <c r="DF51" s="139"/>
      <c r="DG51" s="139"/>
      <c r="DH51" s="139"/>
      <c r="DI51" s="139"/>
      <c r="DJ51" s="139"/>
      <c r="DK51" s="139"/>
      <c r="DL51" s="139"/>
      <c r="DM51" s="139"/>
      <c r="DN51" s="139"/>
      <c r="DO51" s="139"/>
      <c r="DP51" s="139"/>
      <c r="DQ51" s="139"/>
      <c r="DR51" s="139"/>
      <c r="DS51" s="139"/>
      <c r="DT51" s="139"/>
      <c r="DU51" s="139"/>
    </row>
    <row r="52" spans="1:125" s="20" customFormat="1" hidden="1" x14ac:dyDescent="0.25">
      <c r="A52" s="23" t="str">
        <f>'ПЛАН НАВЧАЛЬНОГО ПРОЦЕСУ ДЕННА'!A52</f>
        <v>1.1.38</v>
      </c>
      <c r="B52" s="513">
        <f>'ПЛАН НАВЧАЛЬНОГО ПРОЦЕСУ ДЕННА'!B52</f>
        <v>0</v>
      </c>
      <c r="C52" s="514">
        <f>'ПЛАН НАВЧАЛЬНОГО ПРОЦЕСУ ДЕННА'!C52</f>
        <v>0</v>
      </c>
      <c r="D52" s="350">
        <f>'ПЛАН НАВЧАЛЬНОГО ПРОЦЕСУ ДЕННА'!D52</f>
        <v>0</v>
      </c>
      <c r="E52" s="351">
        <f>'ПЛАН НАВЧАЛЬНОГО ПРОЦЕСУ ДЕННА'!E52</f>
        <v>0</v>
      </c>
      <c r="F52" s="351">
        <f>'ПЛАН НАВЧАЛЬНОГО ПРОЦЕСУ ДЕННА'!F52</f>
        <v>0</v>
      </c>
      <c r="G52" s="352">
        <f>'ПЛАН НАВЧАЛЬНОГО ПРОЦЕСУ ДЕННА'!G52</f>
        <v>0</v>
      </c>
      <c r="H52" s="350">
        <f>'ПЛАН НАВЧАЛЬНОГО ПРОЦЕСУ ДЕННА'!H52</f>
        <v>0</v>
      </c>
      <c r="I52" s="351">
        <f>'ПЛАН НАВЧАЛЬНОГО ПРОЦЕСУ ДЕННА'!I52</f>
        <v>0</v>
      </c>
      <c r="J52" s="351">
        <f>'ПЛАН НАВЧАЛЬНОГО ПРОЦЕСУ ДЕННА'!J52</f>
        <v>0</v>
      </c>
      <c r="K52" s="351">
        <f>'ПЛАН НАВЧАЛЬНОГО ПРОЦЕСУ ДЕННА'!K52</f>
        <v>0</v>
      </c>
      <c r="L52" s="351">
        <f>'ПЛАН НАВЧАЛЬНОГО ПРОЦЕСУ ДЕННА'!L52</f>
        <v>0</v>
      </c>
      <c r="M52" s="351">
        <f>'ПЛАН НАВЧАЛЬНОГО ПРОЦЕСУ ДЕННА'!M52</f>
        <v>0</v>
      </c>
      <c r="N52" s="351">
        <f>'ПЛАН НАВЧАЛЬНОГО ПРОЦЕСУ ДЕННА'!N52</f>
        <v>0</v>
      </c>
      <c r="O52" s="311">
        <f>'ПЛАН НАВЧАЛЬНОГО ПРОЦЕСУ ДЕННА'!O52</f>
        <v>0</v>
      </c>
      <c r="P52" s="311">
        <f>'ПЛАН НАВЧАЛЬНОГО ПРОЦЕСУ ДЕННА'!P52</f>
        <v>0</v>
      </c>
      <c r="Q52" s="625">
        <f>'ПЛАН НАВЧАЛЬНОГО ПРОЦЕСУ ДЕННА'!Q52</f>
        <v>0</v>
      </c>
      <c r="R52" s="626">
        <f>'ПЛАН НАВЧАЛЬНОГО ПРОЦЕСУ ДЕННА'!R52</f>
        <v>0</v>
      </c>
      <c r="S52" s="626">
        <f>'ПЛАН НАВЧАЛЬНОГО ПРОЦЕСУ ДЕННА'!S52</f>
        <v>0</v>
      </c>
      <c r="T52" s="626">
        <f>'ПЛАН НАВЧАЛЬНОГО ПРОЦЕСУ ДЕННА'!T52</f>
        <v>0</v>
      </c>
      <c r="U52" s="626">
        <f>'ПЛАН НАВЧАЛЬНОГО ПРОЦЕСУ ДЕННА'!U52</f>
        <v>0</v>
      </c>
      <c r="V52" s="626">
        <f>'ПЛАН НАВЧАЛЬНОГО ПРОЦЕСУ ДЕННА'!V52</f>
        <v>0</v>
      </c>
      <c r="W52" s="626">
        <f>'ПЛАН НАВЧАЛЬНОГО ПРОЦЕСУ ДЕННА'!W52</f>
        <v>0</v>
      </c>
      <c r="X52" s="353">
        <f>'ПЛАН НАВЧАЛЬНОГО ПРОЦЕСУ ДЕННА'!X52</f>
        <v>0</v>
      </c>
      <c r="Y52" s="162">
        <f>'ПЛАН НАВЧАЛЬНОГО ПРОЦЕСУ ДЕННА'!Y52</f>
        <v>0</v>
      </c>
      <c r="Z52" s="9">
        <f t="shared" si="42"/>
        <v>0</v>
      </c>
      <c r="AA52" s="9">
        <f t="shared" si="42"/>
        <v>0</v>
      </c>
      <c r="AB52" s="9">
        <f t="shared" si="42"/>
        <v>0</v>
      </c>
      <c r="AC52" s="9">
        <f t="shared" si="12"/>
        <v>0</v>
      </c>
      <c r="AD52" s="450">
        <f>IF('ПЛАН НАВЧАЛЬНОГО ПРОЦЕСУ ДЕННА'!AD52&gt;0,IF(ROUND('ПЛАН НАВЧАЛЬНОГО ПРОЦЕСУ ДЕННА'!AD52*$BW$4,0)&gt;0,ROUND('ПЛАН НАВЧАЛЬНОГО ПРОЦЕСУ ДЕННА'!AD52*$BW$4,0)*2,2),0)</f>
        <v>0</v>
      </c>
      <c r="AE52" s="450">
        <f>IF('ПЛАН НАВЧАЛЬНОГО ПРОЦЕСУ ДЕННА'!AE52&gt;0,IF(ROUND('ПЛАН НАВЧАЛЬНОГО ПРОЦЕСУ ДЕННА'!AE52*$BW$4,0)&gt;0,ROUND('ПЛАН НАВЧАЛЬНОГО ПРОЦЕСУ ДЕННА'!AE52*$BW$4,0)*2,2),0)</f>
        <v>0</v>
      </c>
      <c r="AF52" s="450">
        <f>IF('ПЛАН НАВЧАЛЬНОГО ПРОЦЕСУ ДЕННА'!AF52&gt;0,IF(ROUND('ПЛАН НАВЧАЛЬНОГО ПРОЦЕСУ ДЕННА'!AF52*$BW$4,0)&gt;0,ROUND('ПЛАН НАВЧАЛЬНОГО ПРОЦЕСУ ДЕННА'!AF52*$BW$4,0)*2,2),0)</f>
        <v>0</v>
      </c>
      <c r="AG52" s="76">
        <f>'ПЛАН НАВЧАЛЬНОГО ПРОЦЕСУ ДЕННА'!AG52</f>
        <v>0</v>
      </c>
      <c r="AH52" s="450">
        <f>IF('ПЛАН НАВЧАЛЬНОГО ПРОЦЕСУ ДЕННА'!AH52&gt;0,IF(ROUND('ПЛАН НАВЧАЛЬНОГО ПРОЦЕСУ ДЕННА'!AH52*$BW$4,0)&gt;0,ROUND('ПЛАН НАВЧАЛЬНОГО ПРОЦЕСУ ДЕННА'!AH52*$BW$4,0)*2,2),0)</f>
        <v>0</v>
      </c>
      <c r="AI52" s="450">
        <f>IF('ПЛАН НАВЧАЛЬНОГО ПРОЦЕСУ ДЕННА'!AI52&gt;0,IF(ROUND('ПЛАН НАВЧАЛЬНОГО ПРОЦЕСУ ДЕННА'!AI52*$BW$4,0)&gt;0,ROUND('ПЛАН НАВЧАЛЬНОГО ПРОЦЕСУ ДЕННА'!AI52*$BW$4,0)*2,2),0)</f>
        <v>0</v>
      </c>
      <c r="AJ52" s="450">
        <f>IF('ПЛАН НАВЧАЛЬНОГО ПРОЦЕСУ ДЕННА'!AJ52&gt;0,IF(ROUND('ПЛАН НАВЧАЛЬНОГО ПРОЦЕСУ ДЕННА'!AJ52*$BW$4,0)&gt;0,ROUND('ПЛАН НАВЧАЛЬНОГО ПРОЦЕСУ ДЕННА'!AJ52*$BW$4,0)*2,2),0)</f>
        <v>0</v>
      </c>
      <c r="AK52" s="76">
        <f>'ПЛАН НАВЧАЛЬНОГО ПРОЦЕСУ ДЕННА'!AK52</f>
        <v>0</v>
      </c>
      <c r="AL52" s="450">
        <f>IF('ПЛАН НАВЧАЛЬНОГО ПРОЦЕСУ ДЕННА'!AL52&gt;0,IF(ROUND('ПЛАН НАВЧАЛЬНОГО ПРОЦЕСУ ДЕННА'!AL52*$BW$4,0)&gt;0,ROUND('ПЛАН НАВЧАЛЬНОГО ПРОЦЕСУ ДЕННА'!AL52*$BW$4,0)*2,2),0)</f>
        <v>0</v>
      </c>
      <c r="AM52" s="450">
        <f>IF('ПЛАН НАВЧАЛЬНОГО ПРОЦЕСУ ДЕННА'!AM52&gt;0,IF(ROUND('ПЛАН НАВЧАЛЬНОГО ПРОЦЕСУ ДЕННА'!AM52*$BW$4,0)&gt;0,ROUND('ПЛАН НАВЧАЛЬНОГО ПРОЦЕСУ ДЕННА'!AM52*$BW$4,0)*2,2),0)</f>
        <v>0</v>
      </c>
      <c r="AN52" s="450">
        <f>IF('ПЛАН НАВЧАЛЬНОГО ПРОЦЕСУ ДЕННА'!AN52&gt;0,IF(ROUND('ПЛАН НАВЧАЛЬНОГО ПРОЦЕСУ ДЕННА'!AN52*$BW$4,0)&gt;0,ROUND('ПЛАН НАВЧАЛЬНОГО ПРОЦЕСУ ДЕННА'!AN52*$BW$4,0)*2,2),0)</f>
        <v>0</v>
      </c>
      <c r="AO52" s="76">
        <f>'ПЛАН НАВЧАЛЬНОГО ПРОЦЕСУ ДЕННА'!AO52</f>
        <v>0</v>
      </c>
      <c r="AP52" s="450">
        <f>IF('ПЛАН НАВЧАЛЬНОГО ПРОЦЕСУ ДЕННА'!AP52&gt;0,IF(ROUND('ПЛАН НАВЧАЛЬНОГО ПРОЦЕСУ ДЕННА'!AP52*$BW$4,0)&gt;0,ROUND('ПЛАН НАВЧАЛЬНОГО ПРОЦЕСУ ДЕННА'!AP52*$BW$4,0)*2,2),0)</f>
        <v>0</v>
      </c>
      <c r="AQ52" s="450">
        <f>IF('ПЛАН НАВЧАЛЬНОГО ПРОЦЕСУ ДЕННА'!AQ52&gt;0,IF(ROUND('ПЛАН НАВЧАЛЬНОГО ПРОЦЕСУ ДЕННА'!AQ52*$BW$4,0)&gt;0,ROUND('ПЛАН НАВЧАЛЬНОГО ПРОЦЕСУ ДЕННА'!AQ52*$BW$4,0)*2,2),0)</f>
        <v>0</v>
      </c>
      <c r="AR52" s="450">
        <f>IF('ПЛАН НАВЧАЛЬНОГО ПРОЦЕСУ ДЕННА'!AR52&gt;0,IF(ROUND('ПЛАН НАВЧАЛЬНОГО ПРОЦЕСУ ДЕННА'!AR52*$BW$4,0)&gt;0,ROUND('ПЛАН НАВЧАЛЬНОГО ПРОЦЕСУ ДЕННА'!AR52*$BW$4,0)*2,2),0)</f>
        <v>0</v>
      </c>
      <c r="AS52" s="76">
        <f>'ПЛАН НАВЧАЛЬНОГО ПРОЦЕСУ ДЕННА'!AS52</f>
        <v>0</v>
      </c>
      <c r="AT52" s="450">
        <f>IF('ПЛАН НАВЧАЛЬНОГО ПРОЦЕСУ ДЕННА'!AT52&gt;0,IF(ROUND('ПЛАН НАВЧАЛЬНОГО ПРОЦЕСУ ДЕННА'!AT52*$BW$4,0)&gt;0,ROUND('ПЛАН НАВЧАЛЬНОГО ПРОЦЕСУ ДЕННА'!AT52*$BW$4,0)*2,2),0)</f>
        <v>0</v>
      </c>
      <c r="AU52" s="450">
        <f>IF('ПЛАН НАВЧАЛЬНОГО ПРОЦЕСУ ДЕННА'!AU52&gt;0,IF(ROUND('ПЛАН НАВЧАЛЬНОГО ПРОЦЕСУ ДЕННА'!AU52*$BW$4,0)&gt;0,ROUND('ПЛАН НАВЧАЛЬНОГО ПРОЦЕСУ ДЕННА'!AU52*$BW$4,0)*2,2),0)</f>
        <v>0</v>
      </c>
      <c r="AV52" s="450">
        <f>IF('ПЛАН НАВЧАЛЬНОГО ПРОЦЕСУ ДЕННА'!AV52&gt;0,IF(ROUND('ПЛАН НАВЧАЛЬНОГО ПРОЦЕСУ ДЕННА'!AV52*$BW$4,0)&gt;0,ROUND('ПЛАН НАВЧАЛЬНОГО ПРОЦЕСУ ДЕННА'!AV52*$BW$4,0)*2,2),0)</f>
        <v>0</v>
      </c>
      <c r="AW52" s="76">
        <f t="shared" si="35"/>
        <v>0</v>
      </c>
      <c r="AX52" s="450">
        <f>IF('ПЛАН НАВЧАЛЬНОГО ПРОЦЕСУ ДЕННА'!AX52&gt;0,IF(ROUND('ПЛАН НАВЧАЛЬНОГО ПРОЦЕСУ ДЕННА'!AX52*$BW$4,0)&gt;0,ROUND('ПЛАН НАВЧАЛЬНОГО ПРОЦЕСУ ДЕННА'!AX52*$BW$4,0)*2,2),0)</f>
        <v>0</v>
      </c>
      <c r="AY52" s="450">
        <f>IF('ПЛАН НАВЧАЛЬНОГО ПРОЦЕСУ ДЕННА'!AY52&gt;0,IF(ROUND('ПЛАН НАВЧАЛЬНОГО ПРОЦЕСУ ДЕННА'!AY52*$BW$4,0)&gt;0,ROUND('ПЛАН НАВЧАЛЬНОГО ПРОЦЕСУ ДЕННА'!AY52*$BW$4,0)*2,2),0)</f>
        <v>0</v>
      </c>
      <c r="AZ52" s="450">
        <f>IF('ПЛАН НАВЧАЛЬНОГО ПРОЦЕСУ ДЕННА'!AZ52&gt;0,IF(ROUND('ПЛАН НАВЧАЛЬНОГО ПРОЦЕСУ ДЕННА'!AZ52*$BW$4,0)&gt;0,ROUND('ПЛАН НАВЧАЛЬНОГО ПРОЦЕСУ ДЕННА'!AZ52*$BW$4,0)*2,2),0)</f>
        <v>0</v>
      </c>
      <c r="BA52" s="76">
        <f t="shared" si="36"/>
        <v>0</v>
      </c>
      <c r="BB52" s="450">
        <f>IF('ПЛАН НАВЧАЛЬНОГО ПРОЦЕСУ ДЕННА'!BB52&gt;0,IF(ROUND('ПЛАН НАВЧАЛЬНОГО ПРОЦЕСУ ДЕННА'!BB52*$BW$4,0)&gt;0,ROUND('ПЛАН НАВЧАЛЬНОГО ПРОЦЕСУ ДЕННА'!BB52*$BW$4,0)*2,2),0)</f>
        <v>0</v>
      </c>
      <c r="BC52" s="450">
        <f>IF('ПЛАН НАВЧАЛЬНОГО ПРОЦЕСУ ДЕННА'!BC52&gt;0,IF(ROUND('ПЛАН НАВЧАЛЬНОГО ПРОЦЕСУ ДЕННА'!BC52*$BW$4,0)&gt;0,ROUND('ПЛАН НАВЧАЛЬНОГО ПРОЦЕСУ ДЕННА'!BC52*$BW$4,0)*2,2),0)</f>
        <v>0</v>
      </c>
      <c r="BD52" s="450">
        <f>IF('ПЛАН НАВЧАЛЬНОГО ПРОЦЕСУ ДЕННА'!BD52&gt;0,IF(ROUND('ПЛАН НАВЧАЛЬНОГО ПРОЦЕСУ ДЕННА'!BD52*$BW$4,0)&gt;0,ROUND('ПЛАН НАВЧАЛЬНОГО ПРОЦЕСУ ДЕННА'!BD52*$BW$4,0)*2,2),0)</f>
        <v>0</v>
      </c>
      <c r="BE52" s="76">
        <f t="shared" si="37"/>
        <v>0</v>
      </c>
      <c r="BF52" s="450">
        <f>IF('ПЛАН НАВЧАЛЬНОГО ПРОЦЕСУ ДЕННА'!BF52&gt;0,IF(ROUND('ПЛАН НАВЧАЛЬНОГО ПРОЦЕСУ ДЕННА'!BF52*$BW$4,0)&gt;0,ROUND('ПЛАН НАВЧАЛЬНОГО ПРОЦЕСУ ДЕННА'!BF52*$BW$4,0)*2,2),0)</f>
        <v>0</v>
      </c>
      <c r="BG52" s="450">
        <f>IF('ПЛАН НАВЧАЛЬНОГО ПРОЦЕСУ ДЕННА'!BG52&gt;0,IF(ROUND('ПЛАН НАВЧАЛЬНОГО ПРОЦЕСУ ДЕННА'!BG52*$BW$4,0)&gt;0,ROUND('ПЛАН НАВЧАЛЬНОГО ПРОЦЕСУ ДЕННА'!BG52*$BW$4,0)*2,2),0)</f>
        <v>0</v>
      </c>
      <c r="BH52" s="450">
        <f>IF('ПЛАН НАВЧАЛЬНОГО ПРОЦЕСУ ДЕННА'!BH52&gt;0,IF(ROUND('ПЛАН НАВЧАЛЬНОГО ПРОЦЕСУ ДЕННА'!BH52*$BW$4,0)&gt;0,ROUND('ПЛАН НАВЧАЛЬНОГО ПРОЦЕСУ ДЕННА'!BH52*$BW$4,0)*2,2),0)</f>
        <v>0</v>
      </c>
      <c r="BI52" s="76">
        <f t="shared" si="38"/>
        <v>0</v>
      </c>
      <c r="BJ52" s="69">
        <f t="shared" si="0"/>
        <v>0</v>
      </c>
      <c r="BK52" s="142" t="str">
        <f t="shared" si="1"/>
        <v/>
      </c>
      <c r="BL52" s="15">
        <f t="shared" si="26"/>
        <v>0</v>
      </c>
      <c r="BM52" s="15">
        <f t="shared" si="26"/>
        <v>0</v>
      </c>
      <c r="BN52" s="15">
        <f t="shared" si="26"/>
        <v>0</v>
      </c>
      <c r="BO52" s="15">
        <f t="shared" si="26"/>
        <v>0</v>
      </c>
      <c r="BP52" s="15">
        <f t="shared" si="26"/>
        <v>0</v>
      </c>
      <c r="BQ52" s="15">
        <f t="shared" si="26"/>
        <v>0</v>
      </c>
      <c r="BR52" s="15">
        <f t="shared" si="26"/>
        <v>0</v>
      </c>
      <c r="BS52" s="15">
        <f t="shared" si="26"/>
        <v>0</v>
      </c>
      <c r="BT52" s="101">
        <f t="shared" si="43"/>
        <v>0</v>
      </c>
      <c r="BW52" s="15">
        <f t="shared" si="27"/>
        <v>0</v>
      </c>
      <c r="BX52" s="15">
        <f t="shared" si="28"/>
        <v>0</v>
      </c>
      <c r="BY52" s="15">
        <f t="shared" si="29"/>
        <v>0</v>
      </c>
      <c r="BZ52" s="15">
        <f t="shared" si="30"/>
        <v>0</v>
      </c>
      <c r="CA52" s="15">
        <f t="shared" si="31"/>
        <v>0</v>
      </c>
      <c r="CB52" s="15">
        <f t="shared" si="32"/>
        <v>0</v>
      </c>
      <c r="CC52" s="15">
        <f t="shared" si="33"/>
        <v>0</v>
      </c>
      <c r="CD52" s="15">
        <f t="shared" si="34"/>
        <v>0</v>
      </c>
      <c r="CE52" s="234">
        <f t="shared" si="44"/>
        <v>0</v>
      </c>
      <c r="CF52" s="355">
        <f t="shared" si="15"/>
        <v>0</v>
      </c>
      <c r="CH52" s="356">
        <f t="shared" si="16"/>
        <v>0</v>
      </c>
      <c r="CI52" s="356">
        <f t="shared" si="17"/>
        <v>0</v>
      </c>
      <c r="CJ52" s="356">
        <f t="shared" si="18"/>
        <v>0</v>
      </c>
      <c r="CK52" s="356">
        <f t="shared" si="19"/>
        <v>0</v>
      </c>
      <c r="CL52" s="356">
        <f t="shared" si="20"/>
        <v>0</v>
      </c>
      <c r="CM52" s="356">
        <f t="shared" si="21"/>
        <v>0</v>
      </c>
      <c r="CN52" s="356">
        <f t="shared" si="22"/>
        <v>0</v>
      </c>
      <c r="CO52" s="356">
        <f t="shared" si="23"/>
        <v>0</v>
      </c>
      <c r="CP52" s="357">
        <f t="shared" si="45"/>
        <v>0</v>
      </c>
      <c r="CQ52" s="356">
        <f t="shared" si="3"/>
        <v>0</v>
      </c>
      <c r="CR52" s="356">
        <f t="shared" si="4"/>
        <v>0</v>
      </c>
      <c r="CS52" s="358">
        <f t="shared" si="5"/>
        <v>0</v>
      </c>
      <c r="CT52" s="356">
        <f t="shared" si="6"/>
        <v>0</v>
      </c>
      <c r="CU52" s="356">
        <f t="shared" si="7"/>
        <v>0</v>
      </c>
      <c r="CV52" s="356">
        <f t="shared" si="8"/>
        <v>0</v>
      </c>
      <c r="CW52" s="356">
        <f t="shared" si="9"/>
        <v>0</v>
      </c>
      <c r="CX52" s="356">
        <f t="shared" si="10"/>
        <v>0</v>
      </c>
      <c r="CY52" s="359">
        <f t="shared" si="46"/>
        <v>0</v>
      </c>
      <c r="DC52" s="360">
        <f>SUM($AD52:$AF52)+SUM($AH52:$AJ52)+SUM($AL52:AN52)+SUM($AP52:AR52)+SUM($AT52:AV52)+SUM($AX52:AZ52)+SUM($BB52:BD52)+SUM($BF52:BH52)</f>
        <v>0</v>
      </c>
      <c r="DD52" s="139"/>
      <c r="DE52" s="139"/>
      <c r="DF52" s="139"/>
      <c r="DG52" s="139"/>
      <c r="DH52" s="139"/>
      <c r="DI52" s="139"/>
      <c r="DJ52" s="139"/>
      <c r="DK52" s="139"/>
      <c r="DL52" s="139"/>
      <c r="DM52" s="139"/>
      <c r="DN52" s="139"/>
      <c r="DO52" s="139"/>
      <c r="DP52" s="139"/>
      <c r="DQ52" s="139"/>
      <c r="DR52" s="139"/>
      <c r="DS52" s="139"/>
      <c r="DT52" s="139"/>
      <c r="DU52" s="139"/>
    </row>
    <row r="53" spans="1:125" s="20" customFormat="1" hidden="1" x14ac:dyDescent="0.25">
      <c r="A53" s="23" t="str">
        <f>'ПЛАН НАВЧАЛЬНОГО ПРОЦЕСУ ДЕННА'!A53</f>
        <v>1.1.39</v>
      </c>
      <c r="B53" s="513">
        <f>'ПЛАН НАВЧАЛЬНОГО ПРОЦЕСУ ДЕННА'!B53</f>
        <v>0</v>
      </c>
      <c r="C53" s="514">
        <f>'ПЛАН НАВЧАЛЬНОГО ПРОЦЕСУ ДЕННА'!C53</f>
        <v>0</v>
      </c>
      <c r="D53" s="350">
        <f>'ПЛАН НАВЧАЛЬНОГО ПРОЦЕСУ ДЕННА'!D53</f>
        <v>0</v>
      </c>
      <c r="E53" s="351">
        <f>'ПЛАН НАВЧАЛЬНОГО ПРОЦЕСУ ДЕННА'!E53</f>
        <v>0</v>
      </c>
      <c r="F53" s="351">
        <f>'ПЛАН НАВЧАЛЬНОГО ПРОЦЕСУ ДЕННА'!F53</f>
        <v>0</v>
      </c>
      <c r="G53" s="352">
        <f>'ПЛАН НАВЧАЛЬНОГО ПРОЦЕСУ ДЕННА'!G53</f>
        <v>0</v>
      </c>
      <c r="H53" s="350">
        <f>'ПЛАН НАВЧАЛЬНОГО ПРОЦЕСУ ДЕННА'!H53</f>
        <v>0</v>
      </c>
      <c r="I53" s="351">
        <f>'ПЛАН НАВЧАЛЬНОГО ПРОЦЕСУ ДЕННА'!I53</f>
        <v>0</v>
      </c>
      <c r="J53" s="351">
        <f>'ПЛАН НАВЧАЛЬНОГО ПРОЦЕСУ ДЕННА'!J53</f>
        <v>0</v>
      </c>
      <c r="K53" s="351">
        <f>'ПЛАН НАВЧАЛЬНОГО ПРОЦЕСУ ДЕННА'!K53</f>
        <v>0</v>
      </c>
      <c r="L53" s="351">
        <f>'ПЛАН НАВЧАЛЬНОГО ПРОЦЕСУ ДЕННА'!L53</f>
        <v>0</v>
      </c>
      <c r="M53" s="351">
        <f>'ПЛАН НАВЧАЛЬНОГО ПРОЦЕСУ ДЕННА'!M53</f>
        <v>0</v>
      </c>
      <c r="N53" s="351">
        <f>'ПЛАН НАВЧАЛЬНОГО ПРОЦЕСУ ДЕННА'!N53</f>
        <v>0</v>
      </c>
      <c r="O53" s="311">
        <f>'ПЛАН НАВЧАЛЬНОГО ПРОЦЕСУ ДЕННА'!O53</f>
        <v>0</v>
      </c>
      <c r="P53" s="311">
        <f>'ПЛАН НАВЧАЛЬНОГО ПРОЦЕСУ ДЕННА'!P53</f>
        <v>0</v>
      </c>
      <c r="Q53" s="625">
        <f>'ПЛАН НАВЧАЛЬНОГО ПРОЦЕСУ ДЕННА'!Q53</f>
        <v>0</v>
      </c>
      <c r="R53" s="626">
        <f>'ПЛАН НАВЧАЛЬНОГО ПРОЦЕСУ ДЕННА'!R53</f>
        <v>0</v>
      </c>
      <c r="S53" s="626">
        <f>'ПЛАН НАВЧАЛЬНОГО ПРОЦЕСУ ДЕННА'!S53</f>
        <v>0</v>
      </c>
      <c r="T53" s="626">
        <f>'ПЛАН НАВЧАЛЬНОГО ПРОЦЕСУ ДЕННА'!T53</f>
        <v>0</v>
      </c>
      <c r="U53" s="626">
        <f>'ПЛАН НАВЧАЛЬНОГО ПРОЦЕСУ ДЕННА'!U53</f>
        <v>0</v>
      </c>
      <c r="V53" s="626">
        <f>'ПЛАН НАВЧАЛЬНОГО ПРОЦЕСУ ДЕННА'!V53</f>
        <v>0</v>
      </c>
      <c r="W53" s="626">
        <f>'ПЛАН НАВЧАЛЬНОГО ПРОЦЕСУ ДЕННА'!W53</f>
        <v>0</v>
      </c>
      <c r="X53" s="353">
        <f>'ПЛАН НАВЧАЛЬНОГО ПРОЦЕСУ ДЕННА'!X53</f>
        <v>0</v>
      </c>
      <c r="Y53" s="162">
        <f>'ПЛАН НАВЧАЛЬНОГО ПРОЦЕСУ ДЕННА'!Y53</f>
        <v>0</v>
      </c>
      <c r="Z53" s="9">
        <f t="shared" si="42"/>
        <v>0</v>
      </c>
      <c r="AA53" s="9">
        <f t="shared" si="42"/>
        <v>0</v>
      </c>
      <c r="AB53" s="9">
        <f t="shared" si="42"/>
        <v>0</v>
      </c>
      <c r="AC53" s="9">
        <f t="shared" si="12"/>
        <v>0</v>
      </c>
      <c r="AD53" s="450">
        <f>IF('ПЛАН НАВЧАЛЬНОГО ПРОЦЕСУ ДЕННА'!AD53&gt;0,IF(ROUND('ПЛАН НАВЧАЛЬНОГО ПРОЦЕСУ ДЕННА'!AD53*$BW$4,0)&gt;0,ROUND('ПЛАН НАВЧАЛЬНОГО ПРОЦЕСУ ДЕННА'!AD53*$BW$4,0)*2,2),0)</f>
        <v>0</v>
      </c>
      <c r="AE53" s="450">
        <f>IF('ПЛАН НАВЧАЛЬНОГО ПРОЦЕСУ ДЕННА'!AE53&gt;0,IF(ROUND('ПЛАН НАВЧАЛЬНОГО ПРОЦЕСУ ДЕННА'!AE53*$BW$4,0)&gt;0,ROUND('ПЛАН НАВЧАЛЬНОГО ПРОЦЕСУ ДЕННА'!AE53*$BW$4,0)*2,2),0)</f>
        <v>0</v>
      </c>
      <c r="AF53" s="450">
        <f>IF('ПЛАН НАВЧАЛЬНОГО ПРОЦЕСУ ДЕННА'!AF53&gt;0,IF(ROUND('ПЛАН НАВЧАЛЬНОГО ПРОЦЕСУ ДЕННА'!AF53*$BW$4,0)&gt;0,ROUND('ПЛАН НАВЧАЛЬНОГО ПРОЦЕСУ ДЕННА'!AF53*$BW$4,0)*2,2),0)</f>
        <v>0</v>
      </c>
      <c r="AG53" s="76">
        <f>'ПЛАН НАВЧАЛЬНОГО ПРОЦЕСУ ДЕННА'!AG53</f>
        <v>0</v>
      </c>
      <c r="AH53" s="450">
        <f>IF('ПЛАН НАВЧАЛЬНОГО ПРОЦЕСУ ДЕННА'!AH53&gt;0,IF(ROUND('ПЛАН НАВЧАЛЬНОГО ПРОЦЕСУ ДЕННА'!AH53*$BW$4,0)&gt;0,ROUND('ПЛАН НАВЧАЛЬНОГО ПРОЦЕСУ ДЕННА'!AH53*$BW$4,0)*2,2),0)</f>
        <v>0</v>
      </c>
      <c r="AI53" s="450">
        <f>IF('ПЛАН НАВЧАЛЬНОГО ПРОЦЕСУ ДЕННА'!AI53&gt;0,IF(ROUND('ПЛАН НАВЧАЛЬНОГО ПРОЦЕСУ ДЕННА'!AI53*$BW$4,0)&gt;0,ROUND('ПЛАН НАВЧАЛЬНОГО ПРОЦЕСУ ДЕННА'!AI53*$BW$4,0)*2,2),0)</f>
        <v>0</v>
      </c>
      <c r="AJ53" s="450">
        <f>IF('ПЛАН НАВЧАЛЬНОГО ПРОЦЕСУ ДЕННА'!AJ53&gt;0,IF(ROUND('ПЛАН НАВЧАЛЬНОГО ПРОЦЕСУ ДЕННА'!AJ53*$BW$4,0)&gt;0,ROUND('ПЛАН НАВЧАЛЬНОГО ПРОЦЕСУ ДЕННА'!AJ53*$BW$4,0)*2,2),0)</f>
        <v>0</v>
      </c>
      <c r="AK53" s="76">
        <f>'ПЛАН НАВЧАЛЬНОГО ПРОЦЕСУ ДЕННА'!AK53</f>
        <v>0</v>
      </c>
      <c r="AL53" s="450">
        <f>IF('ПЛАН НАВЧАЛЬНОГО ПРОЦЕСУ ДЕННА'!AL53&gt;0,IF(ROUND('ПЛАН НАВЧАЛЬНОГО ПРОЦЕСУ ДЕННА'!AL53*$BW$4,0)&gt;0,ROUND('ПЛАН НАВЧАЛЬНОГО ПРОЦЕСУ ДЕННА'!AL53*$BW$4,0)*2,2),0)</f>
        <v>0</v>
      </c>
      <c r="AM53" s="450">
        <f>IF('ПЛАН НАВЧАЛЬНОГО ПРОЦЕСУ ДЕННА'!AM53&gt;0,IF(ROUND('ПЛАН НАВЧАЛЬНОГО ПРОЦЕСУ ДЕННА'!AM53*$BW$4,0)&gt;0,ROUND('ПЛАН НАВЧАЛЬНОГО ПРОЦЕСУ ДЕННА'!AM53*$BW$4,0)*2,2),0)</f>
        <v>0</v>
      </c>
      <c r="AN53" s="450">
        <f>IF('ПЛАН НАВЧАЛЬНОГО ПРОЦЕСУ ДЕННА'!AN53&gt;0,IF(ROUND('ПЛАН НАВЧАЛЬНОГО ПРОЦЕСУ ДЕННА'!AN53*$BW$4,0)&gt;0,ROUND('ПЛАН НАВЧАЛЬНОГО ПРОЦЕСУ ДЕННА'!AN53*$BW$4,0)*2,2),0)</f>
        <v>0</v>
      </c>
      <c r="AO53" s="76">
        <f>'ПЛАН НАВЧАЛЬНОГО ПРОЦЕСУ ДЕННА'!AO53</f>
        <v>0</v>
      </c>
      <c r="AP53" s="450">
        <f>IF('ПЛАН НАВЧАЛЬНОГО ПРОЦЕСУ ДЕННА'!AP53&gt;0,IF(ROUND('ПЛАН НАВЧАЛЬНОГО ПРОЦЕСУ ДЕННА'!AP53*$BW$4,0)&gt;0,ROUND('ПЛАН НАВЧАЛЬНОГО ПРОЦЕСУ ДЕННА'!AP53*$BW$4,0)*2,2),0)</f>
        <v>0</v>
      </c>
      <c r="AQ53" s="450">
        <f>IF('ПЛАН НАВЧАЛЬНОГО ПРОЦЕСУ ДЕННА'!AQ53&gt;0,IF(ROUND('ПЛАН НАВЧАЛЬНОГО ПРОЦЕСУ ДЕННА'!AQ53*$BW$4,0)&gt;0,ROUND('ПЛАН НАВЧАЛЬНОГО ПРОЦЕСУ ДЕННА'!AQ53*$BW$4,0)*2,2),0)</f>
        <v>0</v>
      </c>
      <c r="AR53" s="450">
        <f>IF('ПЛАН НАВЧАЛЬНОГО ПРОЦЕСУ ДЕННА'!AR53&gt;0,IF(ROUND('ПЛАН НАВЧАЛЬНОГО ПРОЦЕСУ ДЕННА'!AR53*$BW$4,0)&gt;0,ROUND('ПЛАН НАВЧАЛЬНОГО ПРОЦЕСУ ДЕННА'!AR53*$BW$4,0)*2,2),0)</f>
        <v>0</v>
      </c>
      <c r="AS53" s="76">
        <f>'ПЛАН НАВЧАЛЬНОГО ПРОЦЕСУ ДЕННА'!AS53</f>
        <v>0</v>
      </c>
      <c r="AT53" s="450">
        <f>IF('ПЛАН НАВЧАЛЬНОГО ПРОЦЕСУ ДЕННА'!AT53&gt;0,IF(ROUND('ПЛАН НАВЧАЛЬНОГО ПРОЦЕСУ ДЕННА'!AT53*$BW$4,0)&gt;0,ROUND('ПЛАН НАВЧАЛЬНОГО ПРОЦЕСУ ДЕННА'!AT53*$BW$4,0)*2,2),0)</f>
        <v>0</v>
      </c>
      <c r="AU53" s="450">
        <f>IF('ПЛАН НАВЧАЛЬНОГО ПРОЦЕСУ ДЕННА'!AU53&gt;0,IF(ROUND('ПЛАН НАВЧАЛЬНОГО ПРОЦЕСУ ДЕННА'!AU53*$BW$4,0)&gt;0,ROUND('ПЛАН НАВЧАЛЬНОГО ПРОЦЕСУ ДЕННА'!AU53*$BW$4,0)*2,2),0)</f>
        <v>0</v>
      </c>
      <c r="AV53" s="450">
        <f>IF('ПЛАН НАВЧАЛЬНОГО ПРОЦЕСУ ДЕННА'!AV53&gt;0,IF(ROUND('ПЛАН НАВЧАЛЬНОГО ПРОЦЕСУ ДЕННА'!AV53*$BW$4,0)&gt;0,ROUND('ПЛАН НАВЧАЛЬНОГО ПРОЦЕСУ ДЕННА'!AV53*$BW$4,0)*2,2),0)</f>
        <v>0</v>
      </c>
      <c r="AW53" s="76">
        <f t="shared" si="35"/>
        <v>0</v>
      </c>
      <c r="AX53" s="450">
        <f>IF('ПЛАН НАВЧАЛЬНОГО ПРОЦЕСУ ДЕННА'!AX53&gt;0,IF(ROUND('ПЛАН НАВЧАЛЬНОГО ПРОЦЕСУ ДЕННА'!AX53*$BW$4,0)&gt;0,ROUND('ПЛАН НАВЧАЛЬНОГО ПРОЦЕСУ ДЕННА'!AX53*$BW$4,0)*2,2),0)</f>
        <v>0</v>
      </c>
      <c r="AY53" s="450">
        <f>IF('ПЛАН НАВЧАЛЬНОГО ПРОЦЕСУ ДЕННА'!AY53&gt;0,IF(ROUND('ПЛАН НАВЧАЛЬНОГО ПРОЦЕСУ ДЕННА'!AY53*$BW$4,0)&gt;0,ROUND('ПЛАН НАВЧАЛЬНОГО ПРОЦЕСУ ДЕННА'!AY53*$BW$4,0)*2,2),0)</f>
        <v>0</v>
      </c>
      <c r="AZ53" s="450">
        <f>IF('ПЛАН НАВЧАЛЬНОГО ПРОЦЕСУ ДЕННА'!AZ53&gt;0,IF(ROUND('ПЛАН НАВЧАЛЬНОГО ПРОЦЕСУ ДЕННА'!AZ53*$BW$4,0)&gt;0,ROUND('ПЛАН НАВЧАЛЬНОГО ПРОЦЕСУ ДЕННА'!AZ53*$BW$4,0)*2,2),0)</f>
        <v>0</v>
      </c>
      <c r="BA53" s="76">
        <f t="shared" si="36"/>
        <v>0</v>
      </c>
      <c r="BB53" s="450">
        <f>IF('ПЛАН НАВЧАЛЬНОГО ПРОЦЕСУ ДЕННА'!BB53&gt;0,IF(ROUND('ПЛАН НАВЧАЛЬНОГО ПРОЦЕСУ ДЕННА'!BB53*$BW$4,0)&gt;0,ROUND('ПЛАН НАВЧАЛЬНОГО ПРОЦЕСУ ДЕННА'!BB53*$BW$4,0)*2,2),0)</f>
        <v>0</v>
      </c>
      <c r="BC53" s="450">
        <f>IF('ПЛАН НАВЧАЛЬНОГО ПРОЦЕСУ ДЕННА'!BC53&gt;0,IF(ROUND('ПЛАН НАВЧАЛЬНОГО ПРОЦЕСУ ДЕННА'!BC53*$BW$4,0)&gt;0,ROUND('ПЛАН НАВЧАЛЬНОГО ПРОЦЕСУ ДЕННА'!BC53*$BW$4,0)*2,2),0)</f>
        <v>0</v>
      </c>
      <c r="BD53" s="450">
        <f>IF('ПЛАН НАВЧАЛЬНОГО ПРОЦЕСУ ДЕННА'!BD53&gt;0,IF(ROUND('ПЛАН НАВЧАЛЬНОГО ПРОЦЕСУ ДЕННА'!BD53*$BW$4,0)&gt;0,ROUND('ПЛАН НАВЧАЛЬНОГО ПРОЦЕСУ ДЕННА'!BD53*$BW$4,0)*2,2),0)</f>
        <v>0</v>
      </c>
      <c r="BE53" s="76">
        <f t="shared" si="37"/>
        <v>0</v>
      </c>
      <c r="BF53" s="450">
        <f>IF('ПЛАН НАВЧАЛЬНОГО ПРОЦЕСУ ДЕННА'!BF53&gt;0,IF(ROUND('ПЛАН НАВЧАЛЬНОГО ПРОЦЕСУ ДЕННА'!BF53*$BW$4,0)&gt;0,ROUND('ПЛАН НАВЧАЛЬНОГО ПРОЦЕСУ ДЕННА'!BF53*$BW$4,0)*2,2),0)</f>
        <v>0</v>
      </c>
      <c r="BG53" s="450">
        <f>IF('ПЛАН НАВЧАЛЬНОГО ПРОЦЕСУ ДЕННА'!BG53&gt;0,IF(ROUND('ПЛАН НАВЧАЛЬНОГО ПРОЦЕСУ ДЕННА'!BG53*$BW$4,0)&gt;0,ROUND('ПЛАН НАВЧАЛЬНОГО ПРОЦЕСУ ДЕННА'!BG53*$BW$4,0)*2,2),0)</f>
        <v>0</v>
      </c>
      <c r="BH53" s="450">
        <f>IF('ПЛАН НАВЧАЛЬНОГО ПРОЦЕСУ ДЕННА'!BH53&gt;0,IF(ROUND('ПЛАН НАВЧАЛЬНОГО ПРОЦЕСУ ДЕННА'!BH53*$BW$4,0)&gt;0,ROUND('ПЛАН НАВЧАЛЬНОГО ПРОЦЕСУ ДЕННА'!BH53*$BW$4,0)*2,2),0)</f>
        <v>0</v>
      </c>
      <c r="BI53" s="76">
        <f t="shared" si="38"/>
        <v>0</v>
      </c>
      <c r="BJ53" s="69">
        <f t="shared" si="0"/>
        <v>0</v>
      </c>
      <c r="BK53" s="142" t="str">
        <f t="shared" si="1"/>
        <v/>
      </c>
      <c r="BL53" s="15">
        <f t="shared" si="26"/>
        <v>0</v>
      </c>
      <c r="BM53" s="15">
        <f t="shared" si="26"/>
        <v>0</v>
      </c>
      <c r="BN53" s="15">
        <f t="shared" si="26"/>
        <v>0</v>
      </c>
      <c r="BO53" s="15">
        <f t="shared" si="26"/>
        <v>0</v>
      </c>
      <c r="BP53" s="15">
        <f t="shared" si="26"/>
        <v>0</v>
      </c>
      <c r="BQ53" s="15">
        <f t="shared" si="26"/>
        <v>0</v>
      </c>
      <c r="BR53" s="15">
        <f t="shared" si="26"/>
        <v>0</v>
      </c>
      <c r="BS53" s="15">
        <f t="shared" si="26"/>
        <v>0</v>
      </c>
      <c r="BT53" s="101">
        <f t="shared" si="43"/>
        <v>0</v>
      </c>
      <c r="BW53" s="15">
        <f t="shared" si="27"/>
        <v>0</v>
      </c>
      <c r="BX53" s="15">
        <f t="shared" si="28"/>
        <v>0</v>
      </c>
      <c r="BY53" s="15">
        <f t="shared" si="29"/>
        <v>0</v>
      </c>
      <c r="BZ53" s="15">
        <f t="shared" si="30"/>
        <v>0</v>
      </c>
      <c r="CA53" s="15">
        <f t="shared" si="31"/>
        <v>0</v>
      </c>
      <c r="CB53" s="15">
        <f t="shared" si="32"/>
        <v>0</v>
      </c>
      <c r="CC53" s="15">
        <f t="shared" si="33"/>
        <v>0</v>
      </c>
      <c r="CD53" s="15">
        <f t="shared" si="34"/>
        <v>0</v>
      </c>
      <c r="CE53" s="234">
        <f t="shared" si="44"/>
        <v>0</v>
      </c>
      <c r="CF53" s="355">
        <f t="shared" si="15"/>
        <v>0</v>
      </c>
      <c r="CH53" s="356">
        <f t="shared" si="16"/>
        <v>0</v>
      </c>
      <c r="CI53" s="356">
        <f t="shared" si="17"/>
        <v>0</v>
      </c>
      <c r="CJ53" s="356">
        <f t="shared" si="18"/>
        <v>0</v>
      </c>
      <c r="CK53" s="356">
        <f t="shared" si="19"/>
        <v>0</v>
      </c>
      <c r="CL53" s="356">
        <f t="shared" si="20"/>
        <v>0</v>
      </c>
      <c r="CM53" s="356">
        <f t="shared" si="21"/>
        <v>0</v>
      </c>
      <c r="CN53" s="356">
        <f t="shared" si="22"/>
        <v>0</v>
      </c>
      <c r="CO53" s="356">
        <f t="shared" si="23"/>
        <v>0</v>
      </c>
      <c r="CP53" s="357">
        <f t="shared" si="45"/>
        <v>0</v>
      </c>
      <c r="CQ53" s="356">
        <f t="shared" si="3"/>
        <v>0</v>
      </c>
      <c r="CR53" s="356">
        <f t="shared" si="4"/>
        <v>0</v>
      </c>
      <c r="CS53" s="358">
        <f t="shared" si="5"/>
        <v>0</v>
      </c>
      <c r="CT53" s="356">
        <f t="shared" si="6"/>
        <v>0</v>
      </c>
      <c r="CU53" s="356">
        <f t="shared" si="7"/>
        <v>0</v>
      </c>
      <c r="CV53" s="356">
        <f t="shared" si="8"/>
        <v>0</v>
      </c>
      <c r="CW53" s="356">
        <f t="shared" si="9"/>
        <v>0</v>
      </c>
      <c r="CX53" s="356">
        <f t="shared" si="10"/>
        <v>0</v>
      </c>
      <c r="CY53" s="359">
        <f t="shared" si="46"/>
        <v>0</v>
      </c>
      <c r="DC53" s="360">
        <f>SUM($AD53:$AF53)+SUM($AH53:$AJ53)+SUM($AL53:AN53)+SUM($AP53:AR53)+SUM($AT53:AV53)+SUM($AX53:AZ53)+SUM($BB53:BD53)+SUM($BF53:BH53)</f>
        <v>0</v>
      </c>
      <c r="DD53" s="139"/>
      <c r="DE53" s="139"/>
      <c r="DF53" s="139"/>
      <c r="DG53" s="139"/>
      <c r="DH53" s="139"/>
      <c r="DI53" s="139"/>
      <c r="DJ53" s="139"/>
      <c r="DK53" s="139"/>
      <c r="DL53" s="139"/>
      <c r="DM53" s="139"/>
      <c r="DN53" s="139"/>
      <c r="DO53" s="139"/>
      <c r="DP53" s="139"/>
      <c r="DQ53" s="139"/>
      <c r="DR53" s="139"/>
      <c r="DS53" s="139"/>
      <c r="DT53" s="139"/>
      <c r="DU53" s="139"/>
    </row>
    <row r="54" spans="1:125" s="20" customFormat="1" hidden="1" x14ac:dyDescent="0.25">
      <c r="A54" s="23" t="str">
        <f>'ПЛАН НАВЧАЛЬНОГО ПРОЦЕСУ ДЕННА'!A54</f>
        <v>1.1.40</v>
      </c>
      <c r="B54" s="513">
        <f>'ПЛАН НАВЧАЛЬНОГО ПРОЦЕСУ ДЕННА'!B54</f>
        <v>0</v>
      </c>
      <c r="C54" s="514">
        <f>'ПЛАН НАВЧАЛЬНОГО ПРОЦЕСУ ДЕННА'!C54</f>
        <v>0</v>
      </c>
      <c r="D54" s="350">
        <f>'ПЛАН НАВЧАЛЬНОГО ПРОЦЕСУ ДЕННА'!D54</f>
        <v>0</v>
      </c>
      <c r="E54" s="351">
        <f>'ПЛАН НАВЧАЛЬНОГО ПРОЦЕСУ ДЕННА'!E54</f>
        <v>0</v>
      </c>
      <c r="F54" s="351">
        <f>'ПЛАН НАВЧАЛЬНОГО ПРОЦЕСУ ДЕННА'!F54</f>
        <v>0</v>
      </c>
      <c r="G54" s="352">
        <f>'ПЛАН НАВЧАЛЬНОГО ПРОЦЕСУ ДЕННА'!G54</f>
        <v>0</v>
      </c>
      <c r="H54" s="350">
        <f>'ПЛАН НАВЧАЛЬНОГО ПРОЦЕСУ ДЕННА'!H54</f>
        <v>0</v>
      </c>
      <c r="I54" s="351">
        <f>'ПЛАН НАВЧАЛЬНОГО ПРОЦЕСУ ДЕННА'!I54</f>
        <v>0</v>
      </c>
      <c r="J54" s="351">
        <f>'ПЛАН НАВЧАЛЬНОГО ПРОЦЕСУ ДЕННА'!J54</f>
        <v>0</v>
      </c>
      <c r="K54" s="351">
        <f>'ПЛАН НАВЧАЛЬНОГО ПРОЦЕСУ ДЕННА'!K54</f>
        <v>0</v>
      </c>
      <c r="L54" s="351">
        <f>'ПЛАН НАВЧАЛЬНОГО ПРОЦЕСУ ДЕННА'!L54</f>
        <v>0</v>
      </c>
      <c r="M54" s="351">
        <f>'ПЛАН НАВЧАЛЬНОГО ПРОЦЕСУ ДЕННА'!M54</f>
        <v>0</v>
      </c>
      <c r="N54" s="351">
        <f>'ПЛАН НАВЧАЛЬНОГО ПРОЦЕСУ ДЕННА'!N54</f>
        <v>0</v>
      </c>
      <c r="O54" s="311">
        <f>'ПЛАН НАВЧАЛЬНОГО ПРОЦЕСУ ДЕННА'!O54</f>
        <v>0</v>
      </c>
      <c r="P54" s="311">
        <f>'ПЛАН НАВЧАЛЬНОГО ПРОЦЕСУ ДЕННА'!P54</f>
        <v>0</v>
      </c>
      <c r="Q54" s="625">
        <f>'ПЛАН НАВЧАЛЬНОГО ПРОЦЕСУ ДЕННА'!Q54</f>
        <v>0</v>
      </c>
      <c r="R54" s="626">
        <f>'ПЛАН НАВЧАЛЬНОГО ПРОЦЕСУ ДЕННА'!R54</f>
        <v>0</v>
      </c>
      <c r="S54" s="626">
        <f>'ПЛАН НАВЧАЛЬНОГО ПРОЦЕСУ ДЕННА'!S54</f>
        <v>0</v>
      </c>
      <c r="T54" s="626">
        <f>'ПЛАН НАВЧАЛЬНОГО ПРОЦЕСУ ДЕННА'!T54</f>
        <v>0</v>
      </c>
      <c r="U54" s="626">
        <f>'ПЛАН НАВЧАЛЬНОГО ПРОЦЕСУ ДЕННА'!U54</f>
        <v>0</v>
      </c>
      <c r="V54" s="626">
        <f>'ПЛАН НАВЧАЛЬНОГО ПРОЦЕСУ ДЕННА'!V54</f>
        <v>0</v>
      </c>
      <c r="W54" s="626">
        <f>'ПЛАН НАВЧАЛЬНОГО ПРОЦЕСУ ДЕННА'!W54</f>
        <v>0</v>
      </c>
      <c r="X54" s="353">
        <f>'ПЛАН НАВЧАЛЬНОГО ПРОЦЕСУ ДЕННА'!X54</f>
        <v>0</v>
      </c>
      <c r="Y54" s="162">
        <f>'ПЛАН НАВЧАЛЬНОГО ПРОЦЕСУ ДЕННА'!Y54</f>
        <v>0</v>
      </c>
      <c r="Z54" s="9">
        <f t="shared" si="42"/>
        <v>0</v>
      </c>
      <c r="AA54" s="9">
        <f t="shared" si="42"/>
        <v>0</v>
      </c>
      <c r="AB54" s="9">
        <f t="shared" si="42"/>
        <v>0</v>
      </c>
      <c r="AC54" s="9">
        <f t="shared" si="12"/>
        <v>0</v>
      </c>
      <c r="AD54" s="450">
        <f>IF('ПЛАН НАВЧАЛЬНОГО ПРОЦЕСУ ДЕННА'!AD54&gt;0,IF(ROUND('ПЛАН НАВЧАЛЬНОГО ПРОЦЕСУ ДЕННА'!AD54*$BW$4,0)&gt;0,ROUND('ПЛАН НАВЧАЛЬНОГО ПРОЦЕСУ ДЕННА'!AD54*$BW$4,0)*2,2),0)</f>
        <v>0</v>
      </c>
      <c r="AE54" s="450">
        <f>IF('ПЛАН НАВЧАЛЬНОГО ПРОЦЕСУ ДЕННА'!AE54&gt;0,IF(ROUND('ПЛАН НАВЧАЛЬНОГО ПРОЦЕСУ ДЕННА'!AE54*$BW$4,0)&gt;0,ROUND('ПЛАН НАВЧАЛЬНОГО ПРОЦЕСУ ДЕННА'!AE54*$BW$4,0)*2,2),0)</f>
        <v>0</v>
      </c>
      <c r="AF54" s="450">
        <f>IF('ПЛАН НАВЧАЛЬНОГО ПРОЦЕСУ ДЕННА'!AF54&gt;0,IF(ROUND('ПЛАН НАВЧАЛЬНОГО ПРОЦЕСУ ДЕННА'!AF54*$BW$4,0)&gt;0,ROUND('ПЛАН НАВЧАЛЬНОГО ПРОЦЕСУ ДЕННА'!AF54*$BW$4,0)*2,2),0)</f>
        <v>0</v>
      </c>
      <c r="AG54" s="76">
        <f>'ПЛАН НАВЧАЛЬНОГО ПРОЦЕСУ ДЕННА'!AG54</f>
        <v>0</v>
      </c>
      <c r="AH54" s="450">
        <f>IF('ПЛАН НАВЧАЛЬНОГО ПРОЦЕСУ ДЕННА'!AH54&gt;0,IF(ROUND('ПЛАН НАВЧАЛЬНОГО ПРОЦЕСУ ДЕННА'!AH54*$BW$4,0)&gt;0,ROUND('ПЛАН НАВЧАЛЬНОГО ПРОЦЕСУ ДЕННА'!AH54*$BW$4,0)*2,2),0)</f>
        <v>0</v>
      </c>
      <c r="AI54" s="450">
        <f>IF('ПЛАН НАВЧАЛЬНОГО ПРОЦЕСУ ДЕННА'!AI54&gt;0,IF(ROUND('ПЛАН НАВЧАЛЬНОГО ПРОЦЕСУ ДЕННА'!AI54*$BW$4,0)&gt;0,ROUND('ПЛАН НАВЧАЛЬНОГО ПРОЦЕСУ ДЕННА'!AI54*$BW$4,0)*2,2),0)</f>
        <v>0</v>
      </c>
      <c r="AJ54" s="450">
        <f>IF('ПЛАН НАВЧАЛЬНОГО ПРОЦЕСУ ДЕННА'!AJ54&gt;0,IF(ROUND('ПЛАН НАВЧАЛЬНОГО ПРОЦЕСУ ДЕННА'!AJ54*$BW$4,0)&gt;0,ROUND('ПЛАН НАВЧАЛЬНОГО ПРОЦЕСУ ДЕННА'!AJ54*$BW$4,0)*2,2),0)</f>
        <v>0</v>
      </c>
      <c r="AK54" s="76">
        <f>'ПЛАН НАВЧАЛЬНОГО ПРОЦЕСУ ДЕННА'!AK54</f>
        <v>0</v>
      </c>
      <c r="AL54" s="450">
        <f>IF('ПЛАН НАВЧАЛЬНОГО ПРОЦЕСУ ДЕННА'!AL54&gt;0,IF(ROUND('ПЛАН НАВЧАЛЬНОГО ПРОЦЕСУ ДЕННА'!AL54*$BW$4,0)&gt;0,ROUND('ПЛАН НАВЧАЛЬНОГО ПРОЦЕСУ ДЕННА'!AL54*$BW$4,0)*2,2),0)</f>
        <v>0</v>
      </c>
      <c r="AM54" s="450">
        <f>IF('ПЛАН НАВЧАЛЬНОГО ПРОЦЕСУ ДЕННА'!AM54&gt;0,IF(ROUND('ПЛАН НАВЧАЛЬНОГО ПРОЦЕСУ ДЕННА'!AM54*$BW$4,0)&gt;0,ROUND('ПЛАН НАВЧАЛЬНОГО ПРОЦЕСУ ДЕННА'!AM54*$BW$4,0)*2,2),0)</f>
        <v>0</v>
      </c>
      <c r="AN54" s="450">
        <f>IF('ПЛАН НАВЧАЛЬНОГО ПРОЦЕСУ ДЕННА'!AN54&gt;0,IF(ROUND('ПЛАН НАВЧАЛЬНОГО ПРОЦЕСУ ДЕННА'!AN54*$BW$4,0)&gt;0,ROUND('ПЛАН НАВЧАЛЬНОГО ПРОЦЕСУ ДЕННА'!AN54*$BW$4,0)*2,2),0)</f>
        <v>0</v>
      </c>
      <c r="AO54" s="76">
        <f>'ПЛАН НАВЧАЛЬНОГО ПРОЦЕСУ ДЕННА'!AO54</f>
        <v>0</v>
      </c>
      <c r="AP54" s="450">
        <f>IF('ПЛАН НАВЧАЛЬНОГО ПРОЦЕСУ ДЕННА'!AP54&gt;0,IF(ROUND('ПЛАН НАВЧАЛЬНОГО ПРОЦЕСУ ДЕННА'!AP54*$BW$4,0)&gt;0,ROUND('ПЛАН НАВЧАЛЬНОГО ПРОЦЕСУ ДЕННА'!AP54*$BW$4,0)*2,2),0)</f>
        <v>0</v>
      </c>
      <c r="AQ54" s="450">
        <f>IF('ПЛАН НАВЧАЛЬНОГО ПРОЦЕСУ ДЕННА'!AQ54&gt;0,IF(ROUND('ПЛАН НАВЧАЛЬНОГО ПРОЦЕСУ ДЕННА'!AQ54*$BW$4,0)&gt;0,ROUND('ПЛАН НАВЧАЛЬНОГО ПРОЦЕСУ ДЕННА'!AQ54*$BW$4,0)*2,2),0)</f>
        <v>0</v>
      </c>
      <c r="AR54" s="450">
        <f>IF('ПЛАН НАВЧАЛЬНОГО ПРОЦЕСУ ДЕННА'!AR54&gt;0,IF(ROUND('ПЛАН НАВЧАЛЬНОГО ПРОЦЕСУ ДЕННА'!AR54*$BW$4,0)&gt;0,ROUND('ПЛАН НАВЧАЛЬНОГО ПРОЦЕСУ ДЕННА'!AR54*$BW$4,0)*2,2),0)</f>
        <v>0</v>
      </c>
      <c r="AS54" s="76">
        <f>'ПЛАН НАВЧАЛЬНОГО ПРОЦЕСУ ДЕННА'!AS54</f>
        <v>0</v>
      </c>
      <c r="AT54" s="450">
        <f>IF('ПЛАН НАВЧАЛЬНОГО ПРОЦЕСУ ДЕННА'!AT54&gt;0,IF(ROUND('ПЛАН НАВЧАЛЬНОГО ПРОЦЕСУ ДЕННА'!AT54*$BW$4,0)&gt;0,ROUND('ПЛАН НАВЧАЛЬНОГО ПРОЦЕСУ ДЕННА'!AT54*$BW$4,0)*2,2),0)</f>
        <v>0</v>
      </c>
      <c r="AU54" s="450">
        <f>IF('ПЛАН НАВЧАЛЬНОГО ПРОЦЕСУ ДЕННА'!AU54&gt;0,IF(ROUND('ПЛАН НАВЧАЛЬНОГО ПРОЦЕСУ ДЕННА'!AU54*$BW$4,0)&gt;0,ROUND('ПЛАН НАВЧАЛЬНОГО ПРОЦЕСУ ДЕННА'!AU54*$BW$4,0)*2,2),0)</f>
        <v>0</v>
      </c>
      <c r="AV54" s="450">
        <f>IF('ПЛАН НАВЧАЛЬНОГО ПРОЦЕСУ ДЕННА'!AV54&gt;0,IF(ROUND('ПЛАН НАВЧАЛЬНОГО ПРОЦЕСУ ДЕННА'!AV54*$BW$4,0)&gt;0,ROUND('ПЛАН НАВЧАЛЬНОГО ПРОЦЕСУ ДЕННА'!AV54*$BW$4,0)*2,2),0)</f>
        <v>0</v>
      </c>
      <c r="AW54" s="76">
        <f t="shared" si="35"/>
        <v>0</v>
      </c>
      <c r="AX54" s="450">
        <f>IF('ПЛАН НАВЧАЛЬНОГО ПРОЦЕСУ ДЕННА'!AX54&gt;0,IF(ROUND('ПЛАН НАВЧАЛЬНОГО ПРОЦЕСУ ДЕННА'!AX54*$BW$4,0)&gt;0,ROUND('ПЛАН НАВЧАЛЬНОГО ПРОЦЕСУ ДЕННА'!AX54*$BW$4,0)*2,2),0)</f>
        <v>0</v>
      </c>
      <c r="AY54" s="450">
        <f>IF('ПЛАН НАВЧАЛЬНОГО ПРОЦЕСУ ДЕННА'!AY54&gt;0,IF(ROUND('ПЛАН НАВЧАЛЬНОГО ПРОЦЕСУ ДЕННА'!AY54*$BW$4,0)&gt;0,ROUND('ПЛАН НАВЧАЛЬНОГО ПРОЦЕСУ ДЕННА'!AY54*$BW$4,0)*2,2),0)</f>
        <v>0</v>
      </c>
      <c r="AZ54" s="450">
        <f>IF('ПЛАН НАВЧАЛЬНОГО ПРОЦЕСУ ДЕННА'!AZ54&gt;0,IF(ROUND('ПЛАН НАВЧАЛЬНОГО ПРОЦЕСУ ДЕННА'!AZ54*$BW$4,0)&gt;0,ROUND('ПЛАН НАВЧАЛЬНОГО ПРОЦЕСУ ДЕННА'!AZ54*$BW$4,0)*2,2),0)</f>
        <v>0</v>
      </c>
      <c r="BA54" s="76">
        <f t="shared" si="36"/>
        <v>0</v>
      </c>
      <c r="BB54" s="450">
        <f>IF('ПЛАН НАВЧАЛЬНОГО ПРОЦЕСУ ДЕННА'!BB54&gt;0,IF(ROUND('ПЛАН НАВЧАЛЬНОГО ПРОЦЕСУ ДЕННА'!BB54*$BW$4,0)&gt;0,ROUND('ПЛАН НАВЧАЛЬНОГО ПРОЦЕСУ ДЕННА'!BB54*$BW$4,0)*2,2),0)</f>
        <v>0</v>
      </c>
      <c r="BC54" s="450">
        <f>IF('ПЛАН НАВЧАЛЬНОГО ПРОЦЕСУ ДЕННА'!BC54&gt;0,IF(ROUND('ПЛАН НАВЧАЛЬНОГО ПРОЦЕСУ ДЕННА'!BC54*$BW$4,0)&gt;0,ROUND('ПЛАН НАВЧАЛЬНОГО ПРОЦЕСУ ДЕННА'!BC54*$BW$4,0)*2,2),0)</f>
        <v>0</v>
      </c>
      <c r="BD54" s="450">
        <f>IF('ПЛАН НАВЧАЛЬНОГО ПРОЦЕСУ ДЕННА'!BD54&gt;0,IF(ROUND('ПЛАН НАВЧАЛЬНОГО ПРОЦЕСУ ДЕННА'!BD54*$BW$4,0)&gt;0,ROUND('ПЛАН НАВЧАЛЬНОГО ПРОЦЕСУ ДЕННА'!BD54*$BW$4,0)*2,2),0)</f>
        <v>0</v>
      </c>
      <c r="BE54" s="76">
        <f t="shared" si="37"/>
        <v>0</v>
      </c>
      <c r="BF54" s="450">
        <f>IF('ПЛАН НАВЧАЛЬНОГО ПРОЦЕСУ ДЕННА'!BF54&gt;0,IF(ROUND('ПЛАН НАВЧАЛЬНОГО ПРОЦЕСУ ДЕННА'!BF54*$BW$4,0)&gt;0,ROUND('ПЛАН НАВЧАЛЬНОГО ПРОЦЕСУ ДЕННА'!BF54*$BW$4,0)*2,2),0)</f>
        <v>0</v>
      </c>
      <c r="BG54" s="450">
        <f>IF('ПЛАН НАВЧАЛЬНОГО ПРОЦЕСУ ДЕННА'!BG54&gt;0,IF(ROUND('ПЛАН НАВЧАЛЬНОГО ПРОЦЕСУ ДЕННА'!BG54*$BW$4,0)&gt;0,ROUND('ПЛАН НАВЧАЛЬНОГО ПРОЦЕСУ ДЕННА'!BG54*$BW$4,0)*2,2),0)</f>
        <v>0</v>
      </c>
      <c r="BH54" s="450">
        <f>IF('ПЛАН НАВЧАЛЬНОГО ПРОЦЕСУ ДЕННА'!BH54&gt;0,IF(ROUND('ПЛАН НАВЧАЛЬНОГО ПРОЦЕСУ ДЕННА'!BH54*$BW$4,0)&gt;0,ROUND('ПЛАН НАВЧАЛЬНОГО ПРОЦЕСУ ДЕННА'!BH54*$BW$4,0)*2,2),0)</f>
        <v>0</v>
      </c>
      <c r="BI54" s="76">
        <f t="shared" si="38"/>
        <v>0</v>
      </c>
      <c r="BJ54" s="69">
        <f t="shared" si="0"/>
        <v>0</v>
      </c>
      <c r="BK54" s="142" t="str">
        <f t="shared" si="1"/>
        <v/>
      </c>
      <c r="BL54" s="15">
        <f t="shared" si="26"/>
        <v>0</v>
      </c>
      <c r="BM54" s="15">
        <f t="shared" si="26"/>
        <v>0</v>
      </c>
      <c r="BN54" s="15">
        <f t="shared" si="26"/>
        <v>0</v>
      </c>
      <c r="BO54" s="15">
        <f t="shared" si="26"/>
        <v>0</v>
      </c>
      <c r="BP54" s="15">
        <f t="shared" si="26"/>
        <v>0</v>
      </c>
      <c r="BQ54" s="15">
        <f t="shared" si="26"/>
        <v>0</v>
      </c>
      <c r="BR54" s="15">
        <f t="shared" si="26"/>
        <v>0</v>
      </c>
      <c r="BS54" s="15">
        <f t="shared" si="26"/>
        <v>0</v>
      </c>
      <c r="BT54" s="101">
        <f t="shared" si="43"/>
        <v>0</v>
      </c>
      <c r="BW54" s="15">
        <f t="shared" si="27"/>
        <v>0</v>
      </c>
      <c r="BX54" s="15">
        <f t="shared" si="28"/>
        <v>0</v>
      </c>
      <c r="BY54" s="15">
        <f t="shared" si="29"/>
        <v>0</v>
      </c>
      <c r="BZ54" s="15">
        <f t="shared" si="30"/>
        <v>0</v>
      </c>
      <c r="CA54" s="15">
        <f t="shared" si="31"/>
        <v>0</v>
      </c>
      <c r="CB54" s="15">
        <f t="shared" si="32"/>
        <v>0</v>
      </c>
      <c r="CC54" s="15">
        <f t="shared" si="33"/>
        <v>0</v>
      </c>
      <c r="CD54" s="15">
        <f t="shared" si="34"/>
        <v>0</v>
      </c>
      <c r="CE54" s="234">
        <f t="shared" si="44"/>
        <v>0</v>
      </c>
      <c r="CF54" s="355">
        <f t="shared" si="15"/>
        <v>0</v>
      </c>
      <c r="CH54" s="356">
        <f t="shared" si="16"/>
        <v>0</v>
      </c>
      <c r="CI54" s="356">
        <f t="shared" si="17"/>
        <v>0</v>
      </c>
      <c r="CJ54" s="356">
        <f t="shared" si="18"/>
        <v>0</v>
      </c>
      <c r="CK54" s="356">
        <f t="shared" si="19"/>
        <v>0</v>
      </c>
      <c r="CL54" s="356">
        <f t="shared" si="20"/>
        <v>0</v>
      </c>
      <c r="CM54" s="356">
        <f t="shared" si="21"/>
        <v>0</v>
      </c>
      <c r="CN54" s="356">
        <f t="shared" si="22"/>
        <v>0</v>
      </c>
      <c r="CO54" s="356">
        <f t="shared" si="23"/>
        <v>0</v>
      </c>
      <c r="CP54" s="357">
        <f t="shared" si="45"/>
        <v>0</v>
      </c>
      <c r="CQ54" s="356">
        <f t="shared" si="3"/>
        <v>0</v>
      </c>
      <c r="CR54" s="356">
        <f t="shared" si="4"/>
        <v>0</v>
      </c>
      <c r="CS54" s="358">
        <f t="shared" si="5"/>
        <v>0</v>
      </c>
      <c r="CT54" s="356">
        <f t="shared" si="6"/>
        <v>0</v>
      </c>
      <c r="CU54" s="356">
        <f t="shared" si="7"/>
        <v>0</v>
      </c>
      <c r="CV54" s="356">
        <f t="shared" si="8"/>
        <v>0</v>
      </c>
      <c r="CW54" s="356">
        <f t="shared" si="9"/>
        <v>0</v>
      </c>
      <c r="CX54" s="356">
        <f t="shared" si="10"/>
        <v>0</v>
      </c>
      <c r="CY54" s="359">
        <f t="shared" si="46"/>
        <v>0</v>
      </c>
      <c r="DC54" s="360">
        <f>SUM($AD54:$AF54)+SUM($AH54:$AJ54)+SUM($AL54:AN54)+SUM($AP54:AR54)+SUM($AT54:AV54)+SUM($AX54:AZ54)+SUM($BB54:BD54)+SUM($BF54:BH54)</f>
        <v>0</v>
      </c>
      <c r="DD54" s="139"/>
      <c r="DE54" s="139"/>
      <c r="DF54" s="139"/>
      <c r="DG54" s="139"/>
      <c r="DH54" s="139"/>
      <c r="DI54" s="139"/>
      <c r="DJ54" s="139"/>
      <c r="DK54" s="139"/>
      <c r="DL54" s="139"/>
      <c r="DM54" s="139"/>
      <c r="DN54" s="139"/>
      <c r="DO54" s="139"/>
      <c r="DP54" s="139"/>
      <c r="DQ54" s="139"/>
      <c r="DR54" s="139"/>
      <c r="DS54" s="139"/>
      <c r="DT54" s="139"/>
      <c r="DU54" s="139"/>
    </row>
    <row r="55" spans="1:125" s="20" customFormat="1" hidden="1" x14ac:dyDescent="0.25">
      <c r="A55" s="23" t="str">
        <f>'ПЛАН НАВЧАЛЬНОГО ПРОЦЕСУ ДЕННА'!A55</f>
        <v>1.1.41</v>
      </c>
      <c r="B55" s="513">
        <f>'ПЛАН НАВЧАЛЬНОГО ПРОЦЕСУ ДЕННА'!B55</f>
        <v>0</v>
      </c>
      <c r="C55" s="514">
        <f>'ПЛАН НАВЧАЛЬНОГО ПРОЦЕСУ ДЕННА'!C55</f>
        <v>0</v>
      </c>
      <c r="D55" s="350">
        <f>'ПЛАН НАВЧАЛЬНОГО ПРОЦЕСУ ДЕННА'!D55</f>
        <v>0</v>
      </c>
      <c r="E55" s="351">
        <f>'ПЛАН НАВЧАЛЬНОГО ПРОЦЕСУ ДЕННА'!E55</f>
        <v>0</v>
      </c>
      <c r="F55" s="351">
        <f>'ПЛАН НАВЧАЛЬНОГО ПРОЦЕСУ ДЕННА'!F55</f>
        <v>0</v>
      </c>
      <c r="G55" s="352">
        <f>'ПЛАН НАВЧАЛЬНОГО ПРОЦЕСУ ДЕННА'!G55</f>
        <v>0</v>
      </c>
      <c r="H55" s="350">
        <f>'ПЛАН НАВЧАЛЬНОГО ПРОЦЕСУ ДЕННА'!H55</f>
        <v>0</v>
      </c>
      <c r="I55" s="351">
        <f>'ПЛАН НАВЧАЛЬНОГО ПРОЦЕСУ ДЕННА'!I55</f>
        <v>0</v>
      </c>
      <c r="J55" s="351">
        <f>'ПЛАН НАВЧАЛЬНОГО ПРОЦЕСУ ДЕННА'!J55</f>
        <v>0</v>
      </c>
      <c r="K55" s="351">
        <f>'ПЛАН НАВЧАЛЬНОГО ПРОЦЕСУ ДЕННА'!K55</f>
        <v>0</v>
      </c>
      <c r="L55" s="351">
        <f>'ПЛАН НАВЧАЛЬНОГО ПРОЦЕСУ ДЕННА'!L55</f>
        <v>0</v>
      </c>
      <c r="M55" s="351">
        <f>'ПЛАН НАВЧАЛЬНОГО ПРОЦЕСУ ДЕННА'!M55</f>
        <v>0</v>
      </c>
      <c r="N55" s="351">
        <f>'ПЛАН НАВЧАЛЬНОГО ПРОЦЕСУ ДЕННА'!N55</f>
        <v>0</v>
      </c>
      <c r="O55" s="311">
        <f>'ПЛАН НАВЧАЛЬНОГО ПРОЦЕСУ ДЕННА'!O55</f>
        <v>0</v>
      </c>
      <c r="P55" s="311">
        <f>'ПЛАН НАВЧАЛЬНОГО ПРОЦЕСУ ДЕННА'!P55</f>
        <v>0</v>
      </c>
      <c r="Q55" s="625">
        <f>'ПЛАН НАВЧАЛЬНОГО ПРОЦЕСУ ДЕННА'!Q55</f>
        <v>0</v>
      </c>
      <c r="R55" s="626">
        <f>'ПЛАН НАВЧАЛЬНОГО ПРОЦЕСУ ДЕННА'!R55</f>
        <v>0</v>
      </c>
      <c r="S55" s="626">
        <f>'ПЛАН НАВЧАЛЬНОГО ПРОЦЕСУ ДЕННА'!S55</f>
        <v>0</v>
      </c>
      <c r="T55" s="626">
        <f>'ПЛАН НАВЧАЛЬНОГО ПРОЦЕСУ ДЕННА'!T55</f>
        <v>0</v>
      </c>
      <c r="U55" s="626">
        <f>'ПЛАН НАВЧАЛЬНОГО ПРОЦЕСУ ДЕННА'!U55</f>
        <v>0</v>
      </c>
      <c r="V55" s="626">
        <f>'ПЛАН НАВЧАЛЬНОГО ПРОЦЕСУ ДЕННА'!V55</f>
        <v>0</v>
      </c>
      <c r="W55" s="626">
        <f>'ПЛАН НАВЧАЛЬНОГО ПРОЦЕСУ ДЕННА'!W55</f>
        <v>0</v>
      </c>
      <c r="X55" s="353">
        <f>'ПЛАН НАВЧАЛЬНОГО ПРОЦЕСУ ДЕННА'!X55</f>
        <v>0</v>
      </c>
      <c r="Y55" s="162">
        <f>'ПЛАН НАВЧАЛЬНОГО ПРОЦЕСУ ДЕННА'!Y55</f>
        <v>0</v>
      </c>
      <c r="Z55" s="9">
        <f t="shared" ref="Z55:AB64" si="47">AD55*$BL$5+AH55*$BM$5+AL55*$BN$5+AP55*$BO$5+AT55*$BP$5+AX55*$BQ$5+BB55*$BR$5+BF55*$BS$5</f>
        <v>0</v>
      </c>
      <c r="AA55" s="9">
        <f t="shared" si="47"/>
        <v>0</v>
      </c>
      <c r="AB55" s="9">
        <f t="shared" si="47"/>
        <v>0</v>
      </c>
      <c r="AC55" s="9">
        <f t="shared" si="12"/>
        <v>0</v>
      </c>
      <c r="AD55" s="450">
        <f>IF('ПЛАН НАВЧАЛЬНОГО ПРОЦЕСУ ДЕННА'!AD55&gt;0,IF(ROUND('ПЛАН НАВЧАЛЬНОГО ПРОЦЕСУ ДЕННА'!AD55*$BW$4,0)&gt;0,ROUND('ПЛАН НАВЧАЛЬНОГО ПРОЦЕСУ ДЕННА'!AD55*$BW$4,0)*2,2),0)</f>
        <v>0</v>
      </c>
      <c r="AE55" s="450">
        <f>IF('ПЛАН НАВЧАЛЬНОГО ПРОЦЕСУ ДЕННА'!AE55&gt;0,IF(ROUND('ПЛАН НАВЧАЛЬНОГО ПРОЦЕСУ ДЕННА'!AE55*$BW$4,0)&gt;0,ROUND('ПЛАН НАВЧАЛЬНОГО ПРОЦЕСУ ДЕННА'!AE55*$BW$4,0)*2,2),0)</f>
        <v>0</v>
      </c>
      <c r="AF55" s="450">
        <f>IF('ПЛАН НАВЧАЛЬНОГО ПРОЦЕСУ ДЕННА'!AF55&gt;0,IF(ROUND('ПЛАН НАВЧАЛЬНОГО ПРОЦЕСУ ДЕННА'!AF55*$BW$4,0)&gt;0,ROUND('ПЛАН НАВЧАЛЬНОГО ПРОЦЕСУ ДЕННА'!AF55*$BW$4,0)*2,2),0)</f>
        <v>0</v>
      </c>
      <c r="AG55" s="76">
        <f>'ПЛАН НАВЧАЛЬНОГО ПРОЦЕСУ ДЕННА'!AG55</f>
        <v>0</v>
      </c>
      <c r="AH55" s="450">
        <f>IF('ПЛАН НАВЧАЛЬНОГО ПРОЦЕСУ ДЕННА'!AH55&gt;0,IF(ROUND('ПЛАН НАВЧАЛЬНОГО ПРОЦЕСУ ДЕННА'!AH55*$BW$4,0)&gt;0,ROUND('ПЛАН НАВЧАЛЬНОГО ПРОЦЕСУ ДЕННА'!AH55*$BW$4,0)*2,2),0)</f>
        <v>0</v>
      </c>
      <c r="AI55" s="450">
        <f>IF('ПЛАН НАВЧАЛЬНОГО ПРОЦЕСУ ДЕННА'!AI55&gt;0,IF(ROUND('ПЛАН НАВЧАЛЬНОГО ПРОЦЕСУ ДЕННА'!AI55*$BW$4,0)&gt;0,ROUND('ПЛАН НАВЧАЛЬНОГО ПРОЦЕСУ ДЕННА'!AI55*$BW$4,0)*2,2),0)</f>
        <v>0</v>
      </c>
      <c r="AJ55" s="450">
        <f>IF('ПЛАН НАВЧАЛЬНОГО ПРОЦЕСУ ДЕННА'!AJ55&gt;0,IF(ROUND('ПЛАН НАВЧАЛЬНОГО ПРОЦЕСУ ДЕННА'!AJ55*$BW$4,0)&gt;0,ROUND('ПЛАН НАВЧАЛЬНОГО ПРОЦЕСУ ДЕННА'!AJ55*$BW$4,0)*2,2),0)</f>
        <v>0</v>
      </c>
      <c r="AK55" s="76">
        <f>'ПЛАН НАВЧАЛЬНОГО ПРОЦЕСУ ДЕННА'!AK55</f>
        <v>0</v>
      </c>
      <c r="AL55" s="450">
        <f>IF('ПЛАН НАВЧАЛЬНОГО ПРОЦЕСУ ДЕННА'!AL55&gt;0,IF(ROUND('ПЛАН НАВЧАЛЬНОГО ПРОЦЕСУ ДЕННА'!AL55*$BW$4,0)&gt;0,ROUND('ПЛАН НАВЧАЛЬНОГО ПРОЦЕСУ ДЕННА'!AL55*$BW$4,0)*2,2),0)</f>
        <v>0</v>
      </c>
      <c r="AM55" s="450">
        <f>IF('ПЛАН НАВЧАЛЬНОГО ПРОЦЕСУ ДЕННА'!AM55&gt;0,IF(ROUND('ПЛАН НАВЧАЛЬНОГО ПРОЦЕСУ ДЕННА'!AM55*$BW$4,0)&gt;0,ROUND('ПЛАН НАВЧАЛЬНОГО ПРОЦЕСУ ДЕННА'!AM55*$BW$4,0)*2,2),0)</f>
        <v>0</v>
      </c>
      <c r="AN55" s="450">
        <f>IF('ПЛАН НАВЧАЛЬНОГО ПРОЦЕСУ ДЕННА'!AN55&gt;0,IF(ROUND('ПЛАН НАВЧАЛЬНОГО ПРОЦЕСУ ДЕННА'!AN55*$BW$4,0)&gt;0,ROUND('ПЛАН НАВЧАЛЬНОГО ПРОЦЕСУ ДЕННА'!AN55*$BW$4,0)*2,2),0)</f>
        <v>0</v>
      </c>
      <c r="AO55" s="76">
        <f>'ПЛАН НАВЧАЛЬНОГО ПРОЦЕСУ ДЕННА'!AO55</f>
        <v>0</v>
      </c>
      <c r="AP55" s="450">
        <f>IF('ПЛАН НАВЧАЛЬНОГО ПРОЦЕСУ ДЕННА'!AP55&gt;0,IF(ROUND('ПЛАН НАВЧАЛЬНОГО ПРОЦЕСУ ДЕННА'!AP55*$BW$4,0)&gt;0,ROUND('ПЛАН НАВЧАЛЬНОГО ПРОЦЕСУ ДЕННА'!AP55*$BW$4,0)*2,2),0)</f>
        <v>0</v>
      </c>
      <c r="AQ55" s="450">
        <f>IF('ПЛАН НАВЧАЛЬНОГО ПРОЦЕСУ ДЕННА'!AQ55&gt;0,IF(ROUND('ПЛАН НАВЧАЛЬНОГО ПРОЦЕСУ ДЕННА'!AQ55*$BW$4,0)&gt;0,ROUND('ПЛАН НАВЧАЛЬНОГО ПРОЦЕСУ ДЕННА'!AQ55*$BW$4,0)*2,2),0)</f>
        <v>0</v>
      </c>
      <c r="AR55" s="450">
        <f>IF('ПЛАН НАВЧАЛЬНОГО ПРОЦЕСУ ДЕННА'!AR55&gt;0,IF(ROUND('ПЛАН НАВЧАЛЬНОГО ПРОЦЕСУ ДЕННА'!AR55*$BW$4,0)&gt;0,ROUND('ПЛАН НАВЧАЛЬНОГО ПРОЦЕСУ ДЕННА'!AR55*$BW$4,0)*2,2),0)</f>
        <v>0</v>
      </c>
      <c r="AS55" s="76">
        <f>'ПЛАН НАВЧАЛЬНОГО ПРОЦЕСУ ДЕННА'!AS55</f>
        <v>0</v>
      </c>
      <c r="AT55" s="450">
        <f>IF('ПЛАН НАВЧАЛЬНОГО ПРОЦЕСУ ДЕННА'!AT55&gt;0,IF(ROUND('ПЛАН НАВЧАЛЬНОГО ПРОЦЕСУ ДЕННА'!AT55*$BW$4,0)&gt;0,ROUND('ПЛАН НАВЧАЛЬНОГО ПРОЦЕСУ ДЕННА'!AT55*$BW$4,0)*2,2),0)</f>
        <v>0</v>
      </c>
      <c r="AU55" s="450">
        <f>IF('ПЛАН НАВЧАЛЬНОГО ПРОЦЕСУ ДЕННА'!AU55&gt;0,IF(ROUND('ПЛАН НАВЧАЛЬНОГО ПРОЦЕСУ ДЕННА'!AU55*$BW$4,0)&gt;0,ROUND('ПЛАН НАВЧАЛЬНОГО ПРОЦЕСУ ДЕННА'!AU55*$BW$4,0)*2,2),0)</f>
        <v>0</v>
      </c>
      <c r="AV55" s="450">
        <f>IF('ПЛАН НАВЧАЛЬНОГО ПРОЦЕСУ ДЕННА'!AV55&gt;0,IF(ROUND('ПЛАН НАВЧАЛЬНОГО ПРОЦЕСУ ДЕННА'!AV55*$BW$4,0)&gt;0,ROUND('ПЛАН НАВЧАЛЬНОГО ПРОЦЕСУ ДЕННА'!AV55*$BW$4,0)*2,2),0)</f>
        <v>0</v>
      </c>
      <c r="AW55" s="76">
        <f t="shared" si="35"/>
        <v>0</v>
      </c>
      <c r="AX55" s="450">
        <f>IF('ПЛАН НАВЧАЛЬНОГО ПРОЦЕСУ ДЕННА'!AX55&gt;0,IF(ROUND('ПЛАН НАВЧАЛЬНОГО ПРОЦЕСУ ДЕННА'!AX55*$BW$4,0)&gt;0,ROUND('ПЛАН НАВЧАЛЬНОГО ПРОЦЕСУ ДЕННА'!AX55*$BW$4,0)*2,2),0)</f>
        <v>0</v>
      </c>
      <c r="AY55" s="450">
        <f>IF('ПЛАН НАВЧАЛЬНОГО ПРОЦЕСУ ДЕННА'!AY55&gt;0,IF(ROUND('ПЛАН НАВЧАЛЬНОГО ПРОЦЕСУ ДЕННА'!AY55*$BW$4,0)&gt;0,ROUND('ПЛАН НАВЧАЛЬНОГО ПРОЦЕСУ ДЕННА'!AY55*$BW$4,0)*2,2),0)</f>
        <v>0</v>
      </c>
      <c r="AZ55" s="450">
        <f>IF('ПЛАН НАВЧАЛЬНОГО ПРОЦЕСУ ДЕННА'!AZ55&gt;0,IF(ROUND('ПЛАН НАВЧАЛЬНОГО ПРОЦЕСУ ДЕННА'!AZ55*$BW$4,0)&gt;0,ROUND('ПЛАН НАВЧАЛЬНОГО ПРОЦЕСУ ДЕННА'!AZ55*$BW$4,0)*2,2),0)</f>
        <v>0</v>
      </c>
      <c r="BA55" s="76">
        <f t="shared" si="36"/>
        <v>0</v>
      </c>
      <c r="BB55" s="450">
        <f>IF('ПЛАН НАВЧАЛЬНОГО ПРОЦЕСУ ДЕННА'!BB55&gt;0,IF(ROUND('ПЛАН НАВЧАЛЬНОГО ПРОЦЕСУ ДЕННА'!BB55*$BW$4,0)&gt;0,ROUND('ПЛАН НАВЧАЛЬНОГО ПРОЦЕСУ ДЕННА'!BB55*$BW$4,0)*2,2),0)</f>
        <v>0</v>
      </c>
      <c r="BC55" s="450">
        <f>IF('ПЛАН НАВЧАЛЬНОГО ПРОЦЕСУ ДЕННА'!BC55&gt;0,IF(ROUND('ПЛАН НАВЧАЛЬНОГО ПРОЦЕСУ ДЕННА'!BC55*$BW$4,0)&gt;0,ROUND('ПЛАН НАВЧАЛЬНОГО ПРОЦЕСУ ДЕННА'!BC55*$BW$4,0)*2,2),0)</f>
        <v>0</v>
      </c>
      <c r="BD55" s="450">
        <f>IF('ПЛАН НАВЧАЛЬНОГО ПРОЦЕСУ ДЕННА'!BD55&gt;0,IF(ROUND('ПЛАН НАВЧАЛЬНОГО ПРОЦЕСУ ДЕННА'!BD55*$BW$4,0)&gt;0,ROUND('ПЛАН НАВЧАЛЬНОГО ПРОЦЕСУ ДЕННА'!BD55*$BW$4,0)*2,2),0)</f>
        <v>0</v>
      </c>
      <c r="BE55" s="76">
        <f t="shared" si="37"/>
        <v>0</v>
      </c>
      <c r="BF55" s="450">
        <f>IF('ПЛАН НАВЧАЛЬНОГО ПРОЦЕСУ ДЕННА'!BF55&gt;0,IF(ROUND('ПЛАН НАВЧАЛЬНОГО ПРОЦЕСУ ДЕННА'!BF55*$BW$4,0)&gt;0,ROUND('ПЛАН НАВЧАЛЬНОГО ПРОЦЕСУ ДЕННА'!BF55*$BW$4,0)*2,2),0)</f>
        <v>0</v>
      </c>
      <c r="BG55" s="450">
        <f>IF('ПЛАН НАВЧАЛЬНОГО ПРОЦЕСУ ДЕННА'!BG55&gt;0,IF(ROUND('ПЛАН НАВЧАЛЬНОГО ПРОЦЕСУ ДЕННА'!BG55*$BW$4,0)&gt;0,ROUND('ПЛАН НАВЧАЛЬНОГО ПРОЦЕСУ ДЕННА'!BG55*$BW$4,0)*2,2),0)</f>
        <v>0</v>
      </c>
      <c r="BH55" s="450">
        <f>IF('ПЛАН НАВЧАЛЬНОГО ПРОЦЕСУ ДЕННА'!BH55&gt;0,IF(ROUND('ПЛАН НАВЧАЛЬНОГО ПРОЦЕСУ ДЕННА'!BH55*$BW$4,0)&gt;0,ROUND('ПЛАН НАВЧАЛЬНОГО ПРОЦЕСУ ДЕННА'!BH55*$BW$4,0)*2,2),0)</f>
        <v>0</v>
      </c>
      <c r="BI55" s="76">
        <f t="shared" si="38"/>
        <v>0</v>
      </c>
      <c r="BJ55" s="69">
        <f t="shared" si="0"/>
        <v>0</v>
      </c>
      <c r="BK55" s="142" t="str">
        <f t="shared" si="1"/>
        <v/>
      </c>
      <c r="BL55" s="15">
        <f t="shared" si="26"/>
        <v>0</v>
      </c>
      <c r="BM55" s="15">
        <f t="shared" si="26"/>
        <v>0</v>
      </c>
      <c r="BN55" s="15">
        <f t="shared" si="26"/>
        <v>0</v>
      </c>
      <c r="BO55" s="15">
        <f t="shared" si="26"/>
        <v>0</v>
      </c>
      <c r="BP55" s="15">
        <f t="shared" si="26"/>
        <v>0</v>
      </c>
      <c r="BQ55" s="15">
        <f t="shared" si="26"/>
        <v>0</v>
      </c>
      <c r="BR55" s="15">
        <f t="shared" si="26"/>
        <v>0</v>
      </c>
      <c r="BS55" s="15">
        <f t="shared" si="26"/>
        <v>0</v>
      </c>
      <c r="BT55" s="101">
        <f t="shared" si="43"/>
        <v>0</v>
      </c>
      <c r="BW55" s="15">
        <f t="shared" si="27"/>
        <v>0</v>
      </c>
      <c r="BX55" s="15">
        <f t="shared" si="28"/>
        <v>0</v>
      </c>
      <c r="BY55" s="15">
        <f t="shared" si="29"/>
        <v>0</v>
      </c>
      <c r="BZ55" s="15">
        <f t="shared" si="30"/>
        <v>0</v>
      </c>
      <c r="CA55" s="15">
        <f t="shared" si="31"/>
        <v>0</v>
      </c>
      <c r="CB55" s="15">
        <f t="shared" si="32"/>
        <v>0</v>
      </c>
      <c r="CC55" s="15">
        <f t="shared" si="33"/>
        <v>0</v>
      </c>
      <c r="CD55" s="15">
        <f t="shared" si="34"/>
        <v>0</v>
      </c>
      <c r="CE55" s="234">
        <f t="shared" si="44"/>
        <v>0</v>
      </c>
      <c r="CF55" s="355">
        <f t="shared" si="15"/>
        <v>0</v>
      </c>
      <c r="CH55" s="356">
        <f t="shared" si="16"/>
        <v>0</v>
      </c>
      <c r="CI55" s="356">
        <f t="shared" si="17"/>
        <v>0</v>
      </c>
      <c r="CJ55" s="356">
        <f t="shared" si="18"/>
        <v>0</v>
      </c>
      <c r="CK55" s="356">
        <f t="shared" si="19"/>
        <v>0</v>
      </c>
      <c r="CL55" s="356">
        <f t="shared" si="20"/>
        <v>0</v>
      </c>
      <c r="CM55" s="356">
        <f t="shared" si="21"/>
        <v>0</v>
      </c>
      <c r="CN55" s="356">
        <f t="shared" si="22"/>
        <v>0</v>
      </c>
      <c r="CO55" s="356">
        <f t="shared" si="23"/>
        <v>0</v>
      </c>
      <c r="CP55" s="357">
        <f t="shared" si="45"/>
        <v>0</v>
      </c>
      <c r="CQ55" s="356">
        <f t="shared" si="3"/>
        <v>0</v>
      </c>
      <c r="CR55" s="356">
        <f t="shared" si="4"/>
        <v>0</v>
      </c>
      <c r="CS55" s="358">
        <f t="shared" si="5"/>
        <v>0</v>
      </c>
      <c r="CT55" s="356">
        <f t="shared" si="6"/>
        <v>0</v>
      </c>
      <c r="CU55" s="356">
        <f t="shared" si="7"/>
        <v>0</v>
      </c>
      <c r="CV55" s="356">
        <f t="shared" si="8"/>
        <v>0</v>
      </c>
      <c r="CW55" s="356">
        <f t="shared" si="9"/>
        <v>0</v>
      </c>
      <c r="CX55" s="356">
        <f t="shared" si="10"/>
        <v>0</v>
      </c>
      <c r="CY55" s="359">
        <f t="shared" si="46"/>
        <v>0</v>
      </c>
      <c r="DC55" s="360">
        <f>SUM($AD55:$AF55)+SUM($AH55:$AJ55)+SUM($AL55:AN55)+SUM($AP55:AR55)+SUM($AT55:AV55)+SUM($AX55:AZ55)+SUM($BB55:BD55)+SUM($BF55:BH55)</f>
        <v>0</v>
      </c>
      <c r="DD55" s="139"/>
      <c r="DE55" s="139"/>
      <c r="DF55" s="139"/>
      <c r="DG55" s="139"/>
      <c r="DH55" s="139"/>
      <c r="DI55" s="139"/>
      <c r="DJ55" s="139"/>
      <c r="DK55" s="139"/>
      <c r="DL55" s="139"/>
      <c r="DM55" s="139"/>
      <c r="DN55" s="139"/>
      <c r="DO55" s="139"/>
      <c r="DP55" s="139"/>
      <c r="DQ55" s="139"/>
      <c r="DR55" s="139"/>
      <c r="DS55" s="139"/>
      <c r="DT55" s="139"/>
      <c r="DU55" s="139"/>
    </row>
    <row r="56" spans="1:125" s="20" customFormat="1" hidden="1" x14ac:dyDescent="0.25">
      <c r="A56" s="23" t="str">
        <f>'ПЛАН НАВЧАЛЬНОГО ПРОЦЕСУ ДЕННА'!A56</f>
        <v>1.1.42</v>
      </c>
      <c r="B56" s="513">
        <f>'ПЛАН НАВЧАЛЬНОГО ПРОЦЕСУ ДЕННА'!B56</f>
        <v>0</v>
      </c>
      <c r="C56" s="514">
        <f>'ПЛАН НАВЧАЛЬНОГО ПРОЦЕСУ ДЕННА'!C56</f>
        <v>0</v>
      </c>
      <c r="D56" s="350">
        <f>'ПЛАН НАВЧАЛЬНОГО ПРОЦЕСУ ДЕННА'!D56</f>
        <v>0</v>
      </c>
      <c r="E56" s="351">
        <f>'ПЛАН НАВЧАЛЬНОГО ПРОЦЕСУ ДЕННА'!E56</f>
        <v>0</v>
      </c>
      <c r="F56" s="351">
        <f>'ПЛАН НАВЧАЛЬНОГО ПРОЦЕСУ ДЕННА'!F56</f>
        <v>0</v>
      </c>
      <c r="G56" s="352">
        <f>'ПЛАН НАВЧАЛЬНОГО ПРОЦЕСУ ДЕННА'!G56</f>
        <v>0</v>
      </c>
      <c r="H56" s="350">
        <f>'ПЛАН НАВЧАЛЬНОГО ПРОЦЕСУ ДЕННА'!H56</f>
        <v>0</v>
      </c>
      <c r="I56" s="351">
        <f>'ПЛАН НАВЧАЛЬНОГО ПРОЦЕСУ ДЕННА'!I56</f>
        <v>0</v>
      </c>
      <c r="J56" s="351">
        <f>'ПЛАН НАВЧАЛЬНОГО ПРОЦЕСУ ДЕННА'!J56</f>
        <v>0</v>
      </c>
      <c r="K56" s="351">
        <f>'ПЛАН НАВЧАЛЬНОГО ПРОЦЕСУ ДЕННА'!K56</f>
        <v>0</v>
      </c>
      <c r="L56" s="351">
        <f>'ПЛАН НАВЧАЛЬНОГО ПРОЦЕСУ ДЕННА'!L56</f>
        <v>0</v>
      </c>
      <c r="M56" s="351">
        <f>'ПЛАН НАВЧАЛЬНОГО ПРОЦЕСУ ДЕННА'!M56</f>
        <v>0</v>
      </c>
      <c r="N56" s="351">
        <f>'ПЛАН НАВЧАЛЬНОГО ПРОЦЕСУ ДЕННА'!N56</f>
        <v>0</v>
      </c>
      <c r="O56" s="311">
        <f>'ПЛАН НАВЧАЛЬНОГО ПРОЦЕСУ ДЕННА'!O56</f>
        <v>0</v>
      </c>
      <c r="P56" s="311">
        <f>'ПЛАН НАВЧАЛЬНОГО ПРОЦЕСУ ДЕННА'!P56</f>
        <v>0</v>
      </c>
      <c r="Q56" s="625">
        <f>'ПЛАН НАВЧАЛЬНОГО ПРОЦЕСУ ДЕННА'!Q56</f>
        <v>0</v>
      </c>
      <c r="R56" s="626">
        <f>'ПЛАН НАВЧАЛЬНОГО ПРОЦЕСУ ДЕННА'!R56</f>
        <v>0</v>
      </c>
      <c r="S56" s="626">
        <f>'ПЛАН НАВЧАЛЬНОГО ПРОЦЕСУ ДЕННА'!S56</f>
        <v>0</v>
      </c>
      <c r="T56" s="626">
        <f>'ПЛАН НАВЧАЛЬНОГО ПРОЦЕСУ ДЕННА'!T56</f>
        <v>0</v>
      </c>
      <c r="U56" s="626">
        <f>'ПЛАН НАВЧАЛЬНОГО ПРОЦЕСУ ДЕННА'!U56</f>
        <v>0</v>
      </c>
      <c r="V56" s="626">
        <f>'ПЛАН НАВЧАЛЬНОГО ПРОЦЕСУ ДЕННА'!V56</f>
        <v>0</v>
      </c>
      <c r="W56" s="626">
        <f>'ПЛАН НАВЧАЛЬНОГО ПРОЦЕСУ ДЕННА'!W56</f>
        <v>0</v>
      </c>
      <c r="X56" s="353">
        <f>'ПЛАН НАВЧАЛЬНОГО ПРОЦЕСУ ДЕННА'!X56</f>
        <v>0</v>
      </c>
      <c r="Y56" s="162">
        <f>'ПЛАН НАВЧАЛЬНОГО ПРОЦЕСУ ДЕННА'!Y56</f>
        <v>0</v>
      </c>
      <c r="Z56" s="9">
        <f t="shared" si="47"/>
        <v>0</v>
      </c>
      <c r="AA56" s="9">
        <f t="shared" si="47"/>
        <v>0</v>
      </c>
      <c r="AB56" s="9">
        <f t="shared" si="47"/>
        <v>0</v>
      </c>
      <c r="AC56" s="9">
        <f t="shared" si="12"/>
        <v>0</v>
      </c>
      <c r="AD56" s="450">
        <f>IF('ПЛАН НАВЧАЛЬНОГО ПРОЦЕСУ ДЕННА'!AD56&gt;0,IF(ROUND('ПЛАН НАВЧАЛЬНОГО ПРОЦЕСУ ДЕННА'!AD56*$BW$4,0)&gt;0,ROUND('ПЛАН НАВЧАЛЬНОГО ПРОЦЕСУ ДЕННА'!AD56*$BW$4,0)*2,2),0)</f>
        <v>0</v>
      </c>
      <c r="AE56" s="450">
        <f>IF('ПЛАН НАВЧАЛЬНОГО ПРОЦЕСУ ДЕННА'!AE56&gt;0,IF(ROUND('ПЛАН НАВЧАЛЬНОГО ПРОЦЕСУ ДЕННА'!AE56*$BW$4,0)&gt;0,ROUND('ПЛАН НАВЧАЛЬНОГО ПРОЦЕСУ ДЕННА'!AE56*$BW$4,0)*2,2),0)</f>
        <v>0</v>
      </c>
      <c r="AF56" s="450">
        <f>IF('ПЛАН НАВЧАЛЬНОГО ПРОЦЕСУ ДЕННА'!AF56&gt;0,IF(ROUND('ПЛАН НАВЧАЛЬНОГО ПРОЦЕСУ ДЕННА'!AF56*$BW$4,0)&gt;0,ROUND('ПЛАН НАВЧАЛЬНОГО ПРОЦЕСУ ДЕННА'!AF56*$BW$4,0)*2,2),0)</f>
        <v>0</v>
      </c>
      <c r="AG56" s="76">
        <f>'ПЛАН НАВЧАЛЬНОГО ПРОЦЕСУ ДЕННА'!AG56</f>
        <v>0</v>
      </c>
      <c r="AH56" s="450">
        <f>IF('ПЛАН НАВЧАЛЬНОГО ПРОЦЕСУ ДЕННА'!AH56&gt;0,IF(ROUND('ПЛАН НАВЧАЛЬНОГО ПРОЦЕСУ ДЕННА'!AH56*$BW$4,0)&gt;0,ROUND('ПЛАН НАВЧАЛЬНОГО ПРОЦЕСУ ДЕННА'!AH56*$BW$4,0)*2,2),0)</f>
        <v>0</v>
      </c>
      <c r="AI56" s="450">
        <f>IF('ПЛАН НАВЧАЛЬНОГО ПРОЦЕСУ ДЕННА'!AI56&gt;0,IF(ROUND('ПЛАН НАВЧАЛЬНОГО ПРОЦЕСУ ДЕННА'!AI56*$BW$4,0)&gt;0,ROUND('ПЛАН НАВЧАЛЬНОГО ПРОЦЕСУ ДЕННА'!AI56*$BW$4,0)*2,2),0)</f>
        <v>0</v>
      </c>
      <c r="AJ56" s="450">
        <f>IF('ПЛАН НАВЧАЛЬНОГО ПРОЦЕСУ ДЕННА'!AJ56&gt;0,IF(ROUND('ПЛАН НАВЧАЛЬНОГО ПРОЦЕСУ ДЕННА'!AJ56*$BW$4,0)&gt;0,ROUND('ПЛАН НАВЧАЛЬНОГО ПРОЦЕСУ ДЕННА'!AJ56*$BW$4,0)*2,2),0)</f>
        <v>0</v>
      </c>
      <c r="AK56" s="76">
        <f>'ПЛАН НАВЧАЛЬНОГО ПРОЦЕСУ ДЕННА'!AK56</f>
        <v>0</v>
      </c>
      <c r="AL56" s="450">
        <f>IF('ПЛАН НАВЧАЛЬНОГО ПРОЦЕСУ ДЕННА'!AL56&gt;0,IF(ROUND('ПЛАН НАВЧАЛЬНОГО ПРОЦЕСУ ДЕННА'!AL56*$BW$4,0)&gt;0,ROUND('ПЛАН НАВЧАЛЬНОГО ПРОЦЕСУ ДЕННА'!AL56*$BW$4,0)*2,2),0)</f>
        <v>0</v>
      </c>
      <c r="AM56" s="450">
        <f>IF('ПЛАН НАВЧАЛЬНОГО ПРОЦЕСУ ДЕННА'!AM56&gt;0,IF(ROUND('ПЛАН НАВЧАЛЬНОГО ПРОЦЕСУ ДЕННА'!AM56*$BW$4,0)&gt;0,ROUND('ПЛАН НАВЧАЛЬНОГО ПРОЦЕСУ ДЕННА'!AM56*$BW$4,0)*2,2),0)</f>
        <v>0</v>
      </c>
      <c r="AN56" s="450">
        <f>IF('ПЛАН НАВЧАЛЬНОГО ПРОЦЕСУ ДЕННА'!AN56&gt;0,IF(ROUND('ПЛАН НАВЧАЛЬНОГО ПРОЦЕСУ ДЕННА'!AN56*$BW$4,0)&gt;0,ROUND('ПЛАН НАВЧАЛЬНОГО ПРОЦЕСУ ДЕННА'!AN56*$BW$4,0)*2,2),0)</f>
        <v>0</v>
      </c>
      <c r="AO56" s="76">
        <f>'ПЛАН НАВЧАЛЬНОГО ПРОЦЕСУ ДЕННА'!AO56</f>
        <v>0</v>
      </c>
      <c r="AP56" s="450">
        <f>IF('ПЛАН НАВЧАЛЬНОГО ПРОЦЕСУ ДЕННА'!AP56&gt;0,IF(ROUND('ПЛАН НАВЧАЛЬНОГО ПРОЦЕСУ ДЕННА'!AP56*$BW$4,0)&gt;0,ROUND('ПЛАН НАВЧАЛЬНОГО ПРОЦЕСУ ДЕННА'!AP56*$BW$4,0)*2,2),0)</f>
        <v>0</v>
      </c>
      <c r="AQ56" s="450">
        <f>IF('ПЛАН НАВЧАЛЬНОГО ПРОЦЕСУ ДЕННА'!AQ56&gt;0,IF(ROUND('ПЛАН НАВЧАЛЬНОГО ПРОЦЕСУ ДЕННА'!AQ56*$BW$4,0)&gt;0,ROUND('ПЛАН НАВЧАЛЬНОГО ПРОЦЕСУ ДЕННА'!AQ56*$BW$4,0)*2,2),0)</f>
        <v>0</v>
      </c>
      <c r="AR56" s="450">
        <f>IF('ПЛАН НАВЧАЛЬНОГО ПРОЦЕСУ ДЕННА'!AR56&gt;0,IF(ROUND('ПЛАН НАВЧАЛЬНОГО ПРОЦЕСУ ДЕННА'!AR56*$BW$4,0)&gt;0,ROUND('ПЛАН НАВЧАЛЬНОГО ПРОЦЕСУ ДЕННА'!AR56*$BW$4,0)*2,2),0)</f>
        <v>0</v>
      </c>
      <c r="AS56" s="76">
        <f>'ПЛАН НАВЧАЛЬНОГО ПРОЦЕСУ ДЕННА'!AS56</f>
        <v>0</v>
      </c>
      <c r="AT56" s="450">
        <f>IF('ПЛАН НАВЧАЛЬНОГО ПРОЦЕСУ ДЕННА'!AT56&gt;0,IF(ROUND('ПЛАН НАВЧАЛЬНОГО ПРОЦЕСУ ДЕННА'!AT56*$BW$4,0)&gt;0,ROUND('ПЛАН НАВЧАЛЬНОГО ПРОЦЕСУ ДЕННА'!AT56*$BW$4,0)*2,2),0)</f>
        <v>0</v>
      </c>
      <c r="AU56" s="450">
        <f>IF('ПЛАН НАВЧАЛЬНОГО ПРОЦЕСУ ДЕННА'!AU56&gt;0,IF(ROUND('ПЛАН НАВЧАЛЬНОГО ПРОЦЕСУ ДЕННА'!AU56*$BW$4,0)&gt;0,ROUND('ПЛАН НАВЧАЛЬНОГО ПРОЦЕСУ ДЕННА'!AU56*$BW$4,0)*2,2),0)</f>
        <v>0</v>
      </c>
      <c r="AV56" s="450">
        <f>IF('ПЛАН НАВЧАЛЬНОГО ПРОЦЕСУ ДЕННА'!AV56&gt;0,IF(ROUND('ПЛАН НАВЧАЛЬНОГО ПРОЦЕСУ ДЕННА'!AV56*$BW$4,0)&gt;0,ROUND('ПЛАН НАВЧАЛЬНОГО ПРОЦЕСУ ДЕННА'!AV56*$BW$4,0)*2,2),0)</f>
        <v>0</v>
      </c>
      <c r="AW56" s="76">
        <f t="shared" si="35"/>
        <v>0</v>
      </c>
      <c r="AX56" s="450">
        <f>IF('ПЛАН НАВЧАЛЬНОГО ПРОЦЕСУ ДЕННА'!AX56&gt;0,IF(ROUND('ПЛАН НАВЧАЛЬНОГО ПРОЦЕСУ ДЕННА'!AX56*$BW$4,0)&gt;0,ROUND('ПЛАН НАВЧАЛЬНОГО ПРОЦЕСУ ДЕННА'!AX56*$BW$4,0)*2,2),0)</f>
        <v>0</v>
      </c>
      <c r="AY56" s="450">
        <f>IF('ПЛАН НАВЧАЛЬНОГО ПРОЦЕСУ ДЕННА'!AY56&gt;0,IF(ROUND('ПЛАН НАВЧАЛЬНОГО ПРОЦЕСУ ДЕННА'!AY56*$BW$4,0)&gt;0,ROUND('ПЛАН НАВЧАЛЬНОГО ПРОЦЕСУ ДЕННА'!AY56*$BW$4,0)*2,2),0)</f>
        <v>0</v>
      </c>
      <c r="AZ56" s="450">
        <f>IF('ПЛАН НАВЧАЛЬНОГО ПРОЦЕСУ ДЕННА'!AZ56&gt;0,IF(ROUND('ПЛАН НАВЧАЛЬНОГО ПРОЦЕСУ ДЕННА'!AZ56*$BW$4,0)&gt;0,ROUND('ПЛАН НАВЧАЛЬНОГО ПРОЦЕСУ ДЕННА'!AZ56*$BW$4,0)*2,2),0)</f>
        <v>0</v>
      </c>
      <c r="BA56" s="76">
        <f t="shared" si="36"/>
        <v>0</v>
      </c>
      <c r="BB56" s="450">
        <f>IF('ПЛАН НАВЧАЛЬНОГО ПРОЦЕСУ ДЕННА'!BB56&gt;0,IF(ROUND('ПЛАН НАВЧАЛЬНОГО ПРОЦЕСУ ДЕННА'!BB56*$BW$4,0)&gt;0,ROUND('ПЛАН НАВЧАЛЬНОГО ПРОЦЕСУ ДЕННА'!BB56*$BW$4,0)*2,2),0)</f>
        <v>0</v>
      </c>
      <c r="BC56" s="450">
        <f>IF('ПЛАН НАВЧАЛЬНОГО ПРОЦЕСУ ДЕННА'!BC56&gt;0,IF(ROUND('ПЛАН НАВЧАЛЬНОГО ПРОЦЕСУ ДЕННА'!BC56*$BW$4,0)&gt;0,ROUND('ПЛАН НАВЧАЛЬНОГО ПРОЦЕСУ ДЕННА'!BC56*$BW$4,0)*2,2),0)</f>
        <v>0</v>
      </c>
      <c r="BD56" s="450">
        <f>IF('ПЛАН НАВЧАЛЬНОГО ПРОЦЕСУ ДЕННА'!BD56&gt;0,IF(ROUND('ПЛАН НАВЧАЛЬНОГО ПРОЦЕСУ ДЕННА'!BD56*$BW$4,0)&gt;0,ROUND('ПЛАН НАВЧАЛЬНОГО ПРОЦЕСУ ДЕННА'!BD56*$BW$4,0)*2,2),0)</f>
        <v>0</v>
      </c>
      <c r="BE56" s="76">
        <f t="shared" si="37"/>
        <v>0</v>
      </c>
      <c r="BF56" s="450">
        <f>IF('ПЛАН НАВЧАЛЬНОГО ПРОЦЕСУ ДЕННА'!BF56&gt;0,IF(ROUND('ПЛАН НАВЧАЛЬНОГО ПРОЦЕСУ ДЕННА'!BF56*$BW$4,0)&gt;0,ROUND('ПЛАН НАВЧАЛЬНОГО ПРОЦЕСУ ДЕННА'!BF56*$BW$4,0)*2,2),0)</f>
        <v>0</v>
      </c>
      <c r="BG56" s="450">
        <f>IF('ПЛАН НАВЧАЛЬНОГО ПРОЦЕСУ ДЕННА'!BG56&gt;0,IF(ROUND('ПЛАН НАВЧАЛЬНОГО ПРОЦЕСУ ДЕННА'!BG56*$BW$4,0)&gt;0,ROUND('ПЛАН НАВЧАЛЬНОГО ПРОЦЕСУ ДЕННА'!BG56*$BW$4,0)*2,2),0)</f>
        <v>0</v>
      </c>
      <c r="BH56" s="450">
        <f>IF('ПЛАН НАВЧАЛЬНОГО ПРОЦЕСУ ДЕННА'!BH56&gt;0,IF(ROUND('ПЛАН НАВЧАЛЬНОГО ПРОЦЕСУ ДЕННА'!BH56*$BW$4,0)&gt;0,ROUND('ПЛАН НАВЧАЛЬНОГО ПРОЦЕСУ ДЕННА'!BH56*$BW$4,0)*2,2),0)</f>
        <v>0</v>
      </c>
      <c r="BI56" s="76">
        <f t="shared" si="38"/>
        <v>0</v>
      </c>
      <c r="BJ56" s="69">
        <f t="shared" si="0"/>
        <v>0</v>
      </c>
      <c r="BK56" s="142" t="str">
        <f t="shared" si="1"/>
        <v/>
      </c>
      <c r="BL56" s="15">
        <f t="shared" si="26"/>
        <v>0</v>
      </c>
      <c r="BM56" s="15">
        <f t="shared" si="26"/>
        <v>0</v>
      </c>
      <c r="BN56" s="15">
        <f t="shared" si="26"/>
        <v>0</v>
      </c>
      <c r="BO56" s="15">
        <f t="shared" si="26"/>
        <v>0</v>
      </c>
      <c r="BP56" s="15">
        <f t="shared" si="26"/>
        <v>0</v>
      </c>
      <c r="BQ56" s="15">
        <f t="shared" si="26"/>
        <v>0</v>
      </c>
      <c r="BR56" s="15">
        <f t="shared" si="26"/>
        <v>0</v>
      </c>
      <c r="BS56" s="15">
        <f t="shared" si="26"/>
        <v>0</v>
      </c>
      <c r="BT56" s="101">
        <f t="shared" si="43"/>
        <v>0</v>
      </c>
      <c r="BW56" s="15">
        <f t="shared" si="27"/>
        <v>0</v>
      </c>
      <c r="BX56" s="15">
        <f t="shared" si="28"/>
        <v>0</v>
      </c>
      <c r="BY56" s="15">
        <f t="shared" si="29"/>
        <v>0</v>
      </c>
      <c r="BZ56" s="15">
        <f t="shared" si="30"/>
        <v>0</v>
      </c>
      <c r="CA56" s="15">
        <f t="shared" si="31"/>
        <v>0</v>
      </c>
      <c r="CB56" s="15">
        <f t="shared" si="32"/>
        <v>0</v>
      </c>
      <c r="CC56" s="15">
        <f t="shared" si="33"/>
        <v>0</v>
      </c>
      <c r="CD56" s="15">
        <f t="shared" si="34"/>
        <v>0</v>
      </c>
      <c r="CE56" s="234">
        <f t="shared" si="44"/>
        <v>0</v>
      </c>
      <c r="CF56" s="355">
        <f t="shared" si="15"/>
        <v>0</v>
      </c>
      <c r="CH56" s="356">
        <f t="shared" si="16"/>
        <v>0</v>
      </c>
      <c r="CI56" s="356">
        <f t="shared" si="17"/>
        <v>0</v>
      </c>
      <c r="CJ56" s="356">
        <f t="shared" si="18"/>
        <v>0</v>
      </c>
      <c r="CK56" s="356">
        <f t="shared" si="19"/>
        <v>0</v>
      </c>
      <c r="CL56" s="356">
        <f t="shared" si="20"/>
        <v>0</v>
      </c>
      <c r="CM56" s="356">
        <f t="shared" si="21"/>
        <v>0</v>
      </c>
      <c r="CN56" s="356">
        <f t="shared" si="22"/>
        <v>0</v>
      </c>
      <c r="CO56" s="356">
        <f t="shared" si="23"/>
        <v>0</v>
      </c>
      <c r="CP56" s="357">
        <f t="shared" si="45"/>
        <v>0</v>
      </c>
      <c r="CQ56" s="356">
        <f t="shared" si="3"/>
        <v>0</v>
      </c>
      <c r="CR56" s="356">
        <f t="shared" si="4"/>
        <v>0</v>
      </c>
      <c r="CS56" s="358">
        <f t="shared" si="5"/>
        <v>0</v>
      </c>
      <c r="CT56" s="356">
        <f t="shared" si="6"/>
        <v>0</v>
      </c>
      <c r="CU56" s="356">
        <f t="shared" si="7"/>
        <v>0</v>
      </c>
      <c r="CV56" s="356">
        <f t="shared" si="8"/>
        <v>0</v>
      </c>
      <c r="CW56" s="356">
        <f t="shared" si="9"/>
        <v>0</v>
      </c>
      <c r="CX56" s="356">
        <f t="shared" si="10"/>
        <v>0</v>
      </c>
      <c r="CY56" s="359">
        <f t="shared" si="46"/>
        <v>0</v>
      </c>
      <c r="DC56" s="360">
        <f>SUM($AD56:$AF56)+SUM($AH56:$AJ56)+SUM($AL56:AN56)+SUM($AP56:AR56)+SUM($AT56:AV56)+SUM($AX56:AZ56)+SUM($BB56:BD56)+SUM($BF56:BH56)</f>
        <v>0</v>
      </c>
      <c r="DD56" s="139"/>
      <c r="DE56" s="139"/>
      <c r="DF56" s="139"/>
      <c r="DG56" s="139"/>
      <c r="DH56" s="139"/>
      <c r="DI56" s="139"/>
      <c r="DJ56" s="139"/>
      <c r="DK56" s="139"/>
      <c r="DL56" s="139"/>
      <c r="DM56" s="139"/>
      <c r="DN56" s="139"/>
      <c r="DO56" s="139"/>
      <c r="DP56" s="139"/>
      <c r="DQ56" s="139"/>
      <c r="DR56" s="139"/>
      <c r="DS56" s="139"/>
      <c r="DT56" s="139"/>
      <c r="DU56" s="139"/>
    </row>
    <row r="57" spans="1:125" s="20" customFormat="1" hidden="1" x14ac:dyDescent="0.25">
      <c r="A57" s="23" t="str">
        <f>'ПЛАН НАВЧАЛЬНОГО ПРОЦЕСУ ДЕННА'!A57</f>
        <v>1.1.43</v>
      </c>
      <c r="B57" s="513">
        <f>'ПЛАН НАВЧАЛЬНОГО ПРОЦЕСУ ДЕННА'!B57</f>
        <v>0</v>
      </c>
      <c r="C57" s="514">
        <f>'ПЛАН НАВЧАЛЬНОГО ПРОЦЕСУ ДЕННА'!C57</f>
        <v>0</v>
      </c>
      <c r="D57" s="350">
        <f>'ПЛАН НАВЧАЛЬНОГО ПРОЦЕСУ ДЕННА'!D57</f>
        <v>0</v>
      </c>
      <c r="E57" s="351">
        <f>'ПЛАН НАВЧАЛЬНОГО ПРОЦЕСУ ДЕННА'!E57</f>
        <v>0</v>
      </c>
      <c r="F57" s="351">
        <f>'ПЛАН НАВЧАЛЬНОГО ПРОЦЕСУ ДЕННА'!F57</f>
        <v>0</v>
      </c>
      <c r="G57" s="352">
        <f>'ПЛАН НАВЧАЛЬНОГО ПРОЦЕСУ ДЕННА'!G57</f>
        <v>0</v>
      </c>
      <c r="H57" s="350">
        <f>'ПЛАН НАВЧАЛЬНОГО ПРОЦЕСУ ДЕННА'!H57</f>
        <v>0</v>
      </c>
      <c r="I57" s="351">
        <f>'ПЛАН НАВЧАЛЬНОГО ПРОЦЕСУ ДЕННА'!I57</f>
        <v>0</v>
      </c>
      <c r="J57" s="351">
        <f>'ПЛАН НАВЧАЛЬНОГО ПРОЦЕСУ ДЕННА'!J57</f>
        <v>0</v>
      </c>
      <c r="K57" s="351">
        <f>'ПЛАН НАВЧАЛЬНОГО ПРОЦЕСУ ДЕННА'!K57</f>
        <v>0</v>
      </c>
      <c r="L57" s="351">
        <f>'ПЛАН НАВЧАЛЬНОГО ПРОЦЕСУ ДЕННА'!L57</f>
        <v>0</v>
      </c>
      <c r="M57" s="351">
        <f>'ПЛАН НАВЧАЛЬНОГО ПРОЦЕСУ ДЕННА'!M57</f>
        <v>0</v>
      </c>
      <c r="N57" s="351">
        <f>'ПЛАН НАВЧАЛЬНОГО ПРОЦЕСУ ДЕННА'!N57</f>
        <v>0</v>
      </c>
      <c r="O57" s="311">
        <f>'ПЛАН НАВЧАЛЬНОГО ПРОЦЕСУ ДЕННА'!O57</f>
        <v>0</v>
      </c>
      <c r="P57" s="311">
        <f>'ПЛАН НАВЧАЛЬНОГО ПРОЦЕСУ ДЕННА'!P57</f>
        <v>0</v>
      </c>
      <c r="Q57" s="625">
        <f>'ПЛАН НАВЧАЛЬНОГО ПРОЦЕСУ ДЕННА'!Q57</f>
        <v>0</v>
      </c>
      <c r="R57" s="626">
        <f>'ПЛАН НАВЧАЛЬНОГО ПРОЦЕСУ ДЕННА'!R57</f>
        <v>0</v>
      </c>
      <c r="S57" s="626">
        <f>'ПЛАН НАВЧАЛЬНОГО ПРОЦЕСУ ДЕННА'!S57</f>
        <v>0</v>
      </c>
      <c r="T57" s="626">
        <f>'ПЛАН НАВЧАЛЬНОГО ПРОЦЕСУ ДЕННА'!T57</f>
        <v>0</v>
      </c>
      <c r="U57" s="626">
        <f>'ПЛАН НАВЧАЛЬНОГО ПРОЦЕСУ ДЕННА'!U57</f>
        <v>0</v>
      </c>
      <c r="V57" s="626">
        <f>'ПЛАН НАВЧАЛЬНОГО ПРОЦЕСУ ДЕННА'!V57</f>
        <v>0</v>
      </c>
      <c r="W57" s="626">
        <f>'ПЛАН НАВЧАЛЬНОГО ПРОЦЕСУ ДЕННА'!W57</f>
        <v>0</v>
      </c>
      <c r="X57" s="353">
        <f>'ПЛАН НАВЧАЛЬНОГО ПРОЦЕСУ ДЕННА'!X57</f>
        <v>0</v>
      </c>
      <c r="Y57" s="162">
        <f>'ПЛАН НАВЧАЛЬНОГО ПРОЦЕСУ ДЕННА'!Y57</f>
        <v>0</v>
      </c>
      <c r="Z57" s="9">
        <f t="shared" si="47"/>
        <v>0</v>
      </c>
      <c r="AA57" s="9">
        <f t="shared" si="47"/>
        <v>0</v>
      </c>
      <c r="AB57" s="9">
        <f t="shared" si="47"/>
        <v>0</v>
      </c>
      <c r="AC57" s="9">
        <f t="shared" si="12"/>
        <v>0</v>
      </c>
      <c r="AD57" s="450">
        <f>IF('ПЛАН НАВЧАЛЬНОГО ПРОЦЕСУ ДЕННА'!AD57&gt;0,IF(ROUND('ПЛАН НАВЧАЛЬНОГО ПРОЦЕСУ ДЕННА'!AD57*$BW$4,0)&gt;0,ROUND('ПЛАН НАВЧАЛЬНОГО ПРОЦЕСУ ДЕННА'!AD57*$BW$4,0)*2,2),0)</f>
        <v>0</v>
      </c>
      <c r="AE57" s="450">
        <f>IF('ПЛАН НАВЧАЛЬНОГО ПРОЦЕСУ ДЕННА'!AE57&gt;0,IF(ROUND('ПЛАН НАВЧАЛЬНОГО ПРОЦЕСУ ДЕННА'!AE57*$BW$4,0)&gt;0,ROUND('ПЛАН НАВЧАЛЬНОГО ПРОЦЕСУ ДЕННА'!AE57*$BW$4,0)*2,2),0)</f>
        <v>0</v>
      </c>
      <c r="AF57" s="450">
        <f>IF('ПЛАН НАВЧАЛЬНОГО ПРОЦЕСУ ДЕННА'!AF57&gt;0,IF(ROUND('ПЛАН НАВЧАЛЬНОГО ПРОЦЕСУ ДЕННА'!AF57*$BW$4,0)&gt;0,ROUND('ПЛАН НАВЧАЛЬНОГО ПРОЦЕСУ ДЕННА'!AF57*$BW$4,0)*2,2),0)</f>
        <v>0</v>
      </c>
      <c r="AG57" s="76">
        <f>'ПЛАН НАВЧАЛЬНОГО ПРОЦЕСУ ДЕННА'!AG57</f>
        <v>0</v>
      </c>
      <c r="AH57" s="450">
        <f>IF('ПЛАН НАВЧАЛЬНОГО ПРОЦЕСУ ДЕННА'!AH57&gt;0,IF(ROUND('ПЛАН НАВЧАЛЬНОГО ПРОЦЕСУ ДЕННА'!AH57*$BW$4,0)&gt;0,ROUND('ПЛАН НАВЧАЛЬНОГО ПРОЦЕСУ ДЕННА'!AH57*$BW$4,0)*2,2),0)</f>
        <v>0</v>
      </c>
      <c r="AI57" s="450">
        <f>IF('ПЛАН НАВЧАЛЬНОГО ПРОЦЕСУ ДЕННА'!AI57&gt;0,IF(ROUND('ПЛАН НАВЧАЛЬНОГО ПРОЦЕСУ ДЕННА'!AI57*$BW$4,0)&gt;0,ROUND('ПЛАН НАВЧАЛЬНОГО ПРОЦЕСУ ДЕННА'!AI57*$BW$4,0)*2,2),0)</f>
        <v>0</v>
      </c>
      <c r="AJ57" s="450">
        <f>IF('ПЛАН НАВЧАЛЬНОГО ПРОЦЕСУ ДЕННА'!AJ57&gt;0,IF(ROUND('ПЛАН НАВЧАЛЬНОГО ПРОЦЕСУ ДЕННА'!AJ57*$BW$4,0)&gt;0,ROUND('ПЛАН НАВЧАЛЬНОГО ПРОЦЕСУ ДЕННА'!AJ57*$BW$4,0)*2,2),0)</f>
        <v>0</v>
      </c>
      <c r="AK57" s="76">
        <f>'ПЛАН НАВЧАЛЬНОГО ПРОЦЕСУ ДЕННА'!AK57</f>
        <v>0</v>
      </c>
      <c r="AL57" s="450">
        <f>IF('ПЛАН НАВЧАЛЬНОГО ПРОЦЕСУ ДЕННА'!AL57&gt;0,IF(ROUND('ПЛАН НАВЧАЛЬНОГО ПРОЦЕСУ ДЕННА'!AL57*$BW$4,0)&gt;0,ROUND('ПЛАН НАВЧАЛЬНОГО ПРОЦЕСУ ДЕННА'!AL57*$BW$4,0)*2,2),0)</f>
        <v>0</v>
      </c>
      <c r="AM57" s="450">
        <f>IF('ПЛАН НАВЧАЛЬНОГО ПРОЦЕСУ ДЕННА'!AM57&gt;0,IF(ROUND('ПЛАН НАВЧАЛЬНОГО ПРОЦЕСУ ДЕННА'!AM57*$BW$4,0)&gt;0,ROUND('ПЛАН НАВЧАЛЬНОГО ПРОЦЕСУ ДЕННА'!AM57*$BW$4,0)*2,2),0)</f>
        <v>0</v>
      </c>
      <c r="AN57" s="450">
        <f>IF('ПЛАН НАВЧАЛЬНОГО ПРОЦЕСУ ДЕННА'!AN57&gt;0,IF(ROUND('ПЛАН НАВЧАЛЬНОГО ПРОЦЕСУ ДЕННА'!AN57*$BW$4,0)&gt;0,ROUND('ПЛАН НАВЧАЛЬНОГО ПРОЦЕСУ ДЕННА'!AN57*$BW$4,0)*2,2),0)</f>
        <v>0</v>
      </c>
      <c r="AO57" s="76">
        <f>'ПЛАН НАВЧАЛЬНОГО ПРОЦЕСУ ДЕННА'!AO57</f>
        <v>0</v>
      </c>
      <c r="AP57" s="450">
        <f>IF('ПЛАН НАВЧАЛЬНОГО ПРОЦЕСУ ДЕННА'!AP57&gt;0,IF(ROUND('ПЛАН НАВЧАЛЬНОГО ПРОЦЕСУ ДЕННА'!AP57*$BW$4,0)&gt;0,ROUND('ПЛАН НАВЧАЛЬНОГО ПРОЦЕСУ ДЕННА'!AP57*$BW$4,0)*2,2),0)</f>
        <v>0</v>
      </c>
      <c r="AQ57" s="450">
        <f>IF('ПЛАН НАВЧАЛЬНОГО ПРОЦЕСУ ДЕННА'!AQ57&gt;0,IF(ROUND('ПЛАН НАВЧАЛЬНОГО ПРОЦЕСУ ДЕННА'!AQ57*$BW$4,0)&gt;0,ROUND('ПЛАН НАВЧАЛЬНОГО ПРОЦЕСУ ДЕННА'!AQ57*$BW$4,0)*2,2),0)</f>
        <v>0</v>
      </c>
      <c r="AR57" s="450">
        <f>IF('ПЛАН НАВЧАЛЬНОГО ПРОЦЕСУ ДЕННА'!AR57&gt;0,IF(ROUND('ПЛАН НАВЧАЛЬНОГО ПРОЦЕСУ ДЕННА'!AR57*$BW$4,0)&gt;0,ROUND('ПЛАН НАВЧАЛЬНОГО ПРОЦЕСУ ДЕННА'!AR57*$BW$4,0)*2,2),0)</f>
        <v>0</v>
      </c>
      <c r="AS57" s="76">
        <f>'ПЛАН НАВЧАЛЬНОГО ПРОЦЕСУ ДЕННА'!AS57</f>
        <v>0</v>
      </c>
      <c r="AT57" s="450">
        <f>IF('ПЛАН НАВЧАЛЬНОГО ПРОЦЕСУ ДЕННА'!AT57&gt;0,IF(ROUND('ПЛАН НАВЧАЛЬНОГО ПРОЦЕСУ ДЕННА'!AT57*$BW$4,0)&gt;0,ROUND('ПЛАН НАВЧАЛЬНОГО ПРОЦЕСУ ДЕННА'!AT57*$BW$4,0)*2,2),0)</f>
        <v>0</v>
      </c>
      <c r="AU57" s="450">
        <f>IF('ПЛАН НАВЧАЛЬНОГО ПРОЦЕСУ ДЕННА'!AU57&gt;0,IF(ROUND('ПЛАН НАВЧАЛЬНОГО ПРОЦЕСУ ДЕННА'!AU57*$BW$4,0)&gt;0,ROUND('ПЛАН НАВЧАЛЬНОГО ПРОЦЕСУ ДЕННА'!AU57*$BW$4,0)*2,2),0)</f>
        <v>0</v>
      </c>
      <c r="AV57" s="450">
        <f>IF('ПЛАН НАВЧАЛЬНОГО ПРОЦЕСУ ДЕННА'!AV57&gt;0,IF(ROUND('ПЛАН НАВЧАЛЬНОГО ПРОЦЕСУ ДЕННА'!AV57*$BW$4,0)&gt;0,ROUND('ПЛАН НАВЧАЛЬНОГО ПРОЦЕСУ ДЕННА'!AV57*$BW$4,0)*2,2),0)</f>
        <v>0</v>
      </c>
      <c r="AW57" s="76">
        <f t="shared" si="35"/>
        <v>0</v>
      </c>
      <c r="AX57" s="450">
        <f>IF('ПЛАН НАВЧАЛЬНОГО ПРОЦЕСУ ДЕННА'!AX57&gt;0,IF(ROUND('ПЛАН НАВЧАЛЬНОГО ПРОЦЕСУ ДЕННА'!AX57*$BW$4,0)&gt;0,ROUND('ПЛАН НАВЧАЛЬНОГО ПРОЦЕСУ ДЕННА'!AX57*$BW$4,0)*2,2),0)</f>
        <v>0</v>
      </c>
      <c r="AY57" s="450">
        <f>IF('ПЛАН НАВЧАЛЬНОГО ПРОЦЕСУ ДЕННА'!AY57&gt;0,IF(ROUND('ПЛАН НАВЧАЛЬНОГО ПРОЦЕСУ ДЕННА'!AY57*$BW$4,0)&gt;0,ROUND('ПЛАН НАВЧАЛЬНОГО ПРОЦЕСУ ДЕННА'!AY57*$BW$4,0)*2,2),0)</f>
        <v>0</v>
      </c>
      <c r="AZ57" s="450">
        <f>IF('ПЛАН НАВЧАЛЬНОГО ПРОЦЕСУ ДЕННА'!AZ57&gt;0,IF(ROUND('ПЛАН НАВЧАЛЬНОГО ПРОЦЕСУ ДЕННА'!AZ57*$BW$4,0)&gt;0,ROUND('ПЛАН НАВЧАЛЬНОГО ПРОЦЕСУ ДЕННА'!AZ57*$BW$4,0)*2,2),0)</f>
        <v>0</v>
      </c>
      <c r="BA57" s="76">
        <f t="shared" si="36"/>
        <v>0</v>
      </c>
      <c r="BB57" s="450">
        <f>IF('ПЛАН НАВЧАЛЬНОГО ПРОЦЕСУ ДЕННА'!BB57&gt;0,IF(ROUND('ПЛАН НАВЧАЛЬНОГО ПРОЦЕСУ ДЕННА'!BB57*$BW$4,0)&gt;0,ROUND('ПЛАН НАВЧАЛЬНОГО ПРОЦЕСУ ДЕННА'!BB57*$BW$4,0)*2,2),0)</f>
        <v>0</v>
      </c>
      <c r="BC57" s="450">
        <f>IF('ПЛАН НАВЧАЛЬНОГО ПРОЦЕСУ ДЕННА'!BC57&gt;0,IF(ROUND('ПЛАН НАВЧАЛЬНОГО ПРОЦЕСУ ДЕННА'!BC57*$BW$4,0)&gt;0,ROUND('ПЛАН НАВЧАЛЬНОГО ПРОЦЕСУ ДЕННА'!BC57*$BW$4,0)*2,2),0)</f>
        <v>0</v>
      </c>
      <c r="BD57" s="450">
        <f>IF('ПЛАН НАВЧАЛЬНОГО ПРОЦЕСУ ДЕННА'!BD57&gt;0,IF(ROUND('ПЛАН НАВЧАЛЬНОГО ПРОЦЕСУ ДЕННА'!BD57*$BW$4,0)&gt;0,ROUND('ПЛАН НАВЧАЛЬНОГО ПРОЦЕСУ ДЕННА'!BD57*$BW$4,0)*2,2),0)</f>
        <v>0</v>
      </c>
      <c r="BE57" s="76">
        <f t="shared" si="37"/>
        <v>0</v>
      </c>
      <c r="BF57" s="450">
        <f>IF('ПЛАН НАВЧАЛЬНОГО ПРОЦЕСУ ДЕННА'!BF57&gt;0,IF(ROUND('ПЛАН НАВЧАЛЬНОГО ПРОЦЕСУ ДЕННА'!BF57*$BW$4,0)&gt;0,ROUND('ПЛАН НАВЧАЛЬНОГО ПРОЦЕСУ ДЕННА'!BF57*$BW$4,0)*2,2),0)</f>
        <v>0</v>
      </c>
      <c r="BG57" s="450">
        <f>IF('ПЛАН НАВЧАЛЬНОГО ПРОЦЕСУ ДЕННА'!BG57&gt;0,IF(ROUND('ПЛАН НАВЧАЛЬНОГО ПРОЦЕСУ ДЕННА'!BG57*$BW$4,0)&gt;0,ROUND('ПЛАН НАВЧАЛЬНОГО ПРОЦЕСУ ДЕННА'!BG57*$BW$4,0)*2,2),0)</f>
        <v>0</v>
      </c>
      <c r="BH57" s="450">
        <f>IF('ПЛАН НАВЧАЛЬНОГО ПРОЦЕСУ ДЕННА'!BH57&gt;0,IF(ROUND('ПЛАН НАВЧАЛЬНОГО ПРОЦЕСУ ДЕННА'!BH57*$BW$4,0)&gt;0,ROUND('ПЛАН НАВЧАЛЬНОГО ПРОЦЕСУ ДЕННА'!BH57*$BW$4,0)*2,2),0)</f>
        <v>0</v>
      </c>
      <c r="BI57" s="76">
        <f t="shared" si="38"/>
        <v>0</v>
      </c>
      <c r="BJ57" s="69">
        <f t="shared" si="0"/>
        <v>0</v>
      </c>
      <c r="BK57" s="142" t="str">
        <f t="shared" si="1"/>
        <v/>
      </c>
      <c r="BL57" s="15">
        <f t="shared" si="26"/>
        <v>0</v>
      </c>
      <c r="BM57" s="15">
        <f t="shared" si="26"/>
        <v>0</v>
      </c>
      <c r="BN57" s="15">
        <f t="shared" si="26"/>
        <v>0</v>
      </c>
      <c r="BO57" s="15">
        <f t="shared" si="26"/>
        <v>0</v>
      </c>
      <c r="BP57" s="15">
        <f t="shared" si="26"/>
        <v>0</v>
      </c>
      <c r="BQ57" s="15">
        <f t="shared" si="26"/>
        <v>0</v>
      </c>
      <c r="BR57" s="15">
        <f t="shared" si="26"/>
        <v>0</v>
      </c>
      <c r="BS57" s="15">
        <f t="shared" si="26"/>
        <v>0</v>
      </c>
      <c r="BT57" s="101">
        <f t="shared" si="43"/>
        <v>0</v>
      </c>
      <c r="BW57" s="15">
        <f t="shared" si="27"/>
        <v>0</v>
      </c>
      <c r="BX57" s="15">
        <f t="shared" si="28"/>
        <v>0</v>
      </c>
      <c r="BY57" s="15">
        <f t="shared" si="29"/>
        <v>0</v>
      </c>
      <c r="BZ57" s="15">
        <f t="shared" si="30"/>
        <v>0</v>
      </c>
      <c r="CA57" s="15">
        <f t="shared" si="31"/>
        <v>0</v>
      </c>
      <c r="CB57" s="15">
        <f t="shared" si="32"/>
        <v>0</v>
      </c>
      <c r="CC57" s="15">
        <f t="shared" si="33"/>
        <v>0</v>
      </c>
      <c r="CD57" s="15">
        <f t="shared" si="34"/>
        <v>0</v>
      </c>
      <c r="CE57" s="234">
        <f t="shared" si="44"/>
        <v>0</v>
      </c>
      <c r="CF57" s="355">
        <f t="shared" si="15"/>
        <v>0</v>
      </c>
      <c r="CH57" s="356">
        <f t="shared" si="16"/>
        <v>0</v>
      </c>
      <c r="CI57" s="356">
        <f t="shared" si="17"/>
        <v>0</v>
      </c>
      <c r="CJ57" s="356">
        <f t="shared" si="18"/>
        <v>0</v>
      </c>
      <c r="CK57" s="356">
        <f t="shared" si="19"/>
        <v>0</v>
      </c>
      <c r="CL57" s="356">
        <f t="shared" si="20"/>
        <v>0</v>
      </c>
      <c r="CM57" s="356">
        <f t="shared" si="21"/>
        <v>0</v>
      </c>
      <c r="CN57" s="356">
        <f t="shared" si="22"/>
        <v>0</v>
      </c>
      <c r="CO57" s="356">
        <f t="shared" si="23"/>
        <v>0</v>
      </c>
      <c r="CP57" s="357">
        <f t="shared" si="45"/>
        <v>0</v>
      </c>
      <c r="CQ57" s="356">
        <f t="shared" si="3"/>
        <v>0</v>
      </c>
      <c r="CR57" s="356">
        <f t="shared" si="4"/>
        <v>0</v>
      </c>
      <c r="CS57" s="358">
        <f t="shared" si="5"/>
        <v>0</v>
      </c>
      <c r="CT57" s="356">
        <f t="shared" si="6"/>
        <v>0</v>
      </c>
      <c r="CU57" s="356">
        <f t="shared" si="7"/>
        <v>0</v>
      </c>
      <c r="CV57" s="356">
        <f t="shared" si="8"/>
        <v>0</v>
      </c>
      <c r="CW57" s="356">
        <f t="shared" si="9"/>
        <v>0</v>
      </c>
      <c r="CX57" s="356">
        <f t="shared" si="10"/>
        <v>0</v>
      </c>
      <c r="CY57" s="359">
        <f t="shared" si="46"/>
        <v>0</v>
      </c>
      <c r="DC57" s="360">
        <f>SUM($AD57:$AF57)+SUM($AH57:$AJ57)+SUM($AL57:AN57)+SUM($AP57:AR57)+SUM($AT57:AV57)+SUM($AX57:AZ57)+SUM($BB57:BD57)+SUM($BF57:BH57)</f>
        <v>0</v>
      </c>
      <c r="DD57" s="139"/>
      <c r="DE57" s="139"/>
      <c r="DF57" s="139"/>
      <c r="DG57" s="139"/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</row>
    <row r="58" spans="1:125" s="20" customFormat="1" hidden="1" x14ac:dyDescent="0.25">
      <c r="A58" s="23" t="str">
        <f>'ПЛАН НАВЧАЛЬНОГО ПРОЦЕСУ ДЕННА'!A58</f>
        <v>1.1.44</v>
      </c>
      <c r="B58" s="513">
        <f>'ПЛАН НАВЧАЛЬНОГО ПРОЦЕСУ ДЕННА'!B58</f>
        <v>0</v>
      </c>
      <c r="C58" s="514">
        <f>'ПЛАН НАВЧАЛЬНОГО ПРОЦЕСУ ДЕННА'!C58</f>
        <v>0</v>
      </c>
      <c r="D58" s="350">
        <f>'ПЛАН НАВЧАЛЬНОГО ПРОЦЕСУ ДЕННА'!D58</f>
        <v>0</v>
      </c>
      <c r="E58" s="351">
        <f>'ПЛАН НАВЧАЛЬНОГО ПРОЦЕСУ ДЕННА'!E58</f>
        <v>0</v>
      </c>
      <c r="F58" s="351">
        <f>'ПЛАН НАВЧАЛЬНОГО ПРОЦЕСУ ДЕННА'!F58</f>
        <v>0</v>
      </c>
      <c r="G58" s="352">
        <f>'ПЛАН НАВЧАЛЬНОГО ПРОЦЕСУ ДЕННА'!G58</f>
        <v>0</v>
      </c>
      <c r="H58" s="350">
        <f>'ПЛАН НАВЧАЛЬНОГО ПРОЦЕСУ ДЕННА'!H58</f>
        <v>0</v>
      </c>
      <c r="I58" s="351">
        <f>'ПЛАН НАВЧАЛЬНОГО ПРОЦЕСУ ДЕННА'!I58</f>
        <v>0</v>
      </c>
      <c r="J58" s="351">
        <f>'ПЛАН НАВЧАЛЬНОГО ПРОЦЕСУ ДЕННА'!J58</f>
        <v>0</v>
      </c>
      <c r="K58" s="351">
        <f>'ПЛАН НАВЧАЛЬНОГО ПРОЦЕСУ ДЕННА'!K58</f>
        <v>0</v>
      </c>
      <c r="L58" s="351">
        <f>'ПЛАН НАВЧАЛЬНОГО ПРОЦЕСУ ДЕННА'!L58</f>
        <v>0</v>
      </c>
      <c r="M58" s="351">
        <f>'ПЛАН НАВЧАЛЬНОГО ПРОЦЕСУ ДЕННА'!M58</f>
        <v>0</v>
      </c>
      <c r="N58" s="351">
        <f>'ПЛАН НАВЧАЛЬНОГО ПРОЦЕСУ ДЕННА'!N58</f>
        <v>0</v>
      </c>
      <c r="O58" s="311">
        <f>'ПЛАН НАВЧАЛЬНОГО ПРОЦЕСУ ДЕННА'!O58</f>
        <v>0</v>
      </c>
      <c r="P58" s="311">
        <f>'ПЛАН НАВЧАЛЬНОГО ПРОЦЕСУ ДЕННА'!P58</f>
        <v>0</v>
      </c>
      <c r="Q58" s="625">
        <f>'ПЛАН НАВЧАЛЬНОГО ПРОЦЕСУ ДЕННА'!Q58</f>
        <v>0</v>
      </c>
      <c r="R58" s="626">
        <f>'ПЛАН НАВЧАЛЬНОГО ПРОЦЕСУ ДЕННА'!R58</f>
        <v>0</v>
      </c>
      <c r="S58" s="626">
        <f>'ПЛАН НАВЧАЛЬНОГО ПРОЦЕСУ ДЕННА'!S58</f>
        <v>0</v>
      </c>
      <c r="T58" s="626">
        <f>'ПЛАН НАВЧАЛЬНОГО ПРОЦЕСУ ДЕННА'!T58</f>
        <v>0</v>
      </c>
      <c r="U58" s="626">
        <f>'ПЛАН НАВЧАЛЬНОГО ПРОЦЕСУ ДЕННА'!U58</f>
        <v>0</v>
      </c>
      <c r="V58" s="626">
        <f>'ПЛАН НАВЧАЛЬНОГО ПРОЦЕСУ ДЕННА'!V58</f>
        <v>0</v>
      </c>
      <c r="W58" s="626">
        <f>'ПЛАН НАВЧАЛЬНОГО ПРОЦЕСУ ДЕННА'!W58</f>
        <v>0</v>
      </c>
      <c r="X58" s="353">
        <f>'ПЛАН НАВЧАЛЬНОГО ПРОЦЕСУ ДЕННА'!X58</f>
        <v>0</v>
      </c>
      <c r="Y58" s="162">
        <f>'ПЛАН НАВЧАЛЬНОГО ПРОЦЕСУ ДЕННА'!Y58</f>
        <v>0</v>
      </c>
      <c r="Z58" s="9">
        <f t="shared" si="47"/>
        <v>0</v>
      </c>
      <c r="AA58" s="9">
        <f t="shared" si="47"/>
        <v>0</v>
      </c>
      <c r="AB58" s="9">
        <f t="shared" si="47"/>
        <v>0</v>
      </c>
      <c r="AC58" s="9">
        <f t="shared" si="12"/>
        <v>0</v>
      </c>
      <c r="AD58" s="450">
        <f>IF('ПЛАН НАВЧАЛЬНОГО ПРОЦЕСУ ДЕННА'!AD58&gt;0,IF(ROUND('ПЛАН НАВЧАЛЬНОГО ПРОЦЕСУ ДЕННА'!AD58*$BW$4,0)&gt;0,ROUND('ПЛАН НАВЧАЛЬНОГО ПРОЦЕСУ ДЕННА'!AD58*$BW$4,0)*2,2),0)</f>
        <v>0</v>
      </c>
      <c r="AE58" s="450">
        <f>IF('ПЛАН НАВЧАЛЬНОГО ПРОЦЕСУ ДЕННА'!AE58&gt;0,IF(ROUND('ПЛАН НАВЧАЛЬНОГО ПРОЦЕСУ ДЕННА'!AE58*$BW$4,0)&gt;0,ROUND('ПЛАН НАВЧАЛЬНОГО ПРОЦЕСУ ДЕННА'!AE58*$BW$4,0)*2,2),0)</f>
        <v>0</v>
      </c>
      <c r="AF58" s="450">
        <f>IF('ПЛАН НАВЧАЛЬНОГО ПРОЦЕСУ ДЕННА'!AF58&gt;0,IF(ROUND('ПЛАН НАВЧАЛЬНОГО ПРОЦЕСУ ДЕННА'!AF58*$BW$4,0)&gt;0,ROUND('ПЛАН НАВЧАЛЬНОГО ПРОЦЕСУ ДЕННА'!AF58*$BW$4,0)*2,2),0)</f>
        <v>0</v>
      </c>
      <c r="AG58" s="76">
        <f>'ПЛАН НАВЧАЛЬНОГО ПРОЦЕСУ ДЕННА'!AG58</f>
        <v>0</v>
      </c>
      <c r="AH58" s="450">
        <f>IF('ПЛАН НАВЧАЛЬНОГО ПРОЦЕСУ ДЕННА'!AH58&gt;0,IF(ROUND('ПЛАН НАВЧАЛЬНОГО ПРОЦЕСУ ДЕННА'!AH58*$BW$4,0)&gt;0,ROUND('ПЛАН НАВЧАЛЬНОГО ПРОЦЕСУ ДЕННА'!AH58*$BW$4,0)*2,2),0)</f>
        <v>0</v>
      </c>
      <c r="AI58" s="450">
        <f>IF('ПЛАН НАВЧАЛЬНОГО ПРОЦЕСУ ДЕННА'!AI58&gt;0,IF(ROUND('ПЛАН НАВЧАЛЬНОГО ПРОЦЕСУ ДЕННА'!AI58*$BW$4,0)&gt;0,ROUND('ПЛАН НАВЧАЛЬНОГО ПРОЦЕСУ ДЕННА'!AI58*$BW$4,0)*2,2),0)</f>
        <v>0</v>
      </c>
      <c r="AJ58" s="450">
        <f>IF('ПЛАН НАВЧАЛЬНОГО ПРОЦЕСУ ДЕННА'!AJ58&gt;0,IF(ROUND('ПЛАН НАВЧАЛЬНОГО ПРОЦЕСУ ДЕННА'!AJ58*$BW$4,0)&gt;0,ROUND('ПЛАН НАВЧАЛЬНОГО ПРОЦЕСУ ДЕННА'!AJ58*$BW$4,0)*2,2),0)</f>
        <v>0</v>
      </c>
      <c r="AK58" s="76">
        <f>'ПЛАН НАВЧАЛЬНОГО ПРОЦЕСУ ДЕННА'!AK58</f>
        <v>0</v>
      </c>
      <c r="AL58" s="450">
        <f>IF('ПЛАН НАВЧАЛЬНОГО ПРОЦЕСУ ДЕННА'!AL58&gt;0,IF(ROUND('ПЛАН НАВЧАЛЬНОГО ПРОЦЕСУ ДЕННА'!AL58*$BW$4,0)&gt;0,ROUND('ПЛАН НАВЧАЛЬНОГО ПРОЦЕСУ ДЕННА'!AL58*$BW$4,0)*2,2),0)</f>
        <v>0</v>
      </c>
      <c r="AM58" s="450">
        <f>IF('ПЛАН НАВЧАЛЬНОГО ПРОЦЕСУ ДЕННА'!AM58&gt;0,IF(ROUND('ПЛАН НАВЧАЛЬНОГО ПРОЦЕСУ ДЕННА'!AM58*$BW$4,0)&gt;0,ROUND('ПЛАН НАВЧАЛЬНОГО ПРОЦЕСУ ДЕННА'!AM58*$BW$4,0)*2,2),0)</f>
        <v>0</v>
      </c>
      <c r="AN58" s="450">
        <f>IF('ПЛАН НАВЧАЛЬНОГО ПРОЦЕСУ ДЕННА'!AN58&gt;0,IF(ROUND('ПЛАН НАВЧАЛЬНОГО ПРОЦЕСУ ДЕННА'!AN58*$BW$4,0)&gt;0,ROUND('ПЛАН НАВЧАЛЬНОГО ПРОЦЕСУ ДЕННА'!AN58*$BW$4,0)*2,2),0)</f>
        <v>0</v>
      </c>
      <c r="AO58" s="76">
        <f>'ПЛАН НАВЧАЛЬНОГО ПРОЦЕСУ ДЕННА'!AO58</f>
        <v>0</v>
      </c>
      <c r="AP58" s="450">
        <f>IF('ПЛАН НАВЧАЛЬНОГО ПРОЦЕСУ ДЕННА'!AP58&gt;0,IF(ROUND('ПЛАН НАВЧАЛЬНОГО ПРОЦЕСУ ДЕННА'!AP58*$BW$4,0)&gt;0,ROUND('ПЛАН НАВЧАЛЬНОГО ПРОЦЕСУ ДЕННА'!AP58*$BW$4,0)*2,2),0)</f>
        <v>0</v>
      </c>
      <c r="AQ58" s="450">
        <f>IF('ПЛАН НАВЧАЛЬНОГО ПРОЦЕСУ ДЕННА'!AQ58&gt;0,IF(ROUND('ПЛАН НАВЧАЛЬНОГО ПРОЦЕСУ ДЕННА'!AQ58*$BW$4,0)&gt;0,ROUND('ПЛАН НАВЧАЛЬНОГО ПРОЦЕСУ ДЕННА'!AQ58*$BW$4,0)*2,2),0)</f>
        <v>0</v>
      </c>
      <c r="AR58" s="450">
        <f>IF('ПЛАН НАВЧАЛЬНОГО ПРОЦЕСУ ДЕННА'!AR58&gt;0,IF(ROUND('ПЛАН НАВЧАЛЬНОГО ПРОЦЕСУ ДЕННА'!AR58*$BW$4,0)&gt;0,ROUND('ПЛАН НАВЧАЛЬНОГО ПРОЦЕСУ ДЕННА'!AR58*$BW$4,0)*2,2),0)</f>
        <v>0</v>
      </c>
      <c r="AS58" s="76">
        <f>'ПЛАН НАВЧАЛЬНОГО ПРОЦЕСУ ДЕННА'!AS58</f>
        <v>0</v>
      </c>
      <c r="AT58" s="450">
        <f>IF('ПЛАН НАВЧАЛЬНОГО ПРОЦЕСУ ДЕННА'!AT58&gt;0,IF(ROUND('ПЛАН НАВЧАЛЬНОГО ПРОЦЕСУ ДЕННА'!AT58*$BW$4,0)&gt;0,ROUND('ПЛАН НАВЧАЛЬНОГО ПРОЦЕСУ ДЕННА'!AT58*$BW$4,0)*2,2),0)</f>
        <v>0</v>
      </c>
      <c r="AU58" s="450">
        <f>IF('ПЛАН НАВЧАЛЬНОГО ПРОЦЕСУ ДЕННА'!AU58&gt;0,IF(ROUND('ПЛАН НАВЧАЛЬНОГО ПРОЦЕСУ ДЕННА'!AU58*$BW$4,0)&gt;0,ROUND('ПЛАН НАВЧАЛЬНОГО ПРОЦЕСУ ДЕННА'!AU58*$BW$4,0)*2,2),0)</f>
        <v>0</v>
      </c>
      <c r="AV58" s="450">
        <f>IF('ПЛАН НАВЧАЛЬНОГО ПРОЦЕСУ ДЕННА'!AV58&gt;0,IF(ROUND('ПЛАН НАВЧАЛЬНОГО ПРОЦЕСУ ДЕННА'!AV58*$BW$4,0)&gt;0,ROUND('ПЛАН НАВЧАЛЬНОГО ПРОЦЕСУ ДЕННА'!AV58*$BW$4,0)*2,2),0)</f>
        <v>0</v>
      </c>
      <c r="AW58" s="76">
        <f t="shared" si="35"/>
        <v>0</v>
      </c>
      <c r="AX58" s="450">
        <f>IF('ПЛАН НАВЧАЛЬНОГО ПРОЦЕСУ ДЕННА'!AX58&gt;0,IF(ROUND('ПЛАН НАВЧАЛЬНОГО ПРОЦЕСУ ДЕННА'!AX58*$BW$4,0)&gt;0,ROUND('ПЛАН НАВЧАЛЬНОГО ПРОЦЕСУ ДЕННА'!AX58*$BW$4,0)*2,2),0)</f>
        <v>0</v>
      </c>
      <c r="AY58" s="450">
        <f>IF('ПЛАН НАВЧАЛЬНОГО ПРОЦЕСУ ДЕННА'!AY58&gt;0,IF(ROUND('ПЛАН НАВЧАЛЬНОГО ПРОЦЕСУ ДЕННА'!AY58*$BW$4,0)&gt;0,ROUND('ПЛАН НАВЧАЛЬНОГО ПРОЦЕСУ ДЕННА'!AY58*$BW$4,0)*2,2),0)</f>
        <v>0</v>
      </c>
      <c r="AZ58" s="450">
        <f>IF('ПЛАН НАВЧАЛЬНОГО ПРОЦЕСУ ДЕННА'!AZ58&gt;0,IF(ROUND('ПЛАН НАВЧАЛЬНОГО ПРОЦЕСУ ДЕННА'!AZ58*$BW$4,0)&gt;0,ROUND('ПЛАН НАВЧАЛЬНОГО ПРОЦЕСУ ДЕННА'!AZ58*$BW$4,0)*2,2),0)</f>
        <v>0</v>
      </c>
      <c r="BA58" s="76">
        <f t="shared" si="36"/>
        <v>0</v>
      </c>
      <c r="BB58" s="450">
        <f>IF('ПЛАН НАВЧАЛЬНОГО ПРОЦЕСУ ДЕННА'!BB58&gt;0,IF(ROUND('ПЛАН НАВЧАЛЬНОГО ПРОЦЕСУ ДЕННА'!BB58*$BW$4,0)&gt;0,ROUND('ПЛАН НАВЧАЛЬНОГО ПРОЦЕСУ ДЕННА'!BB58*$BW$4,0)*2,2),0)</f>
        <v>0</v>
      </c>
      <c r="BC58" s="450">
        <f>IF('ПЛАН НАВЧАЛЬНОГО ПРОЦЕСУ ДЕННА'!BC58&gt;0,IF(ROUND('ПЛАН НАВЧАЛЬНОГО ПРОЦЕСУ ДЕННА'!BC58*$BW$4,0)&gt;0,ROUND('ПЛАН НАВЧАЛЬНОГО ПРОЦЕСУ ДЕННА'!BC58*$BW$4,0)*2,2),0)</f>
        <v>0</v>
      </c>
      <c r="BD58" s="450">
        <f>IF('ПЛАН НАВЧАЛЬНОГО ПРОЦЕСУ ДЕННА'!BD58&gt;0,IF(ROUND('ПЛАН НАВЧАЛЬНОГО ПРОЦЕСУ ДЕННА'!BD58*$BW$4,0)&gt;0,ROUND('ПЛАН НАВЧАЛЬНОГО ПРОЦЕСУ ДЕННА'!BD58*$BW$4,0)*2,2),0)</f>
        <v>0</v>
      </c>
      <c r="BE58" s="76">
        <f t="shared" si="37"/>
        <v>0</v>
      </c>
      <c r="BF58" s="450">
        <f>IF('ПЛАН НАВЧАЛЬНОГО ПРОЦЕСУ ДЕННА'!BF58&gt;0,IF(ROUND('ПЛАН НАВЧАЛЬНОГО ПРОЦЕСУ ДЕННА'!BF58*$BW$4,0)&gt;0,ROUND('ПЛАН НАВЧАЛЬНОГО ПРОЦЕСУ ДЕННА'!BF58*$BW$4,0)*2,2),0)</f>
        <v>0</v>
      </c>
      <c r="BG58" s="450">
        <f>IF('ПЛАН НАВЧАЛЬНОГО ПРОЦЕСУ ДЕННА'!BG58&gt;0,IF(ROUND('ПЛАН НАВЧАЛЬНОГО ПРОЦЕСУ ДЕННА'!BG58*$BW$4,0)&gt;0,ROUND('ПЛАН НАВЧАЛЬНОГО ПРОЦЕСУ ДЕННА'!BG58*$BW$4,0)*2,2),0)</f>
        <v>0</v>
      </c>
      <c r="BH58" s="450">
        <f>IF('ПЛАН НАВЧАЛЬНОГО ПРОЦЕСУ ДЕННА'!BH58&gt;0,IF(ROUND('ПЛАН НАВЧАЛЬНОГО ПРОЦЕСУ ДЕННА'!BH58*$BW$4,0)&gt;0,ROUND('ПЛАН НАВЧАЛЬНОГО ПРОЦЕСУ ДЕННА'!BH58*$BW$4,0)*2,2),0)</f>
        <v>0</v>
      </c>
      <c r="BI58" s="76">
        <f t="shared" si="38"/>
        <v>0</v>
      </c>
      <c r="BJ58" s="69">
        <f t="shared" si="0"/>
        <v>0</v>
      </c>
      <c r="BK58" s="142" t="str">
        <f t="shared" si="1"/>
        <v/>
      </c>
      <c r="BL58" s="15">
        <f t="shared" si="26"/>
        <v>0</v>
      </c>
      <c r="BM58" s="15">
        <f t="shared" si="26"/>
        <v>0</v>
      </c>
      <c r="BN58" s="15">
        <f t="shared" si="26"/>
        <v>0</v>
      </c>
      <c r="BO58" s="15">
        <f t="shared" si="26"/>
        <v>0</v>
      </c>
      <c r="BP58" s="15">
        <f t="shared" si="26"/>
        <v>0</v>
      </c>
      <c r="BQ58" s="15">
        <f t="shared" si="26"/>
        <v>0</v>
      </c>
      <c r="BR58" s="15">
        <f t="shared" si="26"/>
        <v>0</v>
      </c>
      <c r="BS58" s="15">
        <f t="shared" si="26"/>
        <v>0</v>
      </c>
      <c r="BT58" s="101">
        <f t="shared" si="43"/>
        <v>0</v>
      </c>
      <c r="BW58" s="15">
        <f t="shared" si="27"/>
        <v>0</v>
      </c>
      <c r="BX58" s="15">
        <f t="shared" si="28"/>
        <v>0</v>
      </c>
      <c r="BY58" s="15">
        <f t="shared" si="29"/>
        <v>0</v>
      </c>
      <c r="BZ58" s="15">
        <f t="shared" si="30"/>
        <v>0</v>
      </c>
      <c r="CA58" s="15">
        <f t="shared" si="31"/>
        <v>0</v>
      </c>
      <c r="CB58" s="15">
        <f t="shared" si="32"/>
        <v>0</v>
      </c>
      <c r="CC58" s="15">
        <f t="shared" si="33"/>
        <v>0</v>
      </c>
      <c r="CD58" s="15">
        <f t="shared" si="34"/>
        <v>0</v>
      </c>
      <c r="CE58" s="234">
        <f t="shared" si="44"/>
        <v>0</v>
      </c>
      <c r="CF58" s="355">
        <f t="shared" si="15"/>
        <v>0</v>
      </c>
      <c r="CH58" s="356">
        <f t="shared" si="16"/>
        <v>0</v>
      </c>
      <c r="CI58" s="356">
        <f t="shared" si="17"/>
        <v>0</v>
      </c>
      <c r="CJ58" s="356">
        <f t="shared" si="18"/>
        <v>0</v>
      </c>
      <c r="CK58" s="356">
        <f t="shared" si="19"/>
        <v>0</v>
      </c>
      <c r="CL58" s="356">
        <f t="shared" si="20"/>
        <v>0</v>
      </c>
      <c r="CM58" s="356">
        <f t="shared" si="21"/>
        <v>0</v>
      </c>
      <c r="CN58" s="356">
        <f t="shared" si="22"/>
        <v>0</v>
      </c>
      <c r="CO58" s="356">
        <f t="shared" si="23"/>
        <v>0</v>
      </c>
      <c r="CP58" s="357">
        <f t="shared" si="45"/>
        <v>0</v>
      </c>
      <c r="CQ58" s="356">
        <f t="shared" si="3"/>
        <v>0</v>
      </c>
      <c r="CR58" s="356">
        <f t="shared" si="4"/>
        <v>0</v>
      </c>
      <c r="CS58" s="358">
        <f t="shared" si="5"/>
        <v>0</v>
      </c>
      <c r="CT58" s="356">
        <f t="shared" si="6"/>
        <v>0</v>
      </c>
      <c r="CU58" s="356">
        <f t="shared" si="7"/>
        <v>0</v>
      </c>
      <c r="CV58" s="356">
        <f t="shared" si="8"/>
        <v>0</v>
      </c>
      <c r="CW58" s="356">
        <f t="shared" si="9"/>
        <v>0</v>
      </c>
      <c r="CX58" s="356">
        <f t="shared" si="10"/>
        <v>0</v>
      </c>
      <c r="CY58" s="359">
        <f t="shared" si="46"/>
        <v>0</v>
      </c>
      <c r="DC58" s="360">
        <f>SUM($AD58:$AF58)+SUM($AH58:$AJ58)+SUM($AL58:AN58)+SUM($AP58:AR58)+SUM($AT58:AV58)+SUM($AX58:AZ58)+SUM($BB58:BD58)+SUM($BF58:BH58)</f>
        <v>0</v>
      </c>
      <c r="DD58" s="139"/>
      <c r="DE58" s="139"/>
      <c r="DF58" s="139"/>
      <c r="DG58" s="139"/>
      <c r="DH58" s="139"/>
      <c r="DI58" s="139"/>
      <c r="DJ58" s="139"/>
      <c r="DK58" s="139"/>
      <c r="DL58" s="139"/>
      <c r="DM58" s="139"/>
      <c r="DN58" s="139"/>
      <c r="DO58" s="139"/>
      <c r="DP58" s="139"/>
      <c r="DQ58" s="139"/>
      <c r="DR58" s="139"/>
      <c r="DS58" s="139"/>
      <c r="DT58" s="139"/>
      <c r="DU58" s="139"/>
    </row>
    <row r="59" spans="1:125" s="20" customFormat="1" hidden="1" x14ac:dyDescent="0.25">
      <c r="A59" s="23" t="str">
        <f>'ПЛАН НАВЧАЛЬНОГО ПРОЦЕСУ ДЕННА'!A59</f>
        <v>1.1.45</v>
      </c>
      <c r="B59" s="513">
        <f>'ПЛАН НАВЧАЛЬНОГО ПРОЦЕСУ ДЕННА'!B59</f>
        <v>0</v>
      </c>
      <c r="C59" s="514">
        <f>'ПЛАН НАВЧАЛЬНОГО ПРОЦЕСУ ДЕННА'!C59</f>
        <v>0</v>
      </c>
      <c r="D59" s="350">
        <f>'ПЛАН НАВЧАЛЬНОГО ПРОЦЕСУ ДЕННА'!D59</f>
        <v>0</v>
      </c>
      <c r="E59" s="351">
        <f>'ПЛАН НАВЧАЛЬНОГО ПРОЦЕСУ ДЕННА'!E59</f>
        <v>0</v>
      </c>
      <c r="F59" s="351">
        <f>'ПЛАН НАВЧАЛЬНОГО ПРОЦЕСУ ДЕННА'!F59</f>
        <v>0</v>
      </c>
      <c r="G59" s="352">
        <f>'ПЛАН НАВЧАЛЬНОГО ПРОЦЕСУ ДЕННА'!G59</f>
        <v>0</v>
      </c>
      <c r="H59" s="350">
        <f>'ПЛАН НАВЧАЛЬНОГО ПРОЦЕСУ ДЕННА'!H59</f>
        <v>0</v>
      </c>
      <c r="I59" s="351">
        <f>'ПЛАН НАВЧАЛЬНОГО ПРОЦЕСУ ДЕННА'!I59</f>
        <v>0</v>
      </c>
      <c r="J59" s="351">
        <f>'ПЛАН НАВЧАЛЬНОГО ПРОЦЕСУ ДЕННА'!J59</f>
        <v>0</v>
      </c>
      <c r="K59" s="351">
        <f>'ПЛАН НАВЧАЛЬНОГО ПРОЦЕСУ ДЕННА'!K59</f>
        <v>0</v>
      </c>
      <c r="L59" s="351">
        <f>'ПЛАН НАВЧАЛЬНОГО ПРОЦЕСУ ДЕННА'!L59</f>
        <v>0</v>
      </c>
      <c r="M59" s="351">
        <f>'ПЛАН НАВЧАЛЬНОГО ПРОЦЕСУ ДЕННА'!M59</f>
        <v>0</v>
      </c>
      <c r="N59" s="351">
        <f>'ПЛАН НАВЧАЛЬНОГО ПРОЦЕСУ ДЕННА'!N59</f>
        <v>0</v>
      </c>
      <c r="O59" s="311">
        <f>'ПЛАН НАВЧАЛЬНОГО ПРОЦЕСУ ДЕННА'!O59</f>
        <v>0</v>
      </c>
      <c r="P59" s="311">
        <f>'ПЛАН НАВЧАЛЬНОГО ПРОЦЕСУ ДЕННА'!P59</f>
        <v>0</v>
      </c>
      <c r="Q59" s="625">
        <f>'ПЛАН НАВЧАЛЬНОГО ПРОЦЕСУ ДЕННА'!Q59</f>
        <v>0</v>
      </c>
      <c r="R59" s="626">
        <f>'ПЛАН НАВЧАЛЬНОГО ПРОЦЕСУ ДЕННА'!R59</f>
        <v>0</v>
      </c>
      <c r="S59" s="626">
        <f>'ПЛАН НАВЧАЛЬНОГО ПРОЦЕСУ ДЕННА'!S59</f>
        <v>0</v>
      </c>
      <c r="T59" s="626">
        <f>'ПЛАН НАВЧАЛЬНОГО ПРОЦЕСУ ДЕННА'!T59</f>
        <v>0</v>
      </c>
      <c r="U59" s="626">
        <f>'ПЛАН НАВЧАЛЬНОГО ПРОЦЕСУ ДЕННА'!U59</f>
        <v>0</v>
      </c>
      <c r="V59" s="626">
        <f>'ПЛАН НАВЧАЛЬНОГО ПРОЦЕСУ ДЕННА'!V59</f>
        <v>0</v>
      </c>
      <c r="W59" s="626">
        <f>'ПЛАН НАВЧАЛЬНОГО ПРОЦЕСУ ДЕННА'!W59</f>
        <v>0</v>
      </c>
      <c r="X59" s="353">
        <f>'ПЛАН НАВЧАЛЬНОГО ПРОЦЕСУ ДЕННА'!X59</f>
        <v>0</v>
      </c>
      <c r="Y59" s="162">
        <f>'ПЛАН НАВЧАЛЬНОГО ПРОЦЕСУ ДЕННА'!Y59</f>
        <v>0</v>
      </c>
      <c r="Z59" s="9">
        <f t="shared" si="47"/>
        <v>0</v>
      </c>
      <c r="AA59" s="9">
        <f t="shared" si="47"/>
        <v>0</v>
      </c>
      <c r="AB59" s="9">
        <f t="shared" si="47"/>
        <v>0</v>
      </c>
      <c r="AC59" s="9">
        <f t="shared" si="12"/>
        <v>0</v>
      </c>
      <c r="AD59" s="450">
        <f>IF('ПЛАН НАВЧАЛЬНОГО ПРОЦЕСУ ДЕННА'!AD59&gt;0,IF(ROUND('ПЛАН НАВЧАЛЬНОГО ПРОЦЕСУ ДЕННА'!AD59*$BW$4,0)&gt;0,ROUND('ПЛАН НАВЧАЛЬНОГО ПРОЦЕСУ ДЕННА'!AD59*$BW$4,0)*2,2),0)</f>
        <v>0</v>
      </c>
      <c r="AE59" s="450">
        <f>IF('ПЛАН НАВЧАЛЬНОГО ПРОЦЕСУ ДЕННА'!AE59&gt;0,IF(ROUND('ПЛАН НАВЧАЛЬНОГО ПРОЦЕСУ ДЕННА'!AE59*$BW$4,0)&gt;0,ROUND('ПЛАН НАВЧАЛЬНОГО ПРОЦЕСУ ДЕННА'!AE59*$BW$4,0)*2,2),0)</f>
        <v>0</v>
      </c>
      <c r="AF59" s="450">
        <f>IF('ПЛАН НАВЧАЛЬНОГО ПРОЦЕСУ ДЕННА'!AF59&gt;0,IF(ROUND('ПЛАН НАВЧАЛЬНОГО ПРОЦЕСУ ДЕННА'!AF59*$BW$4,0)&gt;0,ROUND('ПЛАН НАВЧАЛЬНОГО ПРОЦЕСУ ДЕННА'!AF59*$BW$4,0)*2,2),0)</f>
        <v>0</v>
      </c>
      <c r="AG59" s="76">
        <f>'ПЛАН НАВЧАЛЬНОГО ПРОЦЕСУ ДЕННА'!AG59</f>
        <v>0</v>
      </c>
      <c r="AH59" s="450">
        <f>IF('ПЛАН НАВЧАЛЬНОГО ПРОЦЕСУ ДЕННА'!AH59&gt;0,IF(ROUND('ПЛАН НАВЧАЛЬНОГО ПРОЦЕСУ ДЕННА'!AH59*$BW$4,0)&gt;0,ROUND('ПЛАН НАВЧАЛЬНОГО ПРОЦЕСУ ДЕННА'!AH59*$BW$4,0)*2,2),0)</f>
        <v>0</v>
      </c>
      <c r="AI59" s="450">
        <f>IF('ПЛАН НАВЧАЛЬНОГО ПРОЦЕСУ ДЕННА'!AI59&gt;0,IF(ROUND('ПЛАН НАВЧАЛЬНОГО ПРОЦЕСУ ДЕННА'!AI59*$BW$4,0)&gt;0,ROUND('ПЛАН НАВЧАЛЬНОГО ПРОЦЕСУ ДЕННА'!AI59*$BW$4,0)*2,2),0)</f>
        <v>0</v>
      </c>
      <c r="AJ59" s="450">
        <f>IF('ПЛАН НАВЧАЛЬНОГО ПРОЦЕСУ ДЕННА'!AJ59&gt;0,IF(ROUND('ПЛАН НАВЧАЛЬНОГО ПРОЦЕСУ ДЕННА'!AJ59*$BW$4,0)&gt;0,ROUND('ПЛАН НАВЧАЛЬНОГО ПРОЦЕСУ ДЕННА'!AJ59*$BW$4,0)*2,2),0)</f>
        <v>0</v>
      </c>
      <c r="AK59" s="76">
        <f>'ПЛАН НАВЧАЛЬНОГО ПРОЦЕСУ ДЕННА'!AK59</f>
        <v>0</v>
      </c>
      <c r="AL59" s="450">
        <f>IF('ПЛАН НАВЧАЛЬНОГО ПРОЦЕСУ ДЕННА'!AL59&gt;0,IF(ROUND('ПЛАН НАВЧАЛЬНОГО ПРОЦЕСУ ДЕННА'!AL59*$BW$4,0)&gt;0,ROUND('ПЛАН НАВЧАЛЬНОГО ПРОЦЕСУ ДЕННА'!AL59*$BW$4,0)*2,2),0)</f>
        <v>0</v>
      </c>
      <c r="AM59" s="450">
        <f>IF('ПЛАН НАВЧАЛЬНОГО ПРОЦЕСУ ДЕННА'!AM59&gt;0,IF(ROUND('ПЛАН НАВЧАЛЬНОГО ПРОЦЕСУ ДЕННА'!AM59*$BW$4,0)&gt;0,ROUND('ПЛАН НАВЧАЛЬНОГО ПРОЦЕСУ ДЕННА'!AM59*$BW$4,0)*2,2),0)</f>
        <v>0</v>
      </c>
      <c r="AN59" s="450">
        <f>IF('ПЛАН НАВЧАЛЬНОГО ПРОЦЕСУ ДЕННА'!AN59&gt;0,IF(ROUND('ПЛАН НАВЧАЛЬНОГО ПРОЦЕСУ ДЕННА'!AN59*$BW$4,0)&gt;0,ROUND('ПЛАН НАВЧАЛЬНОГО ПРОЦЕСУ ДЕННА'!AN59*$BW$4,0)*2,2),0)</f>
        <v>0</v>
      </c>
      <c r="AO59" s="76">
        <f>'ПЛАН НАВЧАЛЬНОГО ПРОЦЕСУ ДЕННА'!AO59</f>
        <v>0</v>
      </c>
      <c r="AP59" s="450">
        <f>IF('ПЛАН НАВЧАЛЬНОГО ПРОЦЕСУ ДЕННА'!AP59&gt;0,IF(ROUND('ПЛАН НАВЧАЛЬНОГО ПРОЦЕСУ ДЕННА'!AP59*$BW$4,0)&gt;0,ROUND('ПЛАН НАВЧАЛЬНОГО ПРОЦЕСУ ДЕННА'!AP59*$BW$4,0)*2,2),0)</f>
        <v>0</v>
      </c>
      <c r="AQ59" s="450">
        <f>IF('ПЛАН НАВЧАЛЬНОГО ПРОЦЕСУ ДЕННА'!AQ59&gt;0,IF(ROUND('ПЛАН НАВЧАЛЬНОГО ПРОЦЕСУ ДЕННА'!AQ59*$BW$4,0)&gt;0,ROUND('ПЛАН НАВЧАЛЬНОГО ПРОЦЕСУ ДЕННА'!AQ59*$BW$4,0)*2,2),0)</f>
        <v>0</v>
      </c>
      <c r="AR59" s="450">
        <f>IF('ПЛАН НАВЧАЛЬНОГО ПРОЦЕСУ ДЕННА'!AR59&gt;0,IF(ROUND('ПЛАН НАВЧАЛЬНОГО ПРОЦЕСУ ДЕННА'!AR59*$BW$4,0)&gt;0,ROUND('ПЛАН НАВЧАЛЬНОГО ПРОЦЕСУ ДЕННА'!AR59*$BW$4,0)*2,2),0)</f>
        <v>0</v>
      </c>
      <c r="AS59" s="76">
        <f>'ПЛАН НАВЧАЛЬНОГО ПРОЦЕСУ ДЕННА'!AS59</f>
        <v>0</v>
      </c>
      <c r="AT59" s="450">
        <f>IF('ПЛАН НАВЧАЛЬНОГО ПРОЦЕСУ ДЕННА'!AT59&gt;0,IF(ROUND('ПЛАН НАВЧАЛЬНОГО ПРОЦЕСУ ДЕННА'!AT59*$BW$4,0)&gt;0,ROUND('ПЛАН НАВЧАЛЬНОГО ПРОЦЕСУ ДЕННА'!AT59*$BW$4,0)*2,2),0)</f>
        <v>0</v>
      </c>
      <c r="AU59" s="450">
        <f>IF('ПЛАН НАВЧАЛЬНОГО ПРОЦЕСУ ДЕННА'!AU59&gt;0,IF(ROUND('ПЛАН НАВЧАЛЬНОГО ПРОЦЕСУ ДЕННА'!AU59*$BW$4,0)&gt;0,ROUND('ПЛАН НАВЧАЛЬНОГО ПРОЦЕСУ ДЕННА'!AU59*$BW$4,0)*2,2),0)</f>
        <v>0</v>
      </c>
      <c r="AV59" s="450">
        <f>IF('ПЛАН НАВЧАЛЬНОГО ПРОЦЕСУ ДЕННА'!AV59&gt;0,IF(ROUND('ПЛАН НАВЧАЛЬНОГО ПРОЦЕСУ ДЕННА'!AV59*$BW$4,0)&gt;0,ROUND('ПЛАН НАВЧАЛЬНОГО ПРОЦЕСУ ДЕННА'!AV59*$BW$4,0)*2,2),0)</f>
        <v>0</v>
      </c>
      <c r="AW59" s="76">
        <f t="shared" si="35"/>
        <v>0</v>
      </c>
      <c r="AX59" s="450">
        <f>IF('ПЛАН НАВЧАЛЬНОГО ПРОЦЕСУ ДЕННА'!AX59&gt;0,IF(ROUND('ПЛАН НАВЧАЛЬНОГО ПРОЦЕСУ ДЕННА'!AX59*$BW$4,0)&gt;0,ROUND('ПЛАН НАВЧАЛЬНОГО ПРОЦЕСУ ДЕННА'!AX59*$BW$4,0)*2,2),0)</f>
        <v>0</v>
      </c>
      <c r="AY59" s="450">
        <f>IF('ПЛАН НАВЧАЛЬНОГО ПРОЦЕСУ ДЕННА'!AY59&gt;0,IF(ROUND('ПЛАН НАВЧАЛЬНОГО ПРОЦЕСУ ДЕННА'!AY59*$BW$4,0)&gt;0,ROUND('ПЛАН НАВЧАЛЬНОГО ПРОЦЕСУ ДЕННА'!AY59*$BW$4,0)*2,2),0)</f>
        <v>0</v>
      </c>
      <c r="AZ59" s="450">
        <f>IF('ПЛАН НАВЧАЛЬНОГО ПРОЦЕСУ ДЕННА'!AZ59&gt;0,IF(ROUND('ПЛАН НАВЧАЛЬНОГО ПРОЦЕСУ ДЕННА'!AZ59*$BW$4,0)&gt;0,ROUND('ПЛАН НАВЧАЛЬНОГО ПРОЦЕСУ ДЕННА'!AZ59*$BW$4,0)*2,2),0)</f>
        <v>0</v>
      </c>
      <c r="BA59" s="76">
        <f t="shared" si="36"/>
        <v>0</v>
      </c>
      <c r="BB59" s="450">
        <f>IF('ПЛАН НАВЧАЛЬНОГО ПРОЦЕСУ ДЕННА'!BB59&gt;0,IF(ROUND('ПЛАН НАВЧАЛЬНОГО ПРОЦЕСУ ДЕННА'!BB59*$BW$4,0)&gt;0,ROUND('ПЛАН НАВЧАЛЬНОГО ПРОЦЕСУ ДЕННА'!BB59*$BW$4,0)*2,2),0)</f>
        <v>0</v>
      </c>
      <c r="BC59" s="450">
        <f>IF('ПЛАН НАВЧАЛЬНОГО ПРОЦЕСУ ДЕННА'!BC59&gt;0,IF(ROUND('ПЛАН НАВЧАЛЬНОГО ПРОЦЕСУ ДЕННА'!BC59*$BW$4,0)&gt;0,ROUND('ПЛАН НАВЧАЛЬНОГО ПРОЦЕСУ ДЕННА'!BC59*$BW$4,0)*2,2),0)</f>
        <v>0</v>
      </c>
      <c r="BD59" s="450">
        <f>IF('ПЛАН НАВЧАЛЬНОГО ПРОЦЕСУ ДЕННА'!BD59&gt;0,IF(ROUND('ПЛАН НАВЧАЛЬНОГО ПРОЦЕСУ ДЕННА'!BD59*$BW$4,0)&gt;0,ROUND('ПЛАН НАВЧАЛЬНОГО ПРОЦЕСУ ДЕННА'!BD59*$BW$4,0)*2,2),0)</f>
        <v>0</v>
      </c>
      <c r="BE59" s="76">
        <f t="shared" si="37"/>
        <v>0</v>
      </c>
      <c r="BF59" s="450">
        <f>IF('ПЛАН НАВЧАЛЬНОГО ПРОЦЕСУ ДЕННА'!BF59&gt;0,IF(ROUND('ПЛАН НАВЧАЛЬНОГО ПРОЦЕСУ ДЕННА'!BF59*$BW$4,0)&gt;0,ROUND('ПЛАН НАВЧАЛЬНОГО ПРОЦЕСУ ДЕННА'!BF59*$BW$4,0)*2,2),0)</f>
        <v>0</v>
      </c>
      <c r="BG59" s="450">
        <f>IF('ПЛАН НАВЧАЛЬНОГО ПРОЦЕСУ ДЕННА'!BG59&gt;0,IF(ROUND('ПЛАН НАВЧАЛЬНОГО ПРОЦЕСУ ДЕННА'!BG59*$BW$4,0)&gt;0,ROUND('ПЛАН НАВЧАЛЬНОГО ПРОЦЕСУ ДЕННА'!BG59*$BW$4,0)*2,2),0)</f>
        <v>0</v>
      </c>
      <c r="BH59" s="450">
        <f>IF('ПЛАН НАВЧАЛЬНОГО ПРОЦЕСУ ДЕННА'!BH59&gt;0,IF(ROUND('ПЛАН НАВЧАЛЬНОГО ПРОЦЕСУ ДЕННА'!BH59*$BW$4,0)&gt;0,ROUND('ПЛАН НАВЧАЛЬНОГО ПРОЦЕСУ ДЕННА'!BH59*$BW$4,0)*2,2),0)</f>
        <v>0</v>
      </c>
      <c r="BI59" s="76">
        <f t="shared" si="38"/>
        <v>0</v>
      </c>
      <c r="BJ59" s="69">
        <f t="shared" si="0"/>
        <v>0</v>
      </c>
      <c r="BK59" s="142" t="str">
        <f t="shared" si="1"/>
        <v/>
      </c>
      <c r="BL59" s="15">
        <f t="shared" si="26"/>
        <v>0</v>
      </c>
      <c r="BM59" s="15">
        <f t="shared" si="26"/>
        <v>0</v>
      </c>
      <c r="BN59" s="15">
        <f t="shared" si="26"/>
        <v>0</v>
      </c>
      <c r="BO59" s="15">
        <f t="shared" si="26"/>
        <v>0</v>
      </c>
      <c r="BP59" s="15">
        <f t="shared" si="26"/>
        <v>0</v>
      </c>
      <c r="BQ59" s="15">
        <f t="shared" si="26"/>
        <v>0</v>
      </c>
      <c r="BR59" s="15">
        <f t="shared" si="26"/>
        <v>0</v>
      </c>
      <c r="BS59" s="15">
        <f t="shared" si="26"/>
        <v>0</v>
      </c>
      <c r="BT59" s="101">
        <f t="shared" si="43"/>
        <v>0</v>
      </c>
      <c r="BW59" s="15">
        <f t="shared" si="27"/>
        <v>0</v>
      </c>
      <c r="BX59" s="15">
        <f t="shared" si="28"/>
        <v>0</v>
      </c>
      <c r="BY59" s="15">
        <f t="shared" si="29"/>
        <v>0</v>
      </c>
      <c r="BZ59" s="15">
        <f t="shared" si="30"/>
        <v>0</v>
      </c>
      <c r="CA59" s="15">
        <f t="shared" si="31"/>
        <v>0</v>
      </c>
      <c r="CB59" s="15">
        <f t="shared" si="32"/>
        <v>0</v>
      </c>
      <c r="CC59" s="15">
        <f t="shared" si="33"/>
        <v>0</v>
      </c>
      <c r="CD59" s="15">
        <f t="shared" si="34"/>
        <v>0</v>
      </c>
      <c r="CE59" s="234">
        <f t="shared" si="44"/>
        <v>0</v>
      </c>
      <c r="CF59" s="355">
        <f t="shared" si="15"/>
        <v>0</v>
      </c>
      <c r="CH59" s="356">
        <f t="shared" si="16"/>
        <v>0</v>
      </c>
      <c r="CI59" s="356">
        <f t="shared" si="17"/>
        <v>0</v>
      </c>
      <c r="CJ59" s="356">
        <f t="shared" si="18"/>
        <v>0</v>
      </c>
      <c r="CK59" s="356">
        <f t="shared" si="19"/>
        <v>0</v>
      </c>
      <c r="CL59" s="356">
        <f t="shared" si="20"/>
        <v>0</v>
      </c>
      <c r="CM59" s="356">
        <f t="shared" si="21"/>
        <v>0</v>
      </c>
      <c r="CN59" s="356">
        <f t="shared" si="22"/>
        <v>0</v>
      </c>
      <c r="CO59" s="356">
        <f t="shared" si="23"/>
        <v>0</v>
      </c>
      <c r="CP59" s="357">
        <f t="shared" si="45"/>
        <v>0</v>
      </c>
      <c r="CQ59" s="356">
        <f t="shared" si="3"/>
        <v>0</v>
      </c>
      <c r="CR59" s="356">
        <f t="shared" si="4"/>
        <v>0</v>
      </c>
      <c r="CS59" s="358">
        <f t="shared" si="5"/>
        <v>0</v>
      </c>
      <c r="CT59" s="356">
        <f t="shared" si="6"/>
        <v>0</v>
      </c>
      <c r="CU59" s="356">
        <f t="shared" si="7"/>
        <v>0</v>
      </c>
      <c r="CV59" s="356">
        <f t="shared" si="8"/>
        <v>0</v>
      </c>
      <c r="CW59" s="356">
        <f t="shared" si="9"/>
        <v>0</v>
      </c>
      <c r="CX59" s="356">
        <f t="shared" si="10"/>
        <v>0</v>
      </c>
      <c r="CY59" s="359">
        <f t="shared" si="46"/>
        <v>0</v>
      </c>
      <c r="DC59" s="360">
        <f>SUM($AD59:$AF59)+SUM($AH59:$AJ59)+SUM($AL59:AN59)+SUM($AP59:AR59)+SUM($AT59:AV59)+SUM($AX59:AZ59)+SUM($BB59:BD59)+SUM($BF59:BH59)</f>
        <v>0</v>
      </c>
      <c r="DD59" s="139"/>
      <c r="DE59" s="139"/>
      <c r="DF59" s="139"/>
      <c r="DG59" s="139"/>
      <c r="DH59" s="139"/>
      <c r="DI59" s="139"/>
      <c r="DJ59" s="139"/>
      <c r="DK59" s="139"/>
      <c r="DL59" s="139"/>
      <c r="DM59" s="139"/>
      <c r="DN59" s="139"/>
      <c r="DO59" s="139"/>
      <c r="DP59" s="139"/>
      <c r="DQ59" s="139"/>
      <c r="DR59" s="139"/>
      <c r="DS59" s="139"/>
      <c r="DT59" s="139"/>
      <c r="DU59" s="139"/>
    </row>
    <row r="60" spans="1:125" s="20" customFormat="1" hidden="1" x14ac:dyDescent="0.25">
      <c r="A60" s="23" t="str">
        <f>'ПЛАН НАВЧАЛЬНОГО ПРОЦЕСУ ДЕННА'!A60</f>
        <v>1.1.46</v>
      </c>
      <c r="B60" s="513">
        <f>'ПЛАН НАВЧАЛЬНОГО ПРОЦЕСУ ДЕННА'!B60</f>
        <v>0</v>
      </c>
      <c r="C60" s="514">
        <f>'ПЛАН НАВЧАЛЬНОГО ПРОЦЕСУ ДЕННА'!C60</f>
        <v>0</v>
      </c>
      <c r="D60" s="350">
        <f>'ПЛАН НАВЧАЛЬНОГО ПРОЦЕСУ ДЕННА'!D60</f>
        <v>0</v>
      </c>
      <c r="E60" s="351">
        <f>'ПЛАН НАВЧАЛЬНОГО ПРОЦЕСУ ДЕННА'!E60</f>
        <v>0</v>
      </c>
      <c r="F60" s="351">
        <f>'ПЛАН НАВЧАЛЬНОГО ПРОЦЕСУ ДЕННА'!F60</f>
        <v>0</v>
      </c>
      <c r="G60" s="352">
        <f>'ПЛАН НАВЧАЛЬНОГО ПРОЦЕСУ ДЕННА'!G60</f>
        <v>0</v>
      </c>
      <c r="H60" s="350">
        <f>'ПЛАН НАВЧАЛЬНОГО ПРОЦЕСУ ДЕННА'!H60</f>
        <v>0</v>
      </c>
      <c r="I60" s="351">
        <f>'ПЛАН НАВЧАЛЬНОГО ПРОЦЕСУ ДЕННА'!I60</f>
        <v>0</v>
      </c>
      <c r="J60" s="351">
        <f>'ПЛАН НАВЧАЛЬНОГО ПРОЦЕСУ ДЕННА'!J60</f>
        <v>0</v>
      </c>
      <c r="K60" s="351">
        <f>'ПЛАН НАВЧАЛЬНОГО ПРОЦЕСУ ДЕННА'!K60</f>
        <v>0</v>
      </c>
      <c r="L60" s="351">
        <f>'ПЛАН НАВЧАЛЬНОГО ПРОЦЕСУ ДЕННА'!L60</f>
        <v>0</v>
      </c>
      <c r="M60" s="351">
        <f>'ПЛАН НАВЧАЛЬНОГО ПРОЦЕСУ ДЕННА'!M60</f>
        <v>0</v>
      </c>
      <c r="N60" s="351">
        <f>'ПЛАН НАВЧАЛЬНОГО ПРОЦЕСУ ДЕННА'!N60</f>
        <v>0</v>
      </c>
      <c r="O60" s="311">
        <f>'ПЛАН НАВЧАЛЬНОГО ПРОЦЕСУ ДЕННА'!O60</f>
        <v>0</v>
      </c>
      <c r="P60" s="311">
        <f>'ПЛАН НАВЧАЛЬНОГО ПРОЦЕСУ ДЕННА'!P60</f>
        <v>0</v>
      </c>
      <c r="Q60" s="625">
        <f>'ПЛАН НАВЧАЛЬНОГО ПРОЦЕСУ ДЕННА'!Q60</f>
        <v>0</v>
      </c>
      <c r="R60" s="626">
        <f>'ПЛАН НАВЧАЛЬНОГО ПРОЦЕСУ ДЕННА'!R60</f>
        <v>0</v>
      </c>
      <c r="S60" s="626">
        <f>'ПЛАН НАВЧАЛЬНОГО ПРОЦЕСУ ДЕННА'!S60</f>
        <v>0</v>
      </c>
      <c r="T60" s="626">
        <f>'ПЛАН НАВЧАЛЬНОГО ПРОЦЕСУ ДЕННА'!T60</f>
        <v>0</v>
      </c>
      <c r="U60" s="626">
        <f>'ПЛАН НАВЧАЛЬНОГО ПРОЦЕСУ ДЕННА'!U60</f>
        <v>0</v>
      </c>
      <c r="V60" s="626">
        <f>'ПЛАН НАВЧАЛЬНОГО ПРОЦЕСУ ДЕННА'!V60</f>
        <v>0</v>
      </c>
      <c r="W60" s="626">
        <f>'ПЛАН НАВЧАЛЬНОГО ПРОЦЕСУ ДЕННА'!W60</f>
        <v>0</v>
      </c>
      <c r="X60" s="353">
        <f>'ПЛАН НАВЧАЛЬНОГО ПРОЦЕСУ ДЕННА'!X60</f>
        <v>0</v>
      </c>
      <c r="Y60" s="162">
        <f>'ПЛАН НАВЧАЛЬНОГО ПРОЦЕСУ ДЕННА'!Y60</f>
        <v>0</v>
      </c>
      <c r="Z60" s="9">
        <f t="shared" si="47"/>
        <v>0</v>
      </c>
      <c r="AA60" s="9">
        <f t="shared" si="47"/>
        <v>0</v>
      </c>
      <c r="AB60" s="9">
        <f t="shared" si="47"/>
        <v>0</v>
      </c>
      <c r="AC60" s="9">
        <f t="shared" si="12"/>
        <v>0</v>
      </c>
      <c r="AD60" s="450">
        <f>IF('ПЛАН НАВЧАЛЬНОГО ПРОЦЕСУ ДЕННА'!AD60&gt;0,IF(ROUND('ПЛАН НАВЧАЛЬНОГО ПРОЦЕСУ ДЕННА'!AD60*$BW$4,0)&gt;0,ROUND('ПЛАН НАВЧАЛЬНОГО ПРОЦЕСУ ДЕННА'!AD60*$BW$4,0)*2,2),0)</f>
        <v>0</v>
      </c>
      <c r="AE60" s="450">
        <f>IF('ПЛАН НАВЧАЛЬНОГО ПРОЦЕСУ ДЕННА'!AE60&gt;0,IF(ROUND('ПЛАН НАВЧАЛЬНОГО ПРОЦЕСУ ДЕННА'!AE60*$BW$4,0)&gt;0,ROUND('ПЛАН НАВЧАЛЬНОГО ПРОЦЕСУ ДЕННА'!AE60*$BW$4,0)*2,2),0)</f>
        <v>0</v>
      </c>
      <c r="AF60" s="450">
        <f>IF('ПЛАН НАВЧАЛЬНОГО ПРОЦЕСУ ДЕННА'!AF60&gt;0,IF(ROUND('ПЛАН НАВЧАЛЬНОГО ПРОЦЕСУ ДЕННА'!AF60*$BW$4,0)&gt;0,ROUND('ПЛАН НАВЧАЛЬНОГО ПРОЦЕСУ ДЕННА'!AF60*$BW$4,0)*2,2),0)</f>
        <v>0</v>
      </c>
      <c r="AG60" s="76">
        <f>'ПЛАН НАВЧАЛЬНОГО ПРОЦЕСУ ДЕННА'!AG60</f>
        <v>0</v>
      </c>
      <c r="AH60" s="450">
        <f>IF('ПЛАН НАВЧАЛЬНОГО ПРОЦЕСУ ДЕННА'!AH60&gt;0,IF(ROUND('ПЛАН НАВЧАЛЬНОГО ПРОЦЕСУ ДЕННА'!AH60*$BW$4,0)&gt;0,ROUND('ПЛАН НАВЧАЛЬНОГО ПРОЦЕСУ ДЕННА'!AH60*$BW$4,0)*2,2),0)</f>
        <v>0</v>
      </c>
      <c r="AI60" s="450">
        <f>IF('ПЛАН НАВЧАЛЬНОГО ПРОЦЕСУ ДЕННА'!AI60&gt;0,IF(ROUND('ПЛАН НАВЧАЛЬНОГО ПРОЦЕСУ ДЕННА'!AI60*$BW$4,0)&gt;0,ROUND('ПЛАН НАВЧАЛЬНОГО ПРОЦЕСУ ДЕННА'!AI60*$BW$4,0)*2,2),0)</f>
        <v>0</v>
      </c>
      <c r="AJ60" s="450">
        <f>IF('ПЛАН НАВЧАЛЬНОГО ПРОЦЕСУ ДЕННА'!AJ60&gt;0,IF(ROUND('ПЛАН НАВЧАЛЬНОГО ПРОЦЕСУ ДЕННА'!AJ60*$BW$4,0)&gt;0,ROUND('ПЛАН НАВЧАЛЬНОГО ПРОЦЕСУ ДЕННА'!AJ60*$BW$4,0)*2,2),0)</f>
        <v>0</v>
      </c>
      <c r="AK60" s="76">
        <f>'ПЛАН НАВЧАЛЬНОГО ПРОЦЕСУ ДЕННА'!AK60</f>
        <v>0</v>
      </c>
      <c r="AL60" s="450">
        <f>IF('ПЛАН НАВЧАЛЬНОГО ПРОЦЕСУ ДЕННА'!AL60&gt;0,IF(ROUND('ПЛАН НАВЧАЛЬНОГО ПРОЦЕСУ ДЕННА'!AL60*$BW$4,0)&gt;0,ROUND('ПЛАН НАВЧАЛЬНОГО ПРОЦЕСУ ДЕННА'!AL60*$BW$4,0)*2,2),0)</f>
        <v>0</v>
      </c>
      <c r="AM60" s="450">
        <f>IF('ПЛАН НАВЧАЛЬНОГО ПРОЦЕСУ ДЕННА'!AM60&gt;0,IF(ROUND('ПЛАН НАВЧАЛЬНОГО ПРОЦЕСУ ДЕННА'!AM60*$BW$4,0)&gt;0,ROUND('ПЛАН НАВЧАЛЬНОГО ПРОЦЕСУ ДЕННА'!AM60*$BW$4,0)*2,2),0)</f>
        <v>0</v>
      </c>
      <c r="AN60" s="450">
        <f>IF('ПЛАН НАВЧАЛЬНОГО ПРОЦЕСУ ДЕННА'!AN60&gt;0,IF(ROUND('ПЛАН НАВЧАЛЬНОГО ПРОЦЕСУ ДЕННА'!AN60*$BW$4,0)&gt;0,ROUND('ПЛАН НАВЧАЛЬНОГО ПРОЦЕСУ ДЕННА'!AN60*$BW$4,0)*2,2),0)</f>
        <v>0</v>
      </c>
      <c r="AO60" s="76">
        <f>'ПЛАН НАВЧАЛЬНОГО ПРОЦЕСУ ДЕННА'!AO60</f>
        <v>0</v>
      </c>
      <c r="AP60" s="450">
        <f>IF('ПЛАН НАВЧАЛЬНОГО ПРОЦЕСУ ДЕННА'!AP60&gt;0,IF(ROUND('ПЛАН НАВЧАЛЬНОГО ПРОЦЕСУ ДЕННА'!AP60*$BW$4,0)&gt;0,ROUND('ПЛАН НАВЧАЛЬНОГО ПРОЦЕСУ ДЕННА'!AP60*$BW$4,0)*2,2),0)</f>
        <v>0</v>
      </c>
      <c r="AQ60" s="450">
        <f>IF('ПЛАН НАВЧАЛЬНОГО ПРОЦЕСУ ДЕННА'!AQ60&gt;0,IF(ROUND('ПЛАН НАВЧАЛЬНОГО ПРОЦЕСУ ДЕННА'!AQ60*$BW$4,0)&gt;0,ROUND('ПЛАН НАВЧАЛЬНОГО ПРОЦЕСУ ДЕННА'!AQ60*$BW$4,0)*2,2),0)</f>
        <v>0</v>
      </c>
      <c r="AR60" s="450">
        <f>IF('ПЛАН НАВЧАЛЬНОГО ПРОЦЕСУ ДЕННА'!AR60&gt;0,IF(ROUND('ПЛАН НАВЧАЛЬНОГО ПРОЦЕСУ ДЕННА'!AR60*$BW$4,0)&gt;0,ROUND('ПЛАН НАВЧАЛЬНОГО ПРОЦЕСУ ДЕННА'!AR60*$BW$4,0)*2,2),0)</f>
        <v>0</v>
      </c>
      <c r="AS60" s="76">
        <f>'ПЛАН НАВЧАЛЬНОГО ПРОЦЕСУ ДЕННА'!AS60</f>
        <v>0</v>
      </c>
      <c r="AT60" s="450">
        <f>IF('ПЛАН НАВЧАЛЬНОГО ПРОЦЕСУ ДЕННА'!AT60&gt;0,IF(ROUND('ПЛАН НАВЧАЛЬНОГО ПРОЦЕСУ ДЕННА'!AT60*$BW$4,0)&gt;0,ROUND('ПЛАН НАВЧАЛЬНОГО ПРОЦЕСУ ДЕННА'!AT60*$BW$4,0)*2,2),0)</f>
        <v>0</v>
      </c>
      <c r="AU60" s="450">
        <f>IF('ПЛАН НАВЧАЛЬНОГО ПРОЦЕСУ ДЕННА'!AU60&gt;0,IF(ROUND('ПЛАН НАВЧАЛЬНОГО ПРОЦЕСУ ДЕННА'!AU60*$BW$4,0)&gt;0,ROUND('ПЛАН НАВЧАЛЬНОГО ПРОЦЕСУ ДЕННА'!AU60*$BW$4,0)*2,2),0)</f>
        <v>0</v>
      </c>
      <c r="AV60" s="450">
        <f>IF('ПЛАН НАВЧАЛЬНОГО ПРОЦЕСУ ДЕННА'!AV60&gt;0,IF(ROUND('ПЛАН НАВЧАЛЬНОГО ПРОЦЕСУ ДЕННА'!AV60*$BW$4,0)&gt;0,ROUND('ПЛАН НАВЧАЛЬНОГО ПРОЦЕСУ ДЕННА'!AV60*$BW$4,0)*2,2),0)</f>
        <v>0</v>
      </c>
      <c r="AW60" s="76">
        <f t="shared" si="35"/>
        <v>0</v>
      </c>
      <c r="AX60" s="450">
        <f>IF('ПЛАН НАВЧАЛЬНОГО ПРОЦЕСУ ДЕННА'!AX60&gt;0,IF(ROUND('ПЛАН НАВЧАЛЬНОГО ПРОЦЕСУ ДЕННА'!AX60*$BW$4,0)&gt;0,ROUND('ПЛАН НАВЧАЛЬНОГО ПРОЦЕСУ ДЕННА'!AX60*$BW$4,0)*2,2),0)</f>
        <v>0</v>
      </c>
      <c r="AY60" s="450">
        <f>IF('ПЛАН НАВЧАЛЬНОГО ПРОЦЕСУ ДЕННА'!AY60&gt;0,IF(ROUND('ПЛАН НАВЧАЛЬНОГО ПРОЦЕСУ ДЕННА'!AY60*$BW$4,0)&gt;0,ROUND('ПЛАН НАВЧАЛЬНОГО ПРОЦЕСУ ДЕННА'!AY60*$BW$4,0)*2,2),0)</f>
        <v>0</v>
      </c>
      <c r="AZ60" s="450">
        <f>IF('ПЛАН НАВЧАЛЬНОГО ПРОЦЕСУ ДЕННА'!AZ60&gt;0,IF(ROUND('ПЛАН НАВЧАЛЬНОГО ПРОЦЕСУ ДЕННА'!AZ60*$BW$4,0)&gt;0,ROUND('ПЛАН НАВЧАЛЬНОГО ПРОЦЕСУ ДЕННА'!AZ60*$BW$4,0)*2,2),0)</f>
        <v>0</v>
      </c>
      <c r="BA60" s="76">
        <f t="shared" si="36"/>
        <v>0</v>
      </c>
      <c r="BB60" s="450">
        <f>IF('ПЛАН НАВЧАЛЬНОГО ПРОЦЕСУ ДЕННА'!BB60&gt;0,IF(ROUND('ПЛАН НАВЧАЛЬНОГО ПРОЦЕСУ ДЕННА'!BB60*$BW$4,0)&gt;0,ROUND('ПЛАН НАВЧАЛЬНОГО ПРОЦЕСУ ДЕННА'!BB60*$BW$4,0)*2,2),0)</f>
        <v>0</v>
      </c>
      <c r="BC60" s="450">
        <f>IF('ПЛАН НАВЧАЛЬНОГО ПРОЦЕСУ ДЕННА'!BC60&gt;0,IF(ROUND('ПЛАН НАВЧАЛЬНОГО ПРОЦЕСУ ДЕННА'!BC60*$BW$4,0)&gt;0,ROUND('ПЛАН НАВЧАЛЬНОГО ПРОЦЕСУ ДЕННА'!BC60*$BW$4,0)*2,2),0)</f>
        <v>0</v>
      </c>
      <c r="BD60" s="450">
        <f>IF('ПЛАН НАВЧАЛЬНОГО ПРОЦЕСУ ДЕННА'!BD60&gt;0,IF(ROUND('ПЛАН НАВЧАЛЬНОГО ПРОЦЕСУ ДЕННА'!BD60*$BW$4,0)&gt;0,ROUND('ПЛАН НАВЧАЛЬНОГО ПРОЦЕСУ ДЕННА'!BD60*$BW$4,0)*2,2),0)</f>
        <v>0</v>
      </c>
      <c r="BE60" s="76">
        <f t="shared" si="37"/>
        <v>0</v>
      </c>
      <c r="BF60" s="450">
        <f>IF('ПЛАН НАВЧАЛЬНОГО ПРОЦЕСУ ДЕННА'!BF60&gt;0,IF(ROUND('ПЛАН НАВЧАЛЬНОГО ПРОЦЕСУ ДЕННА'!BF60*$BW$4,0)&gt;0,ROUND('ПЛАН НАВЧАЛЬНОГО ПРОЦЕСУ ДЕННА'!BF60*$BW$4,0)*2,2),0)</f>
        <v>0</v>
      </c>
      <c r="BG60" s="450">
        <f>IF('ПЛАН НАВЧАЛЬНОГО ПРОЦЕСУ ДЕННА'!BG60&gt;0,IF(ROUND('ПЛАН НАВЧАЛЬНОГО ПРОЦЕСУ ДЕННА'!BG60*$BW$4,0)&gt;0,ROUND('ПЛАН НАВЧАЛЬНОГО ПРОЦЕСУ ДЕННА'!BG60*$BW$4,0)*2,2),0)</f>
        <v>0</v>
      </c>
      <c r="BH60" s="450">
        <f>IF('ПЛАН НАВЧАЛЬНОГО ПРОЦЕСУ ДЕННА'!BH60&gt;0,IF(ROUND('ПЛАН НАВЧАЛЬНОГО ПРОЦЕСУ ДЕННА'!BH60*$BW$4,0)&gt;0,ROUND('ПЛАН НАВЧАЛЬНОГО ПРОЦЕСУ ДЕННА'!BH60*$BW$4,0)*2,2),0)</f>
        <v>0</v>
      </c>
      <c r="BI60" s="76">
        <f t="shared" si="38"/>
        <v>0</v>
      </c>
      <c r="BJ60" s="69">
        <f t="shared" si="0"/>
        <v>0</v>
      </c>
      <c r="BK60" s="142" t="str">
        <f t="shared" si="1"/>
        <v/>
      </c>
      <c r="BL60" s="15">
        <f t="shared" si="26"/>
        <v>0</v>
      </c>
      <c r="BM60" s="15">
        <f t="shared" si="26"/>
        <v>0</v>
      </c>
      <c r="BN60" s="15">
        <f t="shared" si="26"/>
        <v>0</v>
      </c>
      <c r="BO60" s="15">
        <f t="shared" si="26"/>
        <v>0</v>
      </c>
      <c r="BP60" s="15">
        <f t="shared" si="26"/>
        <v>0</v>
      </c>
      <c r="BQ60" s="15">
        <f t="shared" si="26"/>
        <v>0</v>
      </c>
      <c r="BR60" s="15">
        <f t="shared" si="26"/>
        <v>0</v>
      </c>
      <c r="BS60" s="15">
        <f t="shared" si="26"/>
        <v>0</v>
      </c>
      <c r="BT60" s="101">
        <f t="shared" si="43"/>
        <v>0</v>
      </c>
      <c r="BW60" s="15">
        <f t="shared" si="27"/>
        <v>0</v>
      </c>
      <c r="BX60" s="15">
        <f t="shared" si="28"/>
        <v>0</v>
      </c>
      <c r="BY60" s="15">
        <f t="shared" si="29"/>
        <v>0</v>
      </c>
      <c r="BZ60" s="15">
        <f t="shared" si="30"/>
        <v>0</v>
      </c>
      <c r="CA60" s="15">
        <f t="shared" si="31"/>
        <v>0</v>
      </c>
      <c r="CB60" s="15">
        <f t="shared" si="32"/>
        <v>0</v>
      </c>
      <c r="CC60" s="15">
        <f t="shared" si="33"/>
        <v>0</v>
      </c>
      <c r="CD60" s="15">
        <f t="shared" si="34"/>
        <v>0</v>
      </c>
      <c r="CE60" s="234">
        <f t="shared" si="44"/>
        <v>0</v>
      </c>
      <c r="CF60" s="355">
        <f t="shared" si="15"/>
        <v>0</v>
      </c>
      <c r="CH60" s="356">
        <f t="shared" si="16"/>
        <v>0</v>
      </c>
      <c r="CI60" s="356">
        <f t="shared" si="17"/>
        <v>0</v>
      </c>
      <c r="CJ60" s="356">
        <f t="shared" si="18"/>
        <v>0</v>
      </c>
      <c r="CK60" s="356">
        <f t="shared" si="19"/>
        <v>0</v>
      </c>
      <c r="CL60" s="356">
        <f t="shared" si="20"/>
        <v>0</v>
      </c>
      <c r="CM60" s="356">
        <f t="shared" si="21"/>
        <v>0</v>
      </c>
      <c r="CN60" s="356">
        <f t="shared" si="22"/>
        <v>0</v>
      </c>
      <c r="CO60" s="356">
        <f t="shared" si="23"/>
        <v>0</v>
      </c>
      <c r="CP60" s="357">
        <f t="shared" si="45"/>
        <v>0</v>
      </c>
      <c r="CQ60" s="356">
        <f t="shared" si="3"/>
        <v>0</v>
      </c>
      <c r="CR60" s="356">
        <f t="shared" si="4"/>
        <v>0</v>
      </c>
      <c r="CS60" s="358">
        <f t="shared" si="5"/>
        <v>0</v>
      </c>
      <c r="CT60" s="356">
        <f t="shared" si="6"/>
        <v>0</v>
      </c>
      <c r="CU60" s="356">
        <f t="shared" si="7"/>
        <v>0</v>
      </c>
      <c r="CV60" s="356">
        <f t="shared" si="8"/>
        <v>0</v>
      </c>
      <c r="CW60" s="356">
        <f t="shared" si="9"/>
        <v>0</v>
      </c>
      <c r="CX60" s="356">
        <f t="shared" si="10"/>
        <v>0</v>
      </c>
      <c r="CY60" s="359">
        <f t="shared" si="46"/>
        <v>0</v>
      </c>
      <c r="DC60" s="360">
        <f>SUM($AD60:$AF60)+SUM($AH60:$AJ60)+SUM($AL60:AN60)+SUM($AP60:AR60)+SUM($AT60:AV60)+SUM($AX60:AZ60)+SUM($BB60:BD60)+SUM($BF60:BH60)</f>
        <v>0</v>
      </c>
      <c r="DD60" s="139"/>
      <c r="DE60" s="139"/>
      <c r="DF60" s="139"/>
      <c r="DG60" s="139"/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</row>
    <row r="61" spans="1:125" s="20" customFormat="1" hidden="1" x14ac:dyDescent="0.25">
      <c r="A61" s="23" t="str">
        <f>'ПЛАН НАВЧАЛЬНОГО ПРОЦЕСУ ДЕННА'!A61</f>
        <v>1.1.47</v>
      </c>
      <c r="B61" s="513">
        <f>'ПЛАН НАВЧАЛЬНОГО ПРОЦЕСУ ДЕННА'!B61</f>
        <v>0</v>
      </c>
      <c r="C61" s="514">
        <f>'ПЛАН НАВЧАЛЬНОГО ПРОЦЕСУ ДЕННА'!C61</f>
        <v>0</v>
      </c>
      <c r="D61" s="350">
        <f>'ПЛАН НАВЧАЛЬНОГО ПРОЦЕСУ ДЕННА'!D61</f>
        <v>0</v>
      </c>
      <c r="E61" s="351">
        <f>'ПЛАН НАВЧАЛЬНОГО ПРОЦЕСУ ДЕННА'!E61</f>
        <v>0</v>
      </c>
      <c r="F61" s="351">
        <f>'ПЛАН НАВЧАЛЬНОГО ПРОЦЕСУ ДЕННА'!F61</f>
        <v>0</v>
      </c>
      <c r="G61" s="352">
        <f>'ПЛАН НАВЧАЛЬНОГО ПРОЦЕСУ ДЕННА'!G61</f>
        <v>0</v>
      </c>
      <c r="H61" s="350">
        <f>'ПЛАН НАВЧАЛЬНОГО ПРОЦЕСУ ДЕННА'!H61</f>
        <v>0</v>
      </c>
      <c r="I61" s="351">
        <f>'ПЛАН НАВЧАЛЬНОГО ПРОЦЕСУ ДЕННА'!I61</f>
        <v>0</v>
      </c>
      <c r="J61" s="351">
        <f>'ПЛАН НАВЧАЛЬНОГО ПРОЦЕСУ ДЕННА'!J61</f>
        <v>0</v>
      </c>
      <c r="K61" s="351">
        <f>'ПЛАН НАВЧАЛЬНОГО ПРОЦЕСУ ДЕННА'!K61</f>
        <v>0</v>
      </c>
      <c r="L61" s="351">
        <f>'ПЛАН НАВЧАЛЬНОГО ПРОЦЕСУ ДЕННА'!L61</f>
        <v>0</v>
      </c>
      <c r="M61" s="351">
        <f>'ПЛАН НАВЧАЛЬНОГО ПРОЦЕСУ ДЕННА'!M61</f>
        <v>0</v>
      </c>
      <c r="N61" s="351">
        <f>'ПЛАН НАВЧАЛЬНОГО ПРОЦЕСУ ДЕННА'!N61</f>
        <v>0</v>
      </c>
      <c r="O61" s="311">
        <f>'ПЛАН НАВЧАЛЬНОГО ПРОЦЕСУ ДЕННА'!O61</f>
        <v>0</v>
      </c>
      <c r="P61" s="311">
        <f>'ПЛАН НАВЧАЛЬНОГО ПРОЦЕСУ ДЕННА'!P61</f>
        <v>0</v>
      </c>
      <c r="Q61" s="625">
        <f>'ПЛАН НАВЧАЛЬНОГО ПРОЦЕСУ ДЕННА'!Q61</f>
        <v>0</v>
      </c>
      <c r="R61" s="626">
        <f>'ПЛАН НАВЧАЛЬНОГО ПРОЦЕСУ ДЕННА'!R61</f>
        <v>0</v>
      </c>
      <c r="S61" s="626">
        <f>'ПЛАН НАВЧАЛЬНОГО ПРОЦЕСУ ДЕННА'!S61</f>
        <v>0</v>
      </c>
      <c r="T61" s="626">
        <f>'ПЛАН НАВЧАЛЬНОГО ПРОЦЕСУ ДЕННА'!T61</f>
        <v>0</v>
      </c>
      <c r="U61" s="626">
        <f>'ПЛАН НАВЧАЛЬНОГО ПРОЦЕСУ ДЕННА'!U61</f>
        <v>0</v>
      </c>
      <c r="V61" s="626">
        <f>'ПЛАН НАВЧАЛЬНОГО ПРОЦЕСУ ДЕННА'!V61</f>
        <v>0</v>
      </c>
      <c r="W61" s="626">
        <f>'ПЛАН НАВЧАЛЬНОГО ПРОЦЕСУ ДЕННА'!W61</f>
        <v>0</v>
      </c>
      <c r="X61" s="353">
        <f>'ПЛАН НАВЧАЛЬНОГО ПРОЦЕСУ ДЕННА'!X61</f>
        <v>0</v>
      </c>
      <c r="Y61" s="162">
        <f>'ПЛАН НАВЧАЛЬНОГО ПРОЦЕСУ ДЕННА'!Y61</f>
        <v>0</v>
      </c>
      <c r="Z61" s="9">
        <f t="shared" si="47"/>
        <v>0</v>
      </c>
      <c r="AA61" s="9">
        <f t="shared" si="47"/>
        <v>0</v>
      </c>
      <c r="AB61" s="9">
        <f t="shared" si="47"/>
        <v>0</v>
      </c>
      <c r="AC61" s="9">
        <f t="shared" si="12"/>
        <v>0</v>
      </c>
      <c r="AD61" s="450">
        <f>IF('ПЛАН НАВЧАЛЬНОГО ПРОЦЕСУ ДЕННА'!AD61&gt;0,IF(ROUND('ПЛАН НАВЧАЛЬНОГО ПРОЦЕСУ ДЕННА'!AD61*$BW$4,0)&gt;0,ROUND('ПЛАН НАВЧАЛЬНОГО ПРОЦЕСУ ДЕННА'!AD61*$BW$4,0)*2,2),0)</f>
        <v>0</v>
      </c>
      <c r="AE61" s="450">
        <f>IF('ПЛАН НАВЧАЛЬНОГО ПРОЦЕСУ ДЕННА'!AE61&gt;0,IF(ROUND('ПЛАН НАВЧАЛЬНОГО ПРОЦЕСУ ДЕННА'!AE61*$BW$4,0)&gt;0,ROUND('ПЛАН НАВЧАЛЬНОГО ПРОЦЕСУ ДЕННА'!AE61*$BW$4,0)*2,2),0)</f>
        <v>0</v>
      </c>
      <c r="AF61" s="450">
        <f>IF('ПЛАН НАВЧАЛЬНОГО ПРОЦЕСУ ДЕННА'!AF61&gt;0,IF(ROUND('ПЛАН НАВЧАЛЬНОГО ПРОЦЕСУ ДЕННА'!AF61*$BW$4,0)&gt;0,ROUND('ПЛАН НАВЧАЛЬНОГО ПРОЦЕСУ ДЕННА'!AF61*$BW$4,0)*2,2),0)</f>
        <v>0</v>
      </c>
      <c r="AG61" s="76">
        <f>'ПЛАН НАВЧАЛЬНОГО ПРОЦЕСУ ДЕННА'!AG61</f>
        <v>0</v>
      </c>
      <c r="AH61" s="450">
        <f>IF('ПЛАН НАВЧАЛЬНОГО ПРОЦЕСУ ДЕННА'!AH61&gt;0,IF(ROUND('ПЛАН НАВЧАЛЬНОГО ПРОЦЕСУ ДЕННА'!AH61*$BW$4,0)&gt;0,ROUND('ПЛАН НАВЧАЛЬНОГО ПРОЦЕСУ ДЕННА'!AH61*$BW$4,0)*2,2),0)</f>
        <v>0</v>
      </c>
      <c r="AI61" s="450">
        <f>IF('ПЛАН НАВЧАЛЬНОГО ПРОЦЕСУ ДЕННА'!AI61&gt;0,IF(ROUND('ПЛАН НАВЧАЛЬНОГО ПРОЦЕСУ ДЕННА'!AI61*$BW$4,0)&gt;0,ROUND('ПЛАН НАВЧАЛЬНОГО ПРОЦЕСУ ДЕННА'!AI61*$BW$4,0)*2,2),0)</f>
        <v>0</v>
      </c>
      <c r="AJ61" s="450">
        <f>IF('ПЛАН НАВЧАЛЬНОГО ПРОЦЕСУ ДЕННА'!AJ61&gt;0,IF(ROUND('ПЛАН НАВЧАЛЬНОГО ПРОЦЕСУ ДЕННА'!AJ61*$BW$4,0)&gt;0,ROUND('ПЛАН НАВЧАЛЬНОГО ПРОЦЕСУ ДЕННА'!AJ61*$BW$4,0)*2,2),0)</f>
        <v>0</v>
      </c>
      <c r="AK61" s="76">
        <f>'ПЛАН НАВЧАЛЬНОГО ПРОЦЕСУ ДЕННА'!AK61</f>
        <v>0</v>
      </c>
      <c r="AL61" s="450">
        <f>IF('ПЛАН НАВЧАЛЬНОГО ПРОЦЕСУ ДЕННА'!AL61&gt;0,IF(ROUND('ПЛАН НАВЧАЛЬНОГО ПРОЦЕСУ ДЕННА'!AL61*$BW$4,0)&gt;0,ROUND('ПЛАН НАВЧАЛЬНОГО ПРОЦЕСУ ДЕННА'!AL61*$BW$4,0)*2,2),0)</f>
        <v>0</v>
      </c>
      <c r="AM61" s="450">
        <f>IF('ПЛАН НАВЧАЛЬНОГО ПРОЦЕСУ ДЕННА'!AM61&gt;0,IF(ROUND('ПЛАН НАВЧАЛЬНОГО ПРОЦЕСУ ДЕННА'!AM61*$BW$4,0)&gt;0,ROUND('ПЛАН НАВЧАЛЬНОГО ПРОЦЕСУ ДЕННА'!AM61*$BW$4,0)*2,2),0)</f>
        <v>0</v>
      </c>
      <c r="AN61" s="450">
        <f>IF('ПЛАН НАВЧАЛЬНОГО ПРОЦЕСУ ДЕННА'!AN61&gt;0,IF(ROUND('ПЛАН НАВЧАЛЬНОГО ПРОЦЕСУ ДЕННА'!AN61*$BW$4,0)&gt;0,ROUND('ПЛАН НАВЧАЛЬНОГО ПРОЦЕСУ ДЕННА'!AN61*$BW$4,0)*2,2),0)</f>
        <v>0</v>
      </c>
      <c r="AO61" s="76">
        <f>'ПЛАН НАВЧАЛЬНОГО ПРОЦЕСУ ДЕННА'!AO61</f>
        <v>0</v>
      </c>
      <c r="AP61" s="450">
        <f>IF('ПЛАН НАВЧАЛЬНОГО ПРОЦЕСУ ДЕННА'!AP61&gt;0,IF(ROUND('ПЛАН НАВЧАЛЬНОГО ПРОЦЕСУ ДЕННА'!AP61*$BW$4,0)&gt;0,ROUND('ПЛАН НАВЧАЛЬНОГО ПРОЦЕСУ ДЕННА'!AP61*$BW$4,0)*2,2),0)</f>
        <v>0</v>
      </c>
      <c r="AQ61" s="450">
        <f>IF('ПЛАН НАВЧАЛЬНОГО ПРОЦЕСУ ДЕННА'!AQ61&gt;0,IF(ROUND('ПЛАН НАВЧАЛЬНОГО ПРОЦЕСУ ДЕННА'!AQ61*$BW$4,0)&gt;0,ROUND('ПЛАН НАВЧАЛЬНОГО ПРОЦЕСУ ДЕННА'!AQ61*$BW$4,0)*2,2),0)</f>
        <v>0</v>
      </c>
      <c r="AR61" s="450">
        <f>IF('ПЛАН НАВЧАЛЬНОГО ПРОЦЕСУ ДЕННА'!AR61&gt;0,IF(ROUND('ПЛАН НАВЧАЛЬНОГО ПРОЦЕСУ ДЕННА'!AR61*$BW$4,0)&gt;0,ROUND('ПЛАН НАВЧАЛЬНОГО ПРОЦЕСУ ДЕННА'!AR61*$BW$4,0)*2,2),0)</f>
        <v>0</v>
      </c>
      <c r="AS61" s="76">
        <f>'ПЛАН НАВЧАЛЬНОГО ПРОЦЕСУ ДЕННА'!AS61</f>
        <v>0</v>
      </c>
      <c r="AT61" s="450">
        <f>IF('ПЛАН НАВЧАЛЬНОГО ПРОЦЕСУ ДЕННА'!AT61&gt;0,IF(ROUND('ПЛАН НАВЧАЛЬНОГО ПРОЦЕСУ ДЕННА'!AT61*$BW$4,0)&gt;0,ROUND('ПЛАН НАВЧАЛЬНОГО ПРОЦЕСУ ДЕННА'!AT61*$BW$4,0)*2,2),0)</f>
        <v>0</v>
      </c>
      <c r="AU61" s="450">
        <f>IF('ПЛАН НАВЧАЛЬНОГО ПРОЦЕСУ ДЕННА'!AU61&gt;0,IF(ROUND('ПЛАН НАВЧАЛЬНОГО ПРОЦЕСУ ДЕННА'!AU61*$BW$4,0)&gt;0,ROUND('ПЛАН НАВЧАЛЬНОГО ПРОЦЕСУ ДЕННА'!AU61*$BW$4,0)*2,2),0)</f>
        <v>0</v>
      </c>
      <c r="AV61" s="450">
        <f>IF('ПЛАН НАВЧАЛЬНОГО ПРОЦЕСУ ДЕННА'!AV61&gt;0,IF(ROUND('ПЛАН НАВЧАЛЬНОГО ПРОЦЕСУ ДЕННА'!AV61*$BW$4,0)&gt;0,ROUND('ПЛАН НАВЧАЛЬНОГО ПРОЦЕСУ ДЕННА'!AV61*$BW$4,0)*2,2),0)</f>
        <v>0</v>
      </c>
      <c r="AW61" s="76">
        <f t="shared" si="35"/>
        <v>0</v>
      </c>
      <c r="AX61" s="450">
        <f>IF('ПЛАН НАВЧАЛЬНОГО ПРОЦЕСУ ДЕННА'!AX61&gt;0,IF(ROUND('ПЛАН НАВЧАЛЬНОГО ПРОЦЕСУ ДЕННА'!AX61*$BW$4,0)&gt;0,ROUND('ПЛАН НАВЧАЛЬНОГО ПРОЦЕСУ ДЕННА'!AX61*$BW$4,0)*2,2),0)</f>
        <v>0</v>
      </c>
      <c r="AY61" s="450">
        <f>IF('ПЛАН НАВЧАЛЬНОГО ПРОЦЕСУ ДЕННА'!AY61&gt;0,IF(ROUND('ПЛАН НАВЧАЛЬНОГО ПРОЦЕСУ ДЕННА'!AY61*$BW$4,0)&gt;0,ROUND('ПЛАН НАВЧАЛЬНОГО ПРОЦЕСУ ДЕННА'!AY61*$BW$4,0)*2,2),0)</f>
        <v>0</v>
      </c>
      <c r="AZ61" s="450">
        <f>IF('ПЛАН НАВЧАЛЬНОГО ПРОЦЕСУ ДЕННА'!AZ61&gt;0,IF(ROUND('ПЛАН НАВЧАЛЬНОГО ПРОЦЕСУ ДЕННА'!AZ61*$BW$4,0)&gt;0,ROUND('ПЛАН НАВЧАЛЬНОГО ПРОЦЕСУ ДЕННА'!AZ61*$BW$4,0)*2,2),0)</f>
        <v>0</v>
      </c>
      <c r="BA61" s="76">
        <f t="shared" si="36"/>
        <v>0</v>
      </c>
      <c r="BB61" s="450">
        <f>IF('ПЛАН НАВЧАЛЬНОГО ПРОЦЕСУ ДЕННА'!BB61&gt;0,IF(ROUND('ПЛАН НАВЧАЛЬНОГО ПРОЦЕСУ ДЕННА'!BB61*$BW$4,0)&gt;0,ROUND('ПЛАН НАВЧАЛЬНОГО ПРОЦЕСУ ДЕННА'!BB61*$BW$4,0)*2,2),0)</f>
        <v>0</v>
      </c>
      <c r="BC61" s="450">
        <f>IF('ПЛАН НАВЧАЛЬНОГО ПРОЦЕСУ ДЕННА'!BC61&gt;0,IF(ROUND('ПЛАН НАВЧАЛЬНОГО ПРОЦЕСУ ДЕННА'!BC61*$BW$4,0)&gt;0,ROUND('ПЛАН НАВЧАЛЬНОГО ПРОЦЕСУ ДЕННА'!BC61*$BW$4,0)*2,2),0)</f>
        <v>0</v>
      </c>
      <c r="BD61" s="450">
        <f>IF('ПЛАН НАВЧАЛЬНОГО ПРОЦЕСУ ДЕННА'!BD61&gt;0,IF(ROUND('ПЛАН НАВЧАЛЬНОГО ПРОЦЕСУ ДЕННА'!BD61*$BW$4,0)&gt;0,ROUND('ПЛАН НАВЧАЛЬНОГО ПРОЦЕСУ ДЕННА'!BD61*$BW$4,0)*2,2),0)</f>
        <v>0</v>
      </c>
      <c r="BE61" s="76">
        <f t="shared" si="37"/>
        <v>0</v>
      </c>
      <c r="BF61" s="450">
        <f>IF('ПЛАН НАВЧАЛЬНОГО ПРОЦЕСУ ДЕННА'!BF61&gt;0,IF(ROUND('ПЛАН НАВЧАЛЬНОГО ПРОЦЕСУ ДЕННА'!BF61*$BW$4,0)&gt;0,ROUND('ПЛАН НАВЧАЛЬНОГО ПРОЦЕСУ ДЕННА'!BF61*$BW$4,0)*2,2),0)</f>
        <v>0</v>
      </c>
      <c r="BG61" s="450">
        <f>IF('ПЛАН НАВЧАЛЬНОГО ПРОЦЕСУ ДЕННА'!BG61&gt;0,IF(ROUND('ПЛАН НАВЧАЛЬНОГО ПРОЦЕСУ ДЕННА'!BG61*$BW$4,0)&gt;0,ROUND('ПЛАН НАВЧАЛЬНОГО ПРОЦЕСУ ДЕННА'!BG61*$BW$4,0)*2,2),0)</f>
        <v>0</v>
      </c>
      <c r="BH61" s="450">
        <f>IF('ПЛАН НАВЧАЛЬНОГО ПРОЦЕСУ ДЕННА'!BH61&gt;0,IF(ROUND('ПЛАН НАВЧАЛЬНОГО ПРОЦЕСУ ДЕННА'!BH61*$BW$4,0)&gt;0,ROUND('ПЛАН НАВЧАЛЬНОГО ПРОЦЕСУ ДЕННА'!BH61*$BW$4,0)*2,2),0)</f>
        <v>0</v>
      </c>
      <c r="BI61" s="76">
        <f t="shared" si="38"/>
        <v>0</v>
      </c>
      <c r="BJ61" s="69">
        <f t="shared" si="0"/>
        <v>0</v>
      </c>
      <c r="BK61" s="142" t="str">
        <f t="shared" si="1"/>
        <v/>
      </c>
      <c r="BL61" s="15">
        <f t="shared" si="26"/>
        <v>0</v>
      </c>
      <c r="BM61" s="15">
        <f t="shared" ref="BM61:BS64" si="48">IF(AND(BL61&lt;$CF61,$CE61&lt;&gt;$Y61,BX61=$CF61),BX61+$Y61-$CE61,BX61)</f>
        <v>0</v>
      </c>
      <c r="BN61" s="15">
        <f t="shared" si="48"/>
        <v>0</v>
      </c>
      <c r="BO61" s="15">
        <f t="shared" si="48"/>
        <v>0</v>
      </c>
      <c r="BP61" s="15">
        <f t="shared" si="48"/>
        <v>0</v>
      </c>
      <c r="BQ61" s="15">
        <f t="shared" si="48"/>
        <v>0</v>
      </c>
      <c r="BR61" s="15">
        <f t="shared" si="48"/>
        <v>0</v>
      </c>
      <c r="BS61" s="15">
        <f t="shared" si="48"/>
        <v>0</v>
      </c>
      <c r="BT61" s="101">
        <f t="shared" si="43"/>
        <v>0</v>
      </c>
      <c r="BW61" s="15">
        <f t="shared" si="27"/>
        <v>0</v>
      </c>
      <c r="BX61" s="15">
        <f t="shared" si="28"/>
        <v>0</v>
      </c>
      <c r="BY61" s="15">
        <f t="shared" si="29"/>
        <v>0</v>
      </c>
      <c r="BZ61" s="15">
        <f t="shared" si="30"/>
        <v>0</v>
      </c>
      <c r="CA61" s="15">
        <f t="shared" si="31"/>
        <v>0</v>
      </c>
      <c r="CB61" s="15">
        <f t="shared" si="32"/>
        <v>0</v>
      </c>
      <c r="CC61" s="15">
        <f t="shared" si="33"/>
        <v>0</v>
      </c>
      <c r="CD61" s="15">
        <f t="shared" si="34"/>
        <v>0</v>
      </c>
      <c r="CE61" s="234">
        <f t="shared" si="44"/>
        <v>0</v>
      </c>
      <c r="CF61" s="355">
        <f t="shared" si="15"/>
        <v>0</v>
      </c>
      <c r="CH61" s="356">
        <f t="shared" si="16"/>
        <v>0</v>
      </c>
      <c r="CI61" s="356">
        <f t="shared" si="17"/>
        <v>0</v>
      </c>
      <c r="CJ61" s="356">
        <f t="shared" si="18"/>
        <v>0</v>
      </c>
      <c r="CK61" s="356">
        <f t="shared" si="19"/>
        <v>0</v>
      </c>
      <c r="CL61" s="356">
        <f t="shared" si="20"/>
        <v>0</v>
      </c>
      <c r="CM61" s="356">
        <f t="shared" si="21"/>
        <v>0</v>
      </c>
      <c r="CN61" s="356">
        <f t="shared" si="22"/>
        <v>0</v>
      </c>
      <c r="CO61" s="356">
        <f t="shared" si="23"/>
        <v>0</v>
      </c>
      <c r="CP61" s="357">
        <f t="shared" si="45"/>
        <v>0</v>
      </c>
      <c r="CQ61" s="356">
        <f t="shared" si="3"/>
        <v>0</v>
      </c>
      <c r="CR61" s="356">
        <f t="shared" si="4"/>
        <v>0</v>
      </c>
      <c r="CS61" s="358">
        <f t="shared" si="5"/>
        <v>0</v>
      </c>
      <c r="CT61" s="356">
        <f t="shared" si="6"/>
        <v>0</v>
      </c>
      <c r="CU61" s="356">
        <f t="shared" si="7"/>
        <v>0</v>
      </c>
      <c r="CV61" s="356">
        <f t="shared" si="8"/>
        <v>0</v>
      </c>
      <c r="CW61" s="356">
        <f t="shared" si="9"/>
        <v>0</v>
      </c>
      <c r="CX61" s="356">
        <f t="shared" si="10"/>
        <v>0</v>
      </c>
      <c r="CY61" s="359">
        <f t="shared" si="46"/>
        <v>0</v>
      </c>
      <c r="DC61" s="360">
        <f>SUM($AD61:$AF61)+SUM($AH61:$AJ61)+SUM($AL61:AN61)+SUM($AP61:AR61)+SUM($AT61:AV61)+SUM($AX61:AZ61)+SUM($BB61:BD61)+SUM($BF61:BH61)</f>
        <v>0</v>
      </c>
      <c r="DD61" s="139"/>
      <c r="DE61" s="139"/>
      <c r="DF61" s="139"/>
      <c r="DG61" s="139"/>
      <c r="DH61" s="139"/>
      <c r="DI61" s="139"/>
      <c r="DJ61" s="139"/>
      <c r="DK61" s="139"/>
      <c r="DL61" s="139"/>
      <c r="DM61" s="139"/>
      <c r="DN61" s="139"/>
      <c r="DO61" s="139"/>
      <c r="DP61" s="139"/>
      <c r="DQ61" s="139"/>
      <c r="DR61" s="139"/>
      <c r="DS61" s="139"/>
      <c r="DT61" s="139"/>
      <c r="DU61" s="139"/>
    </row>
    <row r="62" spans="1:125" s="20" customFormat="1" hidden="1" x14ac:dyDescent="0.25">
      <c r="A62" s="23" t="str">
        <f>'ПЛАН НАВЧАЛЬНОГО ПРОЦЕСУ ДЕННА'!A62</f>
        <v>1.1.48</v>
      </c>
      <c r="B62" s="513">
        <f>'ПЛАН НАВЧАЛЬНОГО ПРОЦЕСУ ДЕННА'!B62</f>
        <v>0</v>
      </c>
      <c r="C62" s="514">
        <f>'ПЛАН НАВЧАЛЬНОГО ПРОЦЕСУ ДЕННА'!C62</f>
        <v>0</v>
      </c>
      <c r="D62" s="350">
        <f>'ПЛАН НАВЧАЛЬНОГО ПРОЦЕСУ ДЕННА'!D62</f>
        <v>0</v>
      </c>
      <c r="E62" s="351">
        <f>'ПЛАН НАВЧАЛЬНОГО ПРОЦЕСУ ДЕННА'!E62</f>
        <v>0</v>
      </c>
      <c r="F62" s="351">
        <f>'ПЛАН НАВЧАЛЬНОГО ПРОЦЕСУ ДЕННА'!F62</f>
        <v>0</v>
      </c>
      <c r="G62" s="352">
        <f>'ПЛАН НАВЧАЛЬНОГО ПРОЦЕСУ ДЕННА'!G62</f>
        <v>0</v>
      </c>
      <c r="H62" s="350">
        <f>'ПЛАН НАВЧАЛЬНОГО ПРОЦЕСУ ДЕННА'!H62</f>
        <v>0</v>
      </c>
      <c r="I62" s="351">
        <f>'ПЛАН НАВЧАЛЬНОГО ПРОЦЕСУ ДЕННА'!I62</f>
        <v>0</v>
      </c>
      <c r="J62" s="351">
        <f>'ПЛАН НАВЧАЛЬНОГО ПРОЦЕСУ ДЕННА'!J62</f>
        <v>0</v>
      </c>
      <c r="K62" s="351">
        <f>'ПЛАН НАВЧАЛЬНОГО ПРОЦЕСУ ДЕННА'!K62</f>
        <v>0</v>
      </c>
      <c r="L62" s="351">
        <f>'ПЛАН НАВЧАЛЬНОГО ПРОЦЕСУ ДЕННА'!L62</f>
        <v>0</v>
      </c>
      <c r="M62" s="351">
        <f>'ПЛАН НАВЧАЛЬНОГО ПРОЦЕСУ ДЕННА'!M62</f>
        <v>0</v>
      </c>
      <c r="N62" s="351">
        <f>'ПЛАН НАВЧАЛЬНОГО ПРОЦЕСУ ДЕННА'!N62</f>
        <v>0</v>
      </c>
      <c r="O62" s="311">
        <f>'ПЛАН НАВЧАЛЬНОГО ПРОЦЕСУ ДЕННА'!O62</f>
        <v>0</v>
      </c>
      <c r="P62" s="311">
        <f>'ПЛАН НАВЧАЛЬНОГО ПРОЦЕСУ ДЕННА'!P62</f>
        <v>0</v>
      </c>
      <c r="Q62" s="625">
        <f>'ПЛАН НАВЧАЛЬНОГО ПРОЦЕСУ ДЕННА'!Q62</f>
        <v>0</v>
      </c>
      <c r="R62" s="626">
        <f>'ПЛАН НАВЧАЛЬНОГО ПРОЦЕСУ ДЕННА'!R62</f>
        <v>0</v>
      </c>
      <c r="S62" s="626">
        <f>'ПЛАН НАВЧАЛЬНОГО ПРОЦЕСУ ДЕННА'!S62</f>
        <v>0</v>
      </c>
      <c r="T62" s="626">
        <f>'ПЛАН НАВЧАЛЬНОГО ПРОЦЕСУ ДЕННА'!T62</f>
        <v>0</v>
      </c>
      <c r="U62" s="626">
        <f>'ПЛАН НАВЧАЛЬНОГО ПРОЦЕСУ ДЕННА'!U62</f>
        <v>0</v>
      </c>
      <c r="V62" s="626">
        <f>'ПЛАН НАВЧАЛЬНОГО ПРОЦЕСУ ДЕННА'!V62</f>
        <v>0</v>
      </c>
      <c r="W62" s="626">
        <f>'ПЛАН НАВЧАЛЬНОГО ПРОЦЕСУ ДЕННА'!W62</f>
        <v>0</v>
      </c>
      <c r="X62" s="353">
        <f>'ПЛАН НАВЧАЛЬНОГО ПРОЦЕСУ ДЕННА'!X62</f>
        <v>0</v>
      </c>
      <c r="Y62" s="162">
        <f>'ПЛАН НАВЧАЛЬНОГО ПРОЦЕСУ ДЕННА'!Y62</f>
        <v>0</v>
      </c>
      <c r="Z62" s="9">
        <f t="shared" si="47"/>
        <v>0</v>
      </c>
      <c r="AA62" s="9">
        <f t="shared" si="47"/>
        <v>0</v>
      </c>
      <c r="AB62" s="9">
        <f t="shared" si="47"/>
        <v>0</v>
      </c>
      <c r="AC62" s="9">
        <f t="shared" si="12"/>
        <v>0</v>
      </c>
      <c r="AD62" s="450">
        <f>IF('ПЛАН НАВЧАЛЬНОГО ПРОЦЕСУ ДЕННА'!AD62&gt;0,IF(ROUND('ПЛАН НАВЧАЛЬНОГО ПРОЦЕСУ ДЕННА'!AD62*$BW$4,0)&gt;0,ROUND('ПЛАН НАВЧАЛЬНОГО ПРОЦЕСУ ДЕННА'!AD62*$BW$4,0)*2,2),0)</f>
        <v>0</v>
      </c>
      <c r="AE62" s="450">
        <f>IF('ПЛАН НАВЧАЛЬНОГО ПРОЦЕСУ ДЕННА'!AE62&gt;0,IF(ROUND('ПЛАН НАВЧАЛЬНОГО ПРОЦЕСУ ДЕННА'!AE62*$BW$4,0)&gt;0,ROUND('ПЛАН НАВЧАЛЬНОГО ПРОЦЕСУ ДЕННА'!AE62*$BW$4,0)*2,2),0)</f>
        <v>0</v>
      </c>
      <c r="AF62" s="450">
        <f>IF('ПЛАН НАВЧАЛЬНОГО ПРОЦЕСУ ДЕННА'!AF62&gt;0,IF(ROUND('ПЛАН НАВЧАЛЬНОГО ПРОЦЕСУ ДЕННА'!AF62*$BW$4,0)&gt;0,ROUND('ПЛАН НАВЧАЛЬНОГО ПРОЦЕСУ ДЕННА'!AF62*$BW$4,0)*2,2),0)</f>
        <v>0</v>
      </c>
      <c r="AG62" s="76">
        <f>'ПЛАН НАВЧАЛЬНОГО ПРОЦЕСУ ДЕННА'!AG62</f>
        <v>0</v>
      </c>
      <c r="AH62" s="450">
        <f>IF('ПЛАН НАВЧАЛЬНОГО ПРОЦЕСУ ДЕННА'!AH62&gt;0,IF(ROUND('ПЛАН НАВЧАЛЬНОГО ПРОЦЕСУ ДЕННА'!AH62*$BW$4,0)&gt;0,ROUND('ПЛАН НАВЧАЛЬНОГО ПРОЦЕСУ ДЕННА'!AH62*$BW$4,0)*2,2),0)</f>
        <v>0</v>
      </c>
      <c r="AI62" s="450">
        <f>IF('ПЛАН НАВЧАЛЬНОГО ПРОЦЕСУ ДЕННА'!AI62&gt;0,IF(ROUND('ПЛАН НАВЧАЛЬНОГО ПРОЦЕСУ ДЕННА'!AI62*$BW$4,0)&gt;0,ROUND('ПЛАН НАВЧАЛЬНОГО ПРОЦЕСУ ДЕННА'!AI62*$BW$4,0)*2,2),0)</f>
        <v>0</v>
      </c>
      <c r="AJ62" s="450">
        <f>IF('ПЛАН НАВЧАЛЬНОГО ПРОЦЕСУ ДЕННА'!AJ62&gt;0,IF(ROUND('ПЛАН НАВЧАЛЬНОГО ПРОЦЕСУ ДЕННА'!AJ62*$BW$4,0)&gt;0,ROUND('ПЛАН НАВЧАЛЬНОГО ПРОЦЕСУ ДЕННА'!AJ62*$BW$4,0)*2,2),0)</f>
        <v>0</v>
      </c>
      <c r="AK62" s="76">
        <f>'ПЛАН НАВЧАЛЬНОГО ПРОЦЕСУ ДЕННА'!AK62</f>
        <v>0</v>
      </c>
      <c r="AL62" s="450">
        <f>IF('ПЛАН НАВЧАЛЬНОГО ПРОЦЕСУ ДЕННА'!AL62&gt;0,IF(ROUND('ПЛАН НАВЧАЛЬНОГО ПРОЦЕСУ ДЕННА'!AL62*$BW$4,0)&gt;0,ROUND('ПЛАН НАВЧАЛЬНОГО ПРОЦЕСУ ДЕННА'!AL62*$BW$4,0)*2,2),0)</f>
        <v>0</v>
      </c>
      <c r="AM62" s="450">
        <f>IF('ПЛАН НАВЧАЛЬНОГО ПРОЦЕСУ ДЕННА'!AM62&gt;0,IF(ROUND('ПЛАН НАВЧАЛЬНОГО ПРОЦЕСУ ДЕННА'!AM62*$BW$4,0)&gt;0,ROUND('ПЛАН НАВЧАЛЬНОГО ПРОЦЕСУ ДЕННА'!AM62*$BW$4,0)*2,2),0)</f>
        <v>0</v>
      </c>
      <c r="AN62" s="450">
        <f>IF('ПЛАН НАВЧАЛЬНОГО ПРОЦЕСУ ДЕННА'!AN62&gt;0,IF(ROUND('ПЛАН НАВЧАЛЬНОГО ПРОЦЕСУ ДЕННА'!AN62*$BW$4,0)&gt;0,ROUND('ПЛАН НАВЧАЛЬНОГО ПРОЦЕСУ ДЕННА'!AN62*$BW$4,0)*2,2),0)</f>
        <v>0</v>
      </c>
      <c r="AO62" s="76">
        <f>'ПЛАН НАВЧАЛЬНОГО ПРОЦЕСУ ДЕННА'!AO62</f>
        <v>0</v>
      </c>
      <c r="AP62" s="450">
        <f>IF('ПЛАН НАВЧАЛЬНОГО ПРОЦЕСУ ДЕННА'!AP62&gt;0,IF(ROUND('ПЛАН НАВЧАЛЬНОГО ПРОЦЕСУ ДЕННА'!AP62*$BW$4,0)&gt;0,ROUND('ПЛАН НАВЧАЛЬНОГО ПРОЦЕСУ ДЕННА'!AP62*$BW$4,0)*2,2),0)</f>
        <v>0</v>
      </c>
      <c r="AQ62" s="450">
        <f>IF('ПЛАН НАВЧАЛЬНОГО ПРОЦЕСУ ДЕННА'!AQ62&gt;0,IF(ROUND('ПЛАН НАВЧАЛЬНОГО ПРОЦЕСУ ДЕННА'!AQ62*$BW$4,0)&gt;0,ROUND('ПЛАН НАВЧАЛЬНОГО ПРОЦЕСУ ДЕННА'!AQ62*$BW$4,0)*2,2),0)</f>
        <v>0</v>
      </c>
      <c r="AR62" s="450">
        <f>IF('ПЛАН НАВЧАЛЬНОГО ПРОЦЕСУ ДЕННА'!AR62&gt;0,IF(ROUND('ПЛАН НАВЧАЛЬНОГО ПРОЦЕСУ ДЕННА'!AR62*$BW$4,0)&gt;0,ROUND('ПЛАН НАВЧАЛЬНОГО ПРОЦЕСУ ДЕННА'!AR62*$BW$4,0)*2,2),0)</f>
        <v>0</v>
      </c>
      <c r="AS62" s="76">
        <f>'ПЛАН НАВЧАЛЬНОГО ПРОЦЕСУ ДЕННА'!AS62</f>
        <v>0</v>
      </c>
      <c r="AT62" s="450">
        <f>IF('ПЛАН НАВЧАЛЬНОГО ПРОЦЕСУ ДЕННА'!AT62&gt;0,IF(ROUND('ПЛАН НАВЧАЛЬНОГО ПРОЦЕСУ ДЕННА'!AT62*$BW$4,0)&gt;0,ROUND('ПЛАН НАВЧАЛЬНОГО ПРОЦЕСУ ДЕННА'!AT62*$BW$4,0)*2,2),0)</f>
        <v>0</v>
      </c>
      <c r="AU62" s="450">
        <f>IF('ПЛАН НАВЧАЛЬНОГО ПРОЦЕСУ ДЕННА'!AU62&gt;0,IF(ROUND('ПЛАН НАВЧАЛЬНОГО ПРОЦЕСУ ДЕННА'!AU62*$BW$4,0)&gt;0,ROUND('ПЛАН НАВЧАЛЬНОГО ПРОЦЕСУ ДЕННА'!AU62*$BW$4,0)*2,2),0)</f>
        <v>0</v>
      </c>
      <c r="AV62" s="450">
        <f>IF('ПЛАН НАВЧАЛЬНОГО ПРОЦЕСУ ДЕННА'!AV62&gt;0,IF(ROUND('ПЛАН НАВЧАЛЬНОГО ПРОЦЕСУ ДЕННА'!AV62*$BW$4,0)&gt;0,ROUND('ПЛАН НАВЧАЛЬНОГО ПРОЦЕСУ ДЕННА'!AV62*$BW$4,0)*2,2),0)</f>
        <v>0</v>
      </c>
      <c r="AW62" s="76">
        <f t="shared" si="35"/>
        <v>0</v>
      </c>
      <c r="AX62" s="450">
        <f>IF('ПЛАН НАВЧАЛЬНОГО ПРОЦЕСУ ДЕННА'!AX62&gt;0,IF(ROUND('ПЛАН НАВЧАЛЬНОГО ПРОЦЕСУ ДЕННА'!AX62*$BW$4,0)&gt;0,ROUND('ПЛАН НАВЧАЛЬНОГО ПРОЦЕСУ ДЕННА'!AX62*$BW$4,0)*2,2),0)</f>
        <v>0</v>
      </c>
      <c r="AY62" s="450">
        <f>IF('ПЛАН НАВЧАЛЬНОГО ПРОЦЕСУ ДЕННА'!AY62&gt;0,IF(ROUND('ПЛАН НАВЧАЛЬНОГО ПРОЦЕСУ ДЕННА'!AY62*$BW$4,0)&gt;0,ROUND('ПЛАН НАВЧАЛЬНОГО ПРОЦЕСУ ДЕННА'!AY62*$BW$4,0)*2,2),0)</f>
        <v>0</v>
      </c>
      <c r="AZ62" s="450">
        <f>IF('ПЛАН НАВЧАЛЬНОГО ПРОЦЕСУ ДЕННА'!AZ62&gt;0,IF(ROUND('ПЛАН НАВЧАЛЬНОГО ПРОЦЕСУ ДЕННА'!AZ62*$BW$4,0)&gt;0,ROUND('ПЛАН НАВЧАЛЬНОГО ПРОЦЕСУ ДЕННА'!AZ62*$BW$4,0)*2,2),0)</f>
        <v>0</v>
      </c>
      <c r="BA62" s="76">
        <f t="shared" si="36"/>
        <v>0</v>
      </c>
      <c r="BB62" s="450">
        <f>IF('ПЛАН НАВЧАЛЬНОГО ПРОЦЕСУ ДЕННА'!BB62&gt;0,IF(ROUND('ПЛАН НАВЧАЛЬНОГО ПРОЦЕСУ ДЕННА'!BB62*$BW$4,0)&gt;0,ROUND('ПЛАН НАВЧАЛЬНОГО ПРОЦЕСУ ДЕННА'!BB62*$BW$4,0)*2,2),0)</f>
        <v>0</v>
      </c>
      <c r="BC62" s="450">
        <f>IF('ПЛАН НАВЧАЛЬНОГО ПРОЦЕСУ ДЕННА'!BC62&gt;0,IF(ROUND('ПЛАН НАВЧАЛЬНОГО ПРОЦЕСУ ДЕННА'!BC62*$BW$4,0)&gt;0,ROUND('ПЛАН НАВЧАЛЬНОГО ПРОЦЕСУ ДЕННА'!BC62*$BW$4,0)*2,2),0)</f>
        <v>0</v>
      </c>
      <c r="BD62" s="450">
        <f>IF('ПЛАН НАВЧАЛЬНОГО ПРОЦЕСУ ДЕННА'!BD62&gt;0,IF(ROUND('ПЛАН НАВЧАЛЬНОГО ПРОЦЕСУ ДЕННА'!BD62*$BW$4,0)&gt;0,ROUND('ПЛАН НАВЧАЛЬНОГО ПРОЦЕСУ ДЕННА'!BD62*$BW$4,0)*2,2),0)</f>
        <v>0</v>
      </c>
      <c r="BE62" s="76">
        <f t="shared" si="37"/>
        <v>0</v>
      </c>
      <c r="BF62" s="450">
        <f>IF('ПЛАН НАВЧАЛЬНОГО ПРОЦЕСУ ДЕННА'!BF62&gt;0,IF(ROUND('ПЛАН НАВЧАЛЬНОГО ПРОЦЕСУ ДЕННА'!BF62*$BW$4,0)&gt;0,ROUND('ПЛАН НАВЧАЛЬНОГО ПРОЦЕСУ ДЕННА'!BF62*$BW$4,0)*2,2),0)</f>
        <v>0</v>
      </c>
      <c r="BG62" s="450">
        <f>IF('ПЛАН НАВЧАЛЬНОГО ПРОЦЕСУ ДЕННА'!BG62&gt;0,IF(ROUND('ПЛАН НАВЧАЛЬНОГО ПРОЦЕСУ ДЕННА'!BG62*$BW$4,0)&gt;0,ROUND('ПЛАН НАВЧАЛЬНОГО ПРОЦЕСУ ДЕННА'!BG62*$BW$4,0)*2,2),0)</f>
        <v>0</v>
      </c>
      <c r="BH62" s="450">
        <f>IF('ПЛАН НАВЧАЛЬНОГО ПРОЦЕСУ ДЕННА'!BH62&gt;0,IF(ROUND('ПЛАН НАВЧАЛЬНОГО ПРОЦЕСУ ДЕННА'!BH62*$BW$4,0)&gt;0,ROUND('ПЛАН НАВЧАЛЬНОГО ПРОЦЕСУ ДЕННА'!BH62*$BW$4,0)*2,2),0)</f>
        <v>0</v>
      </c>
      <c r="BI62" s="76">
        <f t="shared" si="38"/>
        <v>0</v>
      </c>
      <c r="BJ62" s="69">
        <f t="shared" si="0"/>
        <v>0</v>
      </c>
      <c r="BK62" s="142" t="str">
        <f t="shared" si="1"/>
        <v/>
      </c>
      <c r="BL62" s="15">
        <f t="shared" ref="BL62:BL64" si="49">IF(AND(BK62&lt;$CF62,$CE62&lt;&gt;$Y62,BW62=$CF62),BW62+$Y62-$CE62,BW62)</f>
        <v>0</v>
      </c>
      <c r="BM62" s="15">
        <f t="shared" si="48"/>
        <v>0</v>
      </c>
      <c r="BN62" s="15">
        <f t="shared" si="48"/>
        <v>0</v>
      </c>
      <c r="BO62" s="15">
        <f t="shared" si="48"/>
        <v>0</v>
      </c>
      <c r="BP62" s="15">
        <f t="shared" si="48"/>
        <v>0</v>
      </c>
      <c r="BQ62" s="15">
        <f t="shared" si="48"/>
        <v>0</v>
      </c>
      <c r="BR62" s="15">
        <f t="shared" si="48"/>
        <v>0</v>
      </c>
      <c r="BS62" s="15">
        <f t="shared" si="48"/>
        <v>0</v>
      </c>
      <c r="BT62" s="101">
        <f t="shared" si="43"/>
        <v>0</v>
      </c>
      <c r="BW62" s="15">
        <f t="shared" si="27"/>
        <v>0</v>
      </c>
      <c r="BX62" s="15">
        <f t="shared" si="28"/>
        <v>0</v>
      </c>
      <c r="BY62" s="15">
        <f t="shared" si="29"/>
        <v>0</v>
      </c>
      <c r="BZ62" s="15">
        <f t="shared" si="30"/>
        <v>0</v>
      </c>
      <c r="CA62" s="15">
        <f t="shared" si="31"/>
        <v>0</v>
      </c>
      <c r="CB62" s="15">
        <f t="shared" si="32"/>
        <v>0</v>
      </c>
      <c r="CC62" s="15">
        <f t="shared" si="33"/>
        <v>0</v>
      </c>
      <c r="CD62" s="15">
        <f t="shared" si="34"/>
        <v>0</v>
      </c>
      <c r="CE62" s="234">
        <f t="shared" si="44"/>
        <v>0</v>
      </c>
      <c r="CF62" s="355">
        <f t="shared" si="15"/>
        <v>0</v>
      </c>
      <c r="CH62" s="356">
        <f t="shared" si="16"/>
        <v>0</v>
      </c>
      <c r="CI62" s="356">
        <f t="shared" si="17"/>
        <v>0</v>
      </c>
      <c r="CJ62" s="356">
        <f t="shared" si="18"/>
        <v>0</v>
      </c>
      <c r="CK62" s="356">
        <f t="shared" si="19"/>
        <v>0</v>
      </c>
      <c r="CL62" s="356">
        <f t="shared" si="20"/>
        <v>0</v>
      </c>
      <c r="CM62" s="356">
        <f t="shared" si="21"/>
        <v>0</v>
      </c>
      <c r="CN62" s="356">
        <f t="shared" si="22"/>
        <v>0</v>
      </c>
      <c r="CO62" s="356">
        <f t="shared" si="23"/>
        <v>0</v>
      </c>
      <c r="CP62" s="357">
        <f t="shared" si="45"/>
        <v>0</v>
      </c>
      <c r="CQ62" s="356">
        <f t="shared" si="3"/>
        <v>0</v>
      </c>
      <c r="CR62" s="356">
        <f t="shared" si="4"/>
        <v>0</v>
      </c>
      <c r="CS62" s="358">
        <f t="shared" si="5"/>
        <v>0</v>
      </c>
      <c r="CT62" s="356">
        <f t="shared" si="6"/>
        <v>0</v>
      </c>
      <c r="CU62" s="356">
        <f t="shared" si="7"/>
        <v>0</v>
      </c>
      <c r="CV62" s="356">
        <f t="shared" si="8"/>
        <v>0</v>
      </c>
      <c r="CW62" s="356">
        <f t="shared" si="9"/>
        <v>0</v>
      </c>
      <c r="CX62" s="356">
        <f t="shared" si="10"/>
        <v>0</v>
      </c>
      <c r="CY62" s="359">
        <f t="shared" si="46"/>
        <v>0</v>
      </c>
      <c r="DC62" s="360">
        <f>SUM($AD62:$AF62)+SUM($AH62:$AJ62)+SUM($AL62:AN62)+SUM($AP62:AR62)+SUM($AT62:AV62)+SUM($AX62:AZ62)+SUM($BB62:BD62)+SUM($BF62:BH62)</f>
        <v>0</v>
      </c>
      <c r="DD62" s="139"/>
      <c r="DE62" s="139"/>
      <c r="DF62" s="139"/>
      <c r="DG62" s="139"/>
      <c r="DH62" s="139"/>
      <c r="DI62" s="139"/>
      <c r="DJ62" s="139"/>
      <c r="DK62" s="139"/>
      <c r="DL62" s="139"/>
      <c r="DM62" s="139"/>
      <c r="DN62" s="139"/>
      <c r="DO62" s="139"/>
      <c r="DP62" s="139"/>
      <c r="DQ62" s="139"/>
      <c r="DR62" s="139"/>
      <c r="DS62" s="139"/>
      <c r="DT62" s="139"/>
      <c r="DU62" s="139"/>
    </row>
    <row r="63" spans="1:125" s="20" customFormat="1" hidden="1" x14ac:dyDescent="0.25">
      <c r="A63" s="23" t="str">
        <f>'ПЛАН НАВЧАЛЬНОГО ПРОЦЕСУ ДЕННА'!A63</f>
        <v>1.1.49</v>
      </c>
      <c r="B63" s="513">
        <f>'ПЛАН НАВЧАЛЬНОГО ПРОЦЕСУ ДЕННА'!B63</f>
        <v>0</v>
      </c>
      <c r="C63" s="514">
        <f>'ПЛАН НАВЧАЛЬНОГО ПРОЦЕСУ ДЕННА'!C63</f>
        <v>0</v>
      </c>
      <c r="D63" s="350">
        <f>'ПЛАН НАВЧАЛЬНОГО ПРОЦЕСУ ДЕННА'!D63</f>
        <v>0</v>
      </c>
      <c r="E63" s="351">
        <f>'ПЛАН НАВЧАЛЬНОГО ПРОЦЕСУ ДЕННА'!E63</f>
        <v>0</v>
      </c>
      <c r="F63" s="351">
        <f>'ПЛАН НАВЧАЛЬНОГО ПРОЦЕСУ ДЕННА'!F63</f>
        <v>0</v>
      </c>
      <c r="G63" s="352">
        <f>'ПЛАН НАВЧАЛЬНОГО ПРОЦЕСУ ДЕННА'!G63</f>
        <v>0</v>
      </c>
      <c r="H63" s="350">
        <f>'ПЛАН НАВЧАЛЬНОГО ПРОЦЕСУ ДЕННА'!H63</f>
        <v>0</v>
      </c>
      <c r="I63" s="351">
        <f>'ПЛАН НАВЧАЛЬНОГО ПРОЦЕСУ ДЕННА'!I63</f>
        <v>0</v>
      </c>
      <c r="J63" s="351">
        <f>'ПЛАН НАВЧАЛЬНОГО ПРОЦЕСУ ДЕННА'!J63</f>
        <v>0</v>
      </c>
      <c r="K63" s="351">
        <f>'ПЛАН НАВЧАЛЬНОГО ПРОЦЕСУ ДЕННА'!K63</f>
        <v>0</v>
      </c>
      <c r="L63" s="351">
        <f>'ПЛАН НАВЧАЛЬНОГО ПРОЦЕСУ ДЕННА'!L63</f>
        <v>0</v>
      </c>
      <c r="M63" s="351">
        <f>'ПЛАН НАВЧАЛЬНОГО ПРОЦЕСУ ДЕННА'!M63</f>
        <v>0</v>
      </c>
      <c r="N63" s="351">
        <f>'ПЛАН НАВЧАЛЬНОГО ПРОЦЕСУ ДЕННА'!N63</f>
        <v>0</v>
      </c>
      <c r="O63" s="311">
        <f>'ПЛАН НАВЧАЛЬНОГО ПРОЦЕСУ ДЕННА'!O63</f>
        <v>0</v>
      </c>
      <c r="P63" s="311">
        <f>'ПЛАН НАВЧАЛЬНОГО ПРОЦЕСУ ДЕННА'!P63</f>
        <v>0</v>
      </c>
      <c r="Q63" s="625">
        <f>'ПЛАН НАВЧАЛЬНОГО ПРОЦЕСУ ДЕННА'!Q63</f>
        <v>0</v>
      </c>
      <c r="R63" s="626">
        <f>'ПЛАН НАВЧАЛЬНОГО ПРОЦЕСУ ДЕННА'!R63</f>
        <v>0</v>
      </c>
      <c r="S63" s="626">
        <f>'ПЛАН НАВЧАЛЬНОГО ПРОЦЕСУ ДЕННА'!S63</f>
        <v>0</v>
      </c>
      <c r="T63" s="626">
        <f>'ПЛАН НАВЧАЛЬНОГО ПРОЦЕСУ ДЕННА'!T63</f>
        <v>0</v>
      </c>
      <c r="U63" s="626">
        <f>'ПЛАН НАВЧАЛЬНОГО ПРОЦЕСУ ДЕННА'!U63</f>
        <v>0</v>
      </c>
      <c r="V63" s="626">
        <f>'ПЛАН НАВЧАЛЬНОГО ПРОЦЕСУ ДЕННА'!V63</f>
        <v>0</v>
      </c>
      <c r="W63" s="626">
        <f>'ПЛАН НАВЧАЛЬНОГО ПРОЦЕСУ ДЕННА'!W63</f>
        <v>0</v>
      </c>
      <c r="X63" s="353">
        <f>'ПЛАН НАВЧАЛЬНОГО ПРОЦЕСУ ДЕННА'!X63</f>
        <v>0</v>
      </c>
      <c r="Y63" s="162">
        <f>'ПЛАН НАВЧАЛЬНОГО ПРОЦЕСУ ДЕННА'!Y63</f>
        <v>0</v>
      </c>
      <c r="Z63" s="9">
        <f t="shared" si="47"/>
        <v>0</v>
      </c>
      <c r="AA63" s="9">
        <f t="shared" si="47"/>
        <v>0</v>
      </c>
      <c r="AB63" s="9">
        <f t="shared" si="47"/>
        <v>0</v>
      </c>
      <c r="AC63" s="9">
        <f t="shared" si="12"/>
        <v>0</v>
      </c>
      <c r="AD63" s="450">
        <f>IF('ПЛАН НАВЧАЛЬНОГО ПРОЦЕСУ ДЕННА'!AD63&gt;0,IF(ROUND('ПЛАН НАВЧАЛЬНОГО ПРОЦЕСУ ДЕННА'!AD63*$BW$4,0)&gt;0,ROUND('ПЛАН НАВЧАЛЬНОГО ПРОЦЕСУ ДЕННА'!AD63*$BW$4,0)*2,2),0)</f>
        <v>0</v>
      </c>
      <c r="AE63" s="450">
        <f>IF('ПЛАН НАВЧАЛЬНОГО ПРОЦЕСУ ДЕННА'!AE63&gt;0,IF(ROUND('ПЛАН НАВЧАЛЬНОГО ПРОЦЕСУ ДЕННА'!AE63*$BW$4,0)&gt;0,ROUND('ПЛАН НАВЧАЛЬНОГО ПРОЦЕСУ ДЕННА'!AE63*$BW$4,0)*2,2),0)</f>
        <v>0</v>
      </c>
      <c r="AF63" s="450">
        <f>IF('ПЛАН НАВЧАЛЬНОГО ПРОЦЕСУ ДЕННА'!AF63&gt;0,IF(ROUND('ПЛАН НАВЧАЛЬНОГО ПРОЦЕСУ ДЕННА'!AF63*$BW$4,0)&gt;0,ROUND('ПЛАН НАВЧАЛЬНОГО ПРОЦЕСУ ДЕННА'!AF63*$BW$4,0)*2,2),0)</f>
        <v>0</v>
      </c>
      <c r="AG63" s="76">
        <f>'ПЛАН НАВЧАЛЬНОГО ПРОЦЕСУ ДЕННА'!AG63</f>
        <v>0</v>
      </c>
      <c r="AH63" s="450">
        <f>IF('ПЛАН НАВЧАЛЬНОГО ПРОЦЕСУ ДЕННА'!AH63&gt;0,IF(ROUND('ПЛАН НАВЧАЛЬНОГО ПРОЦЕСУ ДЕННА'!AH63*$BW$4,0)&gt;0,ROUND('ПЛАН НАВЧАЛЬНОГО ПРОЦЕСУ ДЕННА'!AH63*$BW$4,0)*2,2),0)</f>
        <v>0</v>
      </c>
      <c r="AI63" s="450">
        <f>IF('ПЛАН НАВЧАЛЬНОГО ПРОЦЕСУ ДЕННА'!AI63&gt;0,IF(ROUND('ПЛАН НАВЧАЛЬНОГО ПРОЦЕСУ ДЕННА'!AI63*$BW$4,0)&gt;0,ROUND('ПЛАН НАВЧАЛЬНОГО ПРОЦЕСУ ДЕННА'!AI63*$BW$4,0)*2,2),0)</f>
        <v>0</v>
      </c>
      <c r="AJ63" s="450">
        <f>IF('ПЛАН НАВЧАЛЬНОГО ПРОЦЕСУ ДЕННА'!AJ63&gt;0,IF(ROUND('ПЛАН НАВЧАЛЬНОГО ПРОЦЕСУ ДЕННА'!AJ63*$BW$4,0)&gt;0,ROUND('ПЛАН НАВЧАЛЬНОГО ПРОЦЕСУ ДЕННА'!AJ63*$BW$4,0)*2,2),0)</f>
        <v>0</v>
      </c>
      <c r="AK63" s="76">
        <f>'ПЛАН НАВЧАЛЬНОГО ПРОЦЕСУ ДЕННА'!AK63</f>
        <v>0</v>
      </c>
      <c r="AL63" s="450">
        <f>IF('ПЛАН НАВЧАЛЬНОГО ПРОЦЕСУ ДЕННА'!AL63&gt;0,IF(ROUND('ПЛАН НАВЧАЛЬНОГО ПРОЦЕСУ ДЕННА'!AL63*$BW$4,0)&gt;0,ROUND('ПЛАН НАВЧАЛЬНОГО ПРОЦЕСУ ДЕННА'!AL63*$BW$4,0)*2,2),0)</f>
        <v>0</v>
      </c>
      <c r="AM63" s="450">
        <f>IF('ПЛАН НАВЧАЛЬНОГО ПРОЦЕСУ ДЕННА'!AM63&gt;0,IF(ROUND('ПЛАН НАВЧАЛЬНОГО ПРОЦЕСУ ДЕННА'!AM63*$BW$4,0)&gt;0,ROUND('ПЛАН НАВЧАЛЬНОГО ПРОЦЕСУ ДЕННА'!AM63*$BW$4,0)*2,2),0)</f>
        <v>0</v>
      </c>
      <c r="AN63" s="450">
        <f>IF('ПЛАН НАВЧАЛЬНОГО ПРОЦЕСУ ДЕННА'!AN63&gt;0,IF(ROUND('ПЛАН НАВЧАЛЬНОГО ПРОЦЕСУ ДЕННА'!AN63*$BW$4,0)&gt;0,ROUND('ПЛАН НАВЧАЛЬНОГО ПРОЦЕСУ ДЕННА'!AN63*$BW$4,0)*2,2),0)</f>
        <v>0</v>
      </c>
      <c r="AO63" s="76">
        <f>'ПЛАН НАВЧАЛЬНОГО ПРОЦЕСУ ДЕННА'!AO63</f>
        <v>0</v>
      </c>
      <c r="AP63" s="450">
        <f>IF('ПЛАН НАВЧАЛЬНОГО ПРОЦЕСУ ДЕННА'!AP63&gt;0,IF(ROUND('ПЛАН НАВЧАЛЬНОГО ПРОЦЕСУ ДЕННА'!AP63*$BW$4,0)&gt;0,ROUND('ПЛАН НАВЧАЛЬНОГО ПРОЦЕСУ ДЕННА'!AP63*$BW$4,0)*2,2),0)</f>
        <v>0</v>
      </c>
      <c r="AQ63" s="450">
        <f>IF('ПЛАН НАВЧАЛЬНОГО ПРОЦЕСУ ДЕННА'!AQ63&gt;0,IF(ROUND('ПЛАН НАВЧАЛЬНОГО ПРОЦЕСУ ДЕННА'!AQ63*$BW$4,0)&gt;0,ROUND('ПЛАН НАВЧАЛЬНОГО ПРОЦЕСУ ДЕННА'!AQ63*$BW$4,0)*2,2),0)</f>
        <v>0</v>
      </c>
      <c r="AR63" s="450">
        <f>IF('ПЛАН НАВЧАЛЬНОГО ПРОЦЕСУ ДЕННА'!AR63&gt;0,IF(ROUND('ПЛАН НАВЧАЛЬНОГО ПРОЦЕСУ ДЕННА'!AR63*$BW$4,0)&gt;0,ROUND('ПЛАН НАВЧАЛЬНОГО ПРОЦЕСУ ДЕННА'!AR63*$BW$4,0)*2,2),0)</f>
        <v>0</v>
      </c>
      <c r="AS63" s="76">
        <f>'ПЛАН НАВЧАЛЬНОГО ПРОЦЕСУ ДЕННА'!AS63</f>
        <v>0</v>
      </c>
      <c r="AT63" s="450">
        <f>IF('ПЛАН НАВЧАЛЬНОГО ПРОЦЕСУ ДЕННА'!AT63&gt;0,IF(ROUND('ПЛАН НАВЧАЛЬНОГО ПРОЦЕСУ ДЕННА'!AT63*$BW$4,0)&gt;0,ROUND('ПЛАН НАВЧАЛЬНОГО ПРОЦЕСУ ДЕННА'!AT63*$BW$4,0)*2,2),0)</f>
        <v>0</v>
      </c>
      <c r="AU63" s="450">
        <f>IF('ПЛАН НАВЧАЛЬНОГО ПРОЦЕСУ ДЕННА'!AU63&gt;0,IF(ROUND('ПЛАН НАВЧАЛЬНОГО ПРОЦЕСУ ДЕННА'!AU63*$BW$4,0)&gt;0,ROUND('ПЛАН НАВЧАЛЬНОГО ПРОЦЕСУ ДЕННА'!AU63*$BW$4,0)*2,2),0)</f>
        <v>0</v>
      </c>
      <c r="AV63" s="450">
        <f>IF('ПЛАН НАВЧАЛЬНОГО ПРОЦЕСУ ДЕННА'!AV63&gt;0,IF(ROUND('ПЛАН НАВЧАЛЬНОГО ПРОЦЕСУ ДЕННА'!AV63*$BW$4,0)&gt;0,ROUND('ПЛАН НАВЧАЛЬНОГО ПРОЦЕСУ ДЕННА'!AV63*$BW$4,0)*2,2),0)</f>
        <v>0</v>
      </c>
      <c r="AW63" s="76">
        <f t="shared" si="35"/>
        <v>0</v>
      </c>
      <c r="AX63" s="450">
        <f>IF('ПЛАН НАВЧАЛЬНОГО ПРОЦЕСУ ДЕННА'!AX63&gt;0,IF(ROUND('ПЛАН НАВЧАЛЬНОГО ПРОЦЕСУ ДЕННА'!AX63*$BW$4,0)&gt;0,ROUND('ПЛАН НАВЧАЛЬНОГО ПРОЦЕСУ ДЕННА'!AX63*$BW$4,0)*2,2),0)</f>
        <v>0</v>
      </c>
      <c r="AY63" s="450">
        <f>IF('ПЛАН НАВЧАЛЬНОГО ПРОЦЕСУ ДЕННА'!AY63&gt;0,IF(ROUND('ПЛАН НАВЧАЛЬНОГО ПРОЦЕСУ ДЕННА'!AY63*$BW$4,0)&gt;0,ROUND('ПЛАН НАВЧАЛЬНОГО ПРОЦЕСУ ДЕННА'!AY63*$BW$4,0)*2,2),0)</f>
        <v>0</v>
      </c>
      <c r="AZ63" s="450">
        <f>IF('ПЛАН НАВЧАЛЬНОГО ПРОЦЕСУ ДЕННА'!AZ63&gt;0,IF(ROUND('ПЛАН НАВЧАЛЬНОГО ПРОЦЕСУ ДЕННА'!AZ63*$BW$4,0)&gt;0,ROUND('ПЛАН НАВЧАЛЬНОГО ПРОЦЕСУ ДЕННА'!AZ63*$BW$4,0)*2,2),0)</f>
        <v>0</v>
      </c>
      <c r="BA63" s="76">
        <f t="shared" si="36"/>
        <v>0</v>
      </c>
      <c r="BB63" s="450">
        <f>IF('ПЛАН НАВЧАЛЬНОГО ПРОЦЕСУ ДЕННА'!BB63&gt;0,IF(ROUND('ПЛАН НАВЧАЛЬНОГО ПРОЦЕСУ ДЕННА'!BB63*$BW$4,0)&gt;0,ROUND('ПЛАН НАВЧАЛЬНОГО ПРОЦЕСУ ДЕННА'!BB63*$BW$4,0)*2,2),0)</f>
        <v>0</v>
      </c>
      <c r="BC63" s="450">
        <f>IF('ПЛАН НАВЧАЛЬНОГО ПРОЦЕСУ ДЕННА'!BC63&gt;0,IF(ROUND('ПЛАН НАВЧАЛЬНОГО ПРОЦЕСУ ДЕННА'!BC63*$BW$4,0)&gt;0,ROUND('ПЛАН НАВЧАЛЬНОГО ПРОЦЕСУ ДЕННА'!BC63*$BW$4,0)*2,2),0)</f>
        <v>0</v>
      </c>
      <c r="BD63" s="450">
        <f>IF('ПЛАН НАВЧАЛЬНОГО ПРОЦЕСУ ДЕННА'!BD63&gt;0,IF(ROUND('ПЛАН НАВЧАЛЬНОГО ПРОЦЕСУ ДЕННА'!BD63*$BW$4,0)&gt;0,ROUND('ПЛАН НАВЧАЛЬНОГО ПРОЦЕСУ ДЕННА'!BD63*$BW$4,0)*2,2),0)</f>
        <v>0</v>
      </c>
      <c r="BE63" s="76">
        <f t="shared" si="37"/>
        <v>0</v>
      </c>
      <c r="BF63" s="450">
        <f>IF('ПЛАН НАВЧАЛЬНОГО ПРОЦЕСУ ДЕННА'!BF63&gt;0,IF(ROUND('ПЛАН НАВЧАЛЬНОГО ПРОЦЕСУ ДЕННА'!BF63*$BW$4,0)&gt;0,ROUND('ПЛАН НАВЧАЛЬНОГО ПРОЦЕСУ ДЕННА'!BF63*$BW$4,0)*2,2),0)</f>
        <v>0</v>
      </c>
      <c r="BG63" s="450">
        <f>IF('ПЛАН НАВЧАЛЬНОГО ПРОЦЕСУ ДЕННА'!BG63&gt;0,IF(ROUND('ПЛАН НАВЧАЛЬНОГО ПРОЦЕСУ ДЕННА'!BG63*$BW$4,0)&gt;0,ROUND('ПЛАН НАВЧАЛЬНОГО ПРОЦЕСУ ДЕННА'!BG63*$BW$4,0)*2,2),0)</f>
        <v>0</v>
      </c>
      <c r="BH63" s="450">
        <f>IF('ПЛАН НАВЧАЛЬНОГО ПРОЦЕСУ ДЕННА'!BH63&gt;0,IF(ROUND('ПЛАН НАВЧАЛЬНОГО ПРОЦЕСУ ДЕННА'!BH63*$BW$4,0)&gt;0,ROUND('ПЛАН НАВЧАЛЬНОГО ПРОЦЕСУ ДЕННА'!BH63*$BW$4,0)*2,2),0)</f>
        <v>0</v>
      </c>
      <c r="BI63" s="76">
        <f t="shared" si="38"/>
        <v>0</v>
      </c>
      <c r="BJ63" s="69">
        <f t="shared" si="0"/>
        <v>0</v>
      </c>
      <c r="BK63" s="142" t="str">
        <f t="shared" si="1"/>
        <v/>
      </c>
      <c r="BL63" s="15">
        <f t="shared" si="49"/>
        <v>0</v>
      </c>
      <c r="BM63" s="15">
        <f t="shared" si="48"/>
        <v>0</v>
      </c>
      <c r="BN63" s="15">
        <f t="shared" si="48"/>
        <v>0</v>
      </c>
      <c r="BO63" s="15">
        <f t="shared" si="48"/>
        <v>0</v>
      </c>
      <c r="BP63" s="15">
        <f t="shared" si="48"/>
        <v>0</v>
      </c>
      <c r="BQ63" s="15">
        <f t="shared" si="48"/>
        <v>0</v>
      </c>
      <c r="BR63" s="15">
        <f t="shared" si="48"/>
        <v>0</v>
      </c>
      <c r="BS63" s="15">
        <f t="shared" si="48"/>
        <v>0</v>
      </c>
      <c r="BT63" s="101">
        <f t="shared" si="43"/>
        <v>0</v>
      </c>
      <c r="BW63" s="15">
        <f t="shared" si="27"/>
        <v>0</v>
      </c>
      <c r="BX63" s="15">
        <f t="shared" si="28"/>
        <v>0</v>
      </c>
      <c r="BY63" s="15">
        <f t="shared" si="29"/>
        <v>0</v>
      </c>
      <c r="BZ63" s="15">
        <f t="shared" si="30"/>
        <v>0</v>
      </c>
      <c r="CA63" s="15">
        <f t="shared" si="31"/>
        <v>0</v>
      </c>
      <c r="CB63" s="15">
        <f t="shared" si="32"/>
        <v>0</v>
      </c>
      <c r="CC63" s="15">
        <f t="shared" si="33"/>
        <v>0</v>
      </c>
      <c r="CD63" s="15">
        <f t="shared" si="34"/>
        <v>0</v>
      </c>
      <c r="CE63" s="234">
        <f t="shared" si="44"/>
        <v>0</v>
      </c>
      <c r="CF63" s="355">
        <f t="shared" si="15"/>
        <v>0</v>
      </c>
      <c r="CH63" s="356">
        <f t="shared" si="16"/>
        <v>0</v>
      </c>
      <c r="CI63" s="356">
        <f t="shared" si="17"/>
        <v>0</v>
      </c>
      <c r="CJ63" s="356">
        <f t="shared" si="18"/>
        <v>0</v>
      </c>
      <c r="CK63" s="356">
        <f t="shared" si="19"/>
        <v>0</v>
      </c>
      <c r="CL63" s="356">
        <f t="shared" si="20"/>
        <v>0</v>
      </c>
      <c r="CM63" s="356">
        <f t="shared" si="21"/>
        <v>0</v>
      </c>
      <c r="CN63" s="356">
        <f t="shared" si="22"/>
        <v>0</v>
      </c>
      <c r="CO63" s="356">
        <f t="shared" si="23"/>
        <v>0</v>
      </c>
      <c r="CP63" s="357">
        <f t="shared" si="45"/>
        <v>0</v>
      </c>
      <c r="CQ63" s="356">
        <f t="shared" si="3"/>
        <v>0</v>
      </c>
      <c r="CR63" s="356">
        <f t="shared" si="4"/>
        <v>0</v>
      </c>
      <c r="CS63" s="358">
        <f t="shared" si="5"/>
        <v>0</v>
      </c>
      <c r="CT63" s="356">
        <f t="shared" si="6"/>
        <v>0</v>
      </c>
      <c r="CU63" s="356">
        <f t="shared" si="7"/>
        <v>0</v>
      </c>
      <c r="CV63" s="356">
        <f t="shared" si="8"/>
        <v>0</v>
      </c>
      <c r="CW63" s="356">
        <f t="shared" si="9"/>
        <v>0</v>
      </c>
      <c r="CX63" s="356">
        <f t="shared" si="10"/>
        <v>0</v>
      </c>
      <c r="CY63" s="359">
        <f t="shared" si="46"/>
        <v>0</v>
      </c>
      <c r="DC63" s="360">
        <f>SUM($AD63:$AF63)+SUM($AH63:$AJ63)+SUM($AL63:AN63)+SUM($AP63:AR63)+SUM($AT63:AV63)+SUM($AX63:AZ63)+SUM($BB63:BD63)+SUM($BF63:BH63)</f>
        <v>0</v>
      </c>
      <c r="DD63" s="139"/>
      <c r="DE63" s="139"/>
      <c r="DF63" s="139"/>
      <c r="DG63" s="139"/>
      <c r="DH63" s="139"/>
      <c r="DI63" s="139"/>
      <c r="DJ63" s="139"/>
      <c r="DK63" s="139"/>
      <c r="DL63" s="139"/>
      <c r="DM63" s="139"/>
      <c r="DN63" s="139"/>
      <c r="DO63" s="139"/>
      <c r="DP63" s="139"/>
      <c r="DQ63" s="139"/>
      <c r="DR63" s="139"/>
      <c r="DS63" s="139"/>
      <c r="DT63" s="139"/>
      <c r="DU63" s="139"/>
    </row>
    <row r="64" spans="1:125" s="20" customFormat="1" hidden="1" x14ac:dyDescent="0.25">
      <c r="A64" s="23" t="str">
        <f>'ПЛАН НАВЧАЛЬНОГО ПРОЦЕСУ ДЕННА'!A64</f>
        <v>1.1.50</v>
      </c>
      <c r="B64" s="513">
        <f>'ПЛАН НАВЧАЛЬНОГО ПРОЦЕСУ ДЕННА'!B64</f>
        <v>0</v>
      </c>
      <c r="C64" s="514">
        <f>'ПЛАН НАВЧАЛЬНОГО ПРОЦЕСУ ДЕННА'!C64</f>
        <v>0</v>
      </c>
      <c r="D64" s="350">
        <f>'ПЛАН НАВЧАЛЬНОГО ПРОЦЕСУ ДЕННА'!D64</f>
        <v>0</v>
      </c>
      <c r="E64" s="351">
        <f>'ПЛАН НАВЧАЛЬНОГО ПРОЦЕСУ ДЕННА'!E64</f>
        <v>0</v>
      </c>
      <c r="F64" s="351">
        <f>'ПЛАН НАВЧАЛЬНОГО ПРОЦЕСУ ДЕННА'!F64</f>
        <v>0</v>
      </c>
      <c r="G64" s="352">
        <f>'ПЛАН НАВЧАЛЬНОГО ПРОЦЕСУ ДЕННА'!G64</f>
        <v>0</v>
      </c>
      <c r="H64" s="350">
        <f>'ПЛАН НАВЧАЛЬНОГО ПРОЦЕСУ ДЕННА'!H64</f>
        <v>0</v>
      </c>
      <c r="I64" s="351">
        <f>'ПЛАН НАВЧАЛЬНОГО ПРОЦЕСУ ДЕННА'!I64</f>
        <v>0</v>
      </c>
      <c r="J64" s="351">
        <f>'ПЛАН НАВЧАЛЬНОГО ПРОЦЕСУ ДЕННА'!J64</f>
        <v>0</v>
      </c>
      <c r="K64" s="351">
        <f>'ПЛАН НАВЧАЛЬНОГО ПРОЦЕСУ ДЕННА'!K64</f>
        <v>0</v>
      </c>
      <c r="L64" s="351">
        <f>'ПЛАН НАВЧАЛЬНОГО ПРОЦЕСУ ДЕННА'!L64</f>
        <v>0</v>
      </c>
      <c r="M64" s="351">
        <f>'ПЛАН НАВЧАЛЬНОГО ПРОЦЕСУ ДЕННА'!M64</f>
        <v>0</v>
      </c>
      <c r="N64" s="351">
        <f>'ПЛАН НАВЧАЛЬНОГО ПРОЦЕСУ ДЕННА'!N64</f>
        <v>0</v>
      </c>
      <c r="O64" s="311">
        <f>'ПЛАН НАВЧАЛЬНОГО ПРОЦЕСУ ДЕННА'!O64</f>
        <v>0</v>
      </c>
      <c r="P64" s="311">
        <f>'ПЛАН НАВЧАЛЬНОГО ПРОЦЕСУ ДЕННА'!P64</f>
        <v>0</v>
      </c>
      <c r="Q64" s="625">
        <f>'ПЛАН НАВЧАЛЬНОГО ПРОЦЕСУ ДЕННА'!Q64</f>
        <v>0</v>
      </c>
      <c r="R64" s="626">
        <f>'ПЛАН НАВЧАЛЬНОГО ПРОЦЕСУ ДЕННА'!R64</f>
        <v>0</v>
      </c>
      <c r="S64" s="626">
        <f>'ПЛАН НАВЧАЛЬНОГО ПРОЦЕСУ ДЕННА'!S64</f>
        <v>0</v>
      </c>
      <c r="T64" s="626">
        <f>'ПЛАН НАВЧАЛЬНОГО ПРОЦЕСУ ДЕННА'!T64</f>
        <v>0</v>
      </c>
      <c r="U64" s="626">
        <f>'ПЛАН НАВЧАЛЬНОГО ПРОЦЕСУ ДЕННА'!U64</f>
        <v>0</v>
      </c>
      <c r="V64" s="626">
        <f>'ПЛАН НАВЧАЛЬНОГО ПРОЦЕСУ ДЕННА'!V64</f>
        <v>0</v>
      </c>
      <c r="W64" s="626">
        <f>'ПЛАН НАВЧАЛЬНОГО ПРОЦЕСУ ДЕННА'!W64</f>
        <v>0</v>
      </c>
      <c r="X64" s="353">
        <f>'ПЛАН НАВЧАЛЬНОГО ПРОЦЕСУ ДЕННА'!X64</f>
        <v>0</v>
      </c>
      <c r="Y64" s="162">
        <f>'ПЛАН НАВЧАЛЬНОГО ПРОЦЕСУ ДЕННА'!Y64</f>
        <v>0</v>
      </c>
      <c r="Z64" s="9">
        <f t="shared" si="47"/>
        <v>0</v>
      </c>
      <c r="AA64" s="9">
        <f t="shared" si="47"/>
        <v>0</v>
      </c>
      <c r="AB64" s="9">
        <f t="shared" si="47"/>
        <v>0</v>
      </c>
      <c r="AC64" s="9">
        <f t="shared" si="12"/>
        <v>0</v>
      </c>
      <c r="AD64" s="450"/>
      <c r="AE64" s="450">
        <f>IF('ПЛАН НАВЧАЛЬНОГО ПРОЦЕСУ ДЕННА'!AE64&gt;0,IF(ROUND('ПЛАН НАВЧАЛЬНОГО ПРОЦЕСУ ДЕННА'!AE64*$BW$4,0)&gt;0,ROUND('ПЛАН НАВЧАЛЬНОГО ПРОЦЕСУ ДЕННА'!AE64*$BW$4,0)*2,2),0)</f>
        <v>0</v>
      </c>
      <c r="AF64" s="450">
        <f>IF('ПЛАН НАВЧАЛЬНОГО ПРОЦЕСУ ДЕННА'!AF64&gt;0,IF(ROUND('ПЛАН НАВЧАЛЬНОГО ПРОЦЕСУ ДЕННА'!AF64*$BW$4,0)&gt;0,ROUND('ПЛАН НАВЧАЛЬНОГО ПРОЦЕСУ ДЕННА'!AF64*$BW$4,0)*2,2),0)</f>
        <v>0</v>
      </c>
      <c r="AG64" s="76">
        <f>'ПЛАН НАВЧАЛЬНОГО ПРОЦЕСУ ДЕННА'!AG64</f>
        <v>0</v>
      </c>
      <c r="AH64" s="450">
        <f>IF('ПЛАН НАВЧАЛЬНОГО ПРОЦЕСУ ДЕННА'!AH64&gt;0,IF(ROUND('ПЛАН НАВЧАЛЬНОГО ПРОЦЕСУ ДЕННА'!AH64*$BW$4,0)&gt;0,ROUND('ПЛАН НАВЧАЛЬНОГО ПРОЦЕСУ ДЕННА'!AH64*$BW$4,0)*2,2),0)</f>
        <v>0</v>
      </c>
      <c r="AI64" s="450">
        <f>IF('ПЛАН НАВЧАЛЬНОГО ПРОЦЕСУ ДЕННА'!AI64&gt;0,IF(ROUND('ПЛАН НАВЧАЛЬНОГО ПРОЦЕСУ ДЕННА'!AI64*$BW$4,0)&gt;0,ROUND('ПЛАН НАВЧАЛЬНОГО ПРОЦЕСУ ДЕННА'!AI64*$BW$4,0)*2,2),0)</f>
        <v>0</v>
      </c>
      <c r="AJ64" s="450">
        <f>IF('ПЛАН НАВЧАЛЬНОГО ПРОЦЕСУ ДЕННА'!AJ64&gt;0,IF(ROUND('ПЛАН НАВЧАЛЬНОГО ПРОЦЕСУ ДЕННА'!AJ64*$BW$4,0)&gt;0,ROUND('ПЛАН НАВЧАЛЬНОГО ПРОЦЕСУ ДЕННА'!AJ64*$BW$4,0)*2,2),0)</f>
        <v>0</v>
      </c>
      <c r="AK64" s="76">
        <f>'ПЛАН НАВЧАЛЬНОГО ПРОЦЕСУ ДЕННА'!AK64</f>
        <v>0</v>
      </c>
      <c r="AL64" s="450">
        <f>IF('ПЛАН НАВЧАЛЬНОГО ПРОЦЕСУ ДЕННА'!AL64&gt;0,IF(ROUND('ПЛАН НАВЧАЛЬНОГО ПРОЦЕСУ ДЕННА'!AL64*$BW$4,0)&gt;0,ROUND('ПЛАН НАВЧАЛЬНОГО ПРОЦЕСУ ДЕННА'!AL64*$BW$4,0)*2,2),0)</f>
        <v>0</v>
      </c>
      <c r="AM64" s="450">
        <f>IF('ПЛАН НАВЧАЛЬНОГО ПРОЦЕСУ ДЕННА'!AM64&gt;0,IF(ROUND('ПЛАН НАВЧАЛЬНОГО ПРОЦЕСУ ДЕННА'!AM64*$BW$4,0)&gt;0,ROUND('ПЛАН НАВЧАЛЬНОГО ПРОЦЕСУ ДЕННА'!AM64*$BW$4,0)*2,2),0)</f>
        <v>0</v>
      </c>
      <c r="AN64" s="450">
        <f>IF('ПЛАН НАВЧАЛЬНОГО ПРОЦЕСУ ДЕННА'!AN64&gt;0,IF(ROUND('ПЛАН НАВЧАЛЬНОГО ПРОЦЕСУ ДЕННА'!AN64*$BW$4,0)&gt;0,ROUND('ПЛАН НАВЧАЛЬНОГО ПРОЦЕСУ ДЕННА'!AN64*$BW$4,0)*2,2),0)</f>
        <v>0</v>
      </c>
      <c r="AO64" s="76">
        <f>'ПЛАН НАВЧАЛЬНОГО ПРОЦЕСУ ДЕННА'!AO64</f>
        <v>0</v>
      </c>
      <c r="AP64" s="450">
        <f>IF('ПЛАН НАВЧАЛЬНОГО ПРОЦЕСУ ДЕННА'!AP64&gt;0,IF(ROUND('ПЛАН НАВЧАЛЬНОГО ПРОЦЕСУ ДЕННА'!AP64*$BW$4,0)&gt;0,ROUND('ПЛАН НАВЧАЛЬНОГО ПРОЦЕСУ ДЕННА'!AP64*$BW$4,0)*2,2),0)</f>
        <v>0</v>
      </c>
      <c r="AQ64" s="450">
        <f>IF('ПЛАН НАВЧАЛЬНОГО ПРОЦЕСУ ДЕННА'!AQ64&gt;0,IF(ROUND('ПЛАН НАВЧАЛЬНОГО ПРОЦЕСУ ДЕННА'!AQ64*$BW$4,0)&gt;0,ROUND('ПЛАН НАВЧАЛЬНОГО ПРОЦЕСУ ДЕННА'!AQ64*$BW$4,0)*2,2),0)</f>
        <v>0</v>
      </c>
      <c r="AR64" s="450">
        <f>IF('ПЛАН НАВЧАЛЬНОГО ПРОЦЕСУ ДЕННА'!AR64&gt;0,IF(ROUND('ПЛАН НАВЧАЛЬНОГО ПРОЦЕСУ ДЕННА'!AR64*$BW$4,0)&gt;0,ROUND('ПЛАН НАВЧАЛЬНОГО ПРОЦЕСУ ДЕННА'!AR64*$BW$4,0)*2,2),0)</f>
        <v>0</v>
      </c>
      <c r="AS64" s="76">
        <f>'ПЛАН НАВЧАЛЬНОГО ПРОЦЕСУ ДЕННА'!AS64</f>
        <v>0</v>
      </c>
      <c r="AT64" s="450">
        <f>IF('ПЛАН НАВЧАЛЬНОГО ПРОЦЕСУ ДЕННА'!AT64&gt;0,IF(ROUND('ПЛАН НАВЧАЛЬНОГО ПРОЦЕСУ ДЕННА'!AT64*$BW$4,0)&gt;0,ROUND('ПЛАН НАВЧАЛЬНОГО ПРОЦЕСУ ДЕННА'!AT64*$BW$4,0)*2,2),0)</f>
        <v>0</v>
      </c>
      <c r="AU64" s="450">
        <f>IF('ПЛАН НАВЧАЛЬНОГО ПРОЦЕСУ ДЕННА'!AU64&gt;0,IF(ROUND('ПЛАН НАВЧАЛЬНОГО ПРОЦЕСУ ДЕННА'!AU64*$BW$4,0)&gt;0,ROUND('ПЛАН НАВЧАЛЬНОГО ПРОЦЕСУ ДЕННА'!AU64*$BW$4,0)*2,2),0)</f>
        <v>0</v>
      </c>
      <c r="AV64" s="450">
        <f>IF('ПЛАН НАВЧАЛЬНОГО ПРОЦЕСУ ДЕННА'!AV64&gt;0,IF(ROUND('ПЛАН НАВЧАЛЬНОГО ПРОЦЕСУ ДЕННА'!AV64*$BW$4,0)&gt;0,ROUND('ПЛАН НАВЧАЛЬНОГО ПРОЦЕСУ ДЕННА'!AV64*$BW$4,0)*2,2),0)</f>
        <v>0</v>
      </c>
      <c r="AW64" s="76">
        <f t="shared" si="35"/>
        <v>0</v>
      </c>
      <c r="AX64" s="450">
        <f>IF('ПЛАН НАВЧАЛЬНОГО ПРОЦЕСУ ДЕННА'!AX64&gt;0,IF(ROUND('ПЛАН НАВЧАЛЬНОГО ПРОЦЕСУ ДЕННА'!AX64*$BW$4,0)&gt;0,ROUND('ПЛАН НАВЧАЛЬНОГО ПРОЦЕСУ ДЕННА'!AX64*$BW$4,0)*2,2),0)</f>
        <v>0</v>
      </c>
      <c r="AY64" s="450">
        <f>IF('ПЛАН НАВЧАЛЬНОГО ПРОЦЕСУ ДЕННА'!AY64&gt;0,IF(ROUND('ПЛАН НАВЧАЛЬНОГО ПРОЦЕСУ ДЕННА'!AY64*$BW$4,0)&gt;0,ROUND('ПЛАН НАВЧАЛЬНОГО ПРОЦЕСУ ДЕННА'!AY64*$BW$4,0)*2,2),0)</f>
        <v>0</v>
      </c>
      <c r="AZ64" s="450">
        <f>IF('ПЛАН НАВЧАЛЬНОГО ПРОЦЕСУ ДЕННА'!AZ64&gt;0,IF(ROUND('ПЛАН НАВЧАЛЬНОГО ПРОЦЕСУ ДЕННА'!AZ64*$BW$4,0)&gt;0,ROUND('ПЛАН НАВЧАЛЬНОГО ПРОЦЕСУ ДЕННА'!AZ64*$BW$4,0)*2,2),0)</f>
        <v>0</v>
      </c>
      <c r="BA64" s="76">
        <f t="shared" si="36"/>
        <v>0</v>
      </c>
      <c r="BB64" s="450">
        <f>IF('ПЛАН НАВЧАЛЬНОГО ПРОЦЕСУ ДЕННА'!BB64&gt;0,IF(ROUND('ПЛАН НАВЧАЛЬНОГО ПРОЦЕСУ ДЕННА'!BB64*$BW$4,0)&gt;0,ROUND('ПЛАН НАВЧАЛЬНОГО ПРОЦЕСУ ДЕННА'!BB64*$BW$4,0)*2,2),0)</f>
        <v>0</v>
      </c>
      <c r="BC64" s="450">
        <f>IF('ПЛАН НАВЧАЛЬНОГО ПРОЦЕСУ ДЕННА'!BC64&gt;0,IF(ROUND('ПЛАН НАВЧАЛЬНОГО ПРОЦЕСУ ДЕННА'!BC64*$BW$4,0)&gt;0,ROUND('ПЛАН НАВЧАЛЬНОГО ПРОЦЕСУ ДЕННА'!BC64*$BW$4,0)*2,2),0)</f>
        <v>0</v>
      </c>
      <c r="BD64" s="450">
        <f>IF('ПЛАН НАВЧАЛЬНОГО ПРОЦЕСУ ДЕННА'!BD64&gt;0,IF(ROUND('ПЛАН НАВЧАЛЬНОГО ПРОЦЕСУ ДЕННА'!BD64*$BW$4,0)&gt;0,ROUND('ПЛАН НАВЧАЛЬНОГО ПРОЦЕСУ ДЕННА'!BD64*$BW$4,0)*2,2),0)</f>
        <v>0</v>
      </c>
      <c r="BE64" s="76">
        <f t="shared" si="37"/>
        <v>0</v>
      </c>
      <c r="BF64" s="450">
        <f>IF('ПЛАН НАВЧАЛЬНОГО ПРОЦЕСУ ДЕННА'!BF64&gt;0,IF(ROUND('ПЛАН НАВЧАЛЬНОГО ПРОЦЕСУ ДЕННА'!BF64*$BW$4,0)&gt;0,ROUND('ПЛАН НАВЧАЛЬНОГО ПРОЦЕСУ ДЕННА'!BF64*$BW$4,0)*2,2),0)</f>
        <v>0</v>
      </c>
      <c r="BG64" s="450">
        <f>IF('ПЛАН НАВЧАЛЬНОГО ПРОЦЕСУ ДЕННА'!BG64&gt;0,IF(ROUND('ПЛАН НАВЧАЛЬНОГО ПРОЦЕСУ ДЕННА'!BG64*$BW$4,0)&gt;0,ROUND('ПЛАН НАВЧАЛЬНОГО ПРОЦЕСУ ДЕННА'!BG64*$BW$4,0)*2,2),0)</f>
        <v>0</v>
      </c>
      <c r="BH64" s="450">
        <f>IF('ПЛАН НАВЧАЛЬНОГО ПРОЦЕСУ ДЕННА'!BH64&gt;0,IF(ROUND('ПЛАН НАВЧАЛЬНОГО ПРОЦЕСУ ДЕННА'!BH64*$BW$4,0)&gt;0,ROUND('ПЛАН НАВЧАЛЬНОГО ПРОЦЕСУ ДЕННА'!BH64*$BW$4,0)*2,2),0)</f>
        <v>0</v>
      </c>
      <c r="BI64" s="76">
        <f t="shared" si="38"/>
        <v>0</v>
      </c>
      <c r="BJ64" s="69">
        <f t="shared" si="0"/>
        <v>0</v>
      </c>
      <c r="BK64" s="142" t="str">
        <f t="shared" si="1"/>
        <v/>
      </c>
      <c r="BL64" s="15">
        <f t="shared" si="49"/>
        <v>0</v>
      </c>
      <c r="BM64" s="15">
        <f t="shared" si="48"/>
        <v>0</v>
      </c>
      <c r="BN64" s="15">
        <f t="shared" si="48"/>
        <v>0</v>
      </c>
      <c r="BO64" s="15">
        <f t="shared" si="48"/>
        <v>0</v>
      </c>
      <c r="BP64" s="15">
        <f t="shared" si="48"/>
        <v>0</v>
      </c>
      <c r="BQ64" s="15">
        <f t="shared" si="48"/>
        <v>0</v>
      </c>
      <c r="BR64" s="15">
        <f t="shared" si="48"/>
        <v>0</v>
      </c>
      <c r="BS64" s="15">
        <f t="shared" si="48"/>
        <v>0</v>
      </c>
      <c r="BT64" s="101">
        <f t="shared" si="43"/>
        <v>0</v>
      </c>
      <c r="BW64" s="15">
        <f t="shared" si="27"/>
        <v>0</v>
      </c>
      <c r="BX64" s="15">
        <f t="shared" si="28"/>
        <v>0</v>
      </c>
      <c r="BY64" s="15">
        <f t="shared" si="29"/>
        <v>0</v>
      </c>
      <c r="BZ64" s="15">
        <f t="shared" si="30"/>
        <v>0</v>
      </c>
      <c r="CA64" s="15">
        <f t="shared" si="31"/>
        <v>0</v>
      </c>
      <c r="CB64" s="15">
        <f t="shared" si="32"/>
        <v>0</v>
      </c>
      <c r="CC64" s="15">
        <f t="shared" si="33"/>
        <v>0</v>
      </c>
      <c r="CD64" s="15">
        <f t="shared" si="34"/>
        <v>0</v>
      </c>
      <c r="CE64" s="234">
        <f t="shared" si="44"/>
        <v>0</v>
      </c>
      <c r="CF64" s="355">
        <f t="shared" si="15"/>
        <v>0</v>
      </c>
      <c r="CH64" s="356">
        <f t="shared" si="16"/>
        <v>0</v>
      </c>
      <c r="CI64" s="356">
        <f t="shared" si="17"/>
        <v>0</v>
      </c>
      <c r="CJ64" s="356">
        <f t="shared" si="18"/>
        <v>0</v>
      </c>
      <c r="CK64" s="356">
        <f t="shared" si="19"/>
        <v>0</v>
      </c>
      <c r="CL64" s="356">
        <f t="shared" si="20"/>
        <v>0</v>
      </c>
      <c r="CM64" s="356">
        <f t="shared" si="21"/>
        <v>0</v>
      </c>
      <c r="CN64" s="356">
        <f t="shared" si="22"/>
        <v>0</v>
      </c>
      <c r="CO64" s="356">
        <f t="shared" si="23"/>
        <v>0</v>
      </c>
      <c r="CP64" s="357">
        <f t="shared" si="45"/>
        <v>0</v>
      </c>
      <c r="CQ64" s="356">
        <f t="shared" si="3"/>
        <v>0</v>
      </c>
      <c r="CR64" s="356">
        <f t="shared" si="4"/>
        <v>0</v>
      </c>
      <c r="CS64" s="358">
        <f t="shared" si="5"/>
        <v>0</v>
      </c>
      <c r="CT64" s="356">
        <f t="shared" si="6"/>
        <v>0</v>
      </c>
      <c r="CU64" s="356">
        <f t="shared" si="7"/>
        <v>0</v>
      </c>
      <c r="CV64" s="356">
        <f t="shared" si="8"/>
        <v>0</v>
      </c>
      <c r="CW64" s="356">
        <f t="shared" si="9"/>
        <v>0</v>
      </c>
      <c r="CX64" s="356">
        <f t="shared" si="10"/>
        <v>0</v>
      </c>
      <c r="CY64" s="359">
        <f t="shared" si="46"/>
        <v>0</v>
      </c>
      <c r="DC64" s="360">
        <f>SUM($AD64:$AF64)+SUM($AH64:$AJ64)+SUM($AL64:AN64)+SUM($AP64:AR64)+SUM($AT64:AV64)+SUM($AX64:AZ64)+SUM($BB64:BD64)+SUM($BF64:BH64)</f>
        <v>0</v>
      </c>
      <c r="DD64" s="139"/>
      <c r="DE64" s="139"/>
      <c r="DF64" s="139"/>
      <c r="DG64" s="139"/>
      <c r="DH64" s="139"/>
      <c r="DI64" s="139"/>
      <c r="DJ64" s="139"/>
      <c r="DK64" s="139"/>
      <c r="DL64" s="139"/>
      <c r="DM64" s="139"/>
      <c r="DN64" s="139"/>
      <c r="DO64" s="139"/>
      <c r="DP64" s="139"/>
      <c r="DQ64" s="139"/>
      <c r="DR64" s="139"/>
      <c r="DS64" s="139"/>
      <c r="DT64" s="139"/>
      <c r="DU64" s="139"/>
    </row>
    <row r="65" spans="1:125" s="20" customFormat="1" hidden="1" x14ac:dyDescent="0.25">
      <c r="A65" s="361" t="s">
        <v>25</v>
      </c>
      <c r="B65" s="348"/>
      <c r="C65" s="349"/>
      <c r="D65" s="362"/>
      <c r="E65" s="183"/>
      <c r="F65" s="183"/>
      <c r="G65" s="363"/>
      <c r="H65" s="362"/>
      <c r="I65" s="183"/>
      <c r="J65" s="183"/>
      <c r="K65" s="183"/>
      <c r="L65" s="183"/>
      <c r="M65" s="183"/>
      <c r="N65" s="363"/>
      <c r="O65" s="162"/>
      <c r="P65" s="162"/>
      <c r="Q65" s="617"/>
      <c r="R65" s="613"/>
      <c r="S65" s="613"/>
      <c r="T65" s="613"/>
      <c r="U65" s="613"/>
      <c r="V65" s="613"/>
      <c r="W65" s="610"/>
      <c r="X65" s="364"/>
      <c r="Y65" s="364"/>
      <c r="Z65" s="364"/>
      <c r="AA65" s="364"/>
      <c r="AB65" s="364"/>
      <c r="AC65" s="364"/>
      <c r="AD65" s="365"/>
      <c r="AE65" s="365"/>
      <c r="AF65" s="365"/>
      <c r="AG65" s="366"/>
      <c r="AH65" s="365"/>
      <c r="AI65" s="365"/>
      <c r="AJ65" s="365"/>
      <c r="AK65" s="366"/>
      <c r="AL65" s="365"/>
      <c r="AM65" s="365"/>
      <c r="AN65" s="365"/>
      <c r="AO65" s="366"/>
      <c r="AP65" s="365"/>
      <c r="AQ65" s="365"/>
      <c r="AR65" s="365"/>
      <c r="AS65" s="366"/>
      <c r="AT65" s="365"/>
      <c r="AU65" s="365"/>
      <c r="AV65" s="365"/>
      <c r="AW65" s="366"/>
      <c r="AX65" s="365"/>
      <c r="AY65" s="365"/>
      <c r="AZ65" s="365"/>
      <c r="BA65" s="366"/>
      <c r="BB65" s="365"/>
      <c r="BC65" s="365"/>
      <c r="BD65" s="365"/>
      <c r="BE65" s="366"/>
      <c r="BF65" s="365"/>
      <c r="BG65" s="365"/>
      <c r="BH65" s="365"/>
      <c r="BI65" s="366"/>
      <c r="BJ65" s="69">
        <f t="shared" si="0"/>
        <v>0</v>
      </c>
      <c r="BK65" s="142" t="str">
        <f t="shared" si="1"/>
        <v/>
      </c>
      <c r="BL65" s="50"/>
      <c r="BM65" s="50"/>
      <c r="BN65" s="50"/>
      <c r="BO65" s="50"/>
      <c r="BP65" s="50"/>
      <c r="BQ65" s="50"/>
      <c r="BR65" s="50"/>
      <c r="BS65" s="50"/>
      <c r="BT65" s="109"/>
      <c r="BW65" s="50"/>
      <c r="BX65" s="50"/>
      <c r="BY65" s="50"/>
      <c r="BZ65" s="50"/>
      <c r="CA65" s="50"/>
      <c r="CB65" s="50"/>
      <c r="CC65" s="50"/>
      <c r="CD65" s="50"/>
      <c r="CE65" s="234"/>
      <c r="CF65" s="355">
        <f>MAX(BW65:CD65)</f>
        <v>0</v>
      </c>
      <c r="CH65" s="356"/>
      <c r="CI65" s="356"/>
      <c r="CJ65" s="356"/>
      <c r="CK65" s="356"/>
      <c r="CL65" s="356"/>
      <c r="CM65" s="356"/>
      <c r="CN65" s="356"/>
      <c r="CO65" s="356"/>
      <c r="CQ65" s="356"/>
      <c r="CR65" s="356"/>
      <c r="CS65" s="358"/>
      <c r="CT65" s="356"/>
      <c r="CU65" s="356"/>
      <c r="CV65" s="356"/>
      <c r="CW65" s="356"/>
      <c r="CX65" s="356"/>
      <c r="DC65" s="360">
        <f>SUM($AD65:$AF65)+SUM($AH65:$AJ65)+SUM($AL65:AN65)+SUM($AP65:AR65)+SUM($AT65:AV65)+SUM($AX65:AZ65)+SUM($BB65:BD65)+SUM($BF65:BH65)</f>
        <v>0</v>
      </c>
      <c r="DD65" s="139"/>
      <c r="DE65" s="139"/>
      <c r="DF65" s="139"/>
      <c r="DG65" s="139"/>
      <c r="DH65" s="139"/>
      <c r="DI65" s="139"/>
      <c r="DJ65" s="139"/>
      <c r="DK65" s="139"/>
      <c r="DL65" s="139"/>
      <c r="DM65" s="139"/>
      <c r="DN65" s="139"/>
      <c r="DO65" s="139"/>
      <c r="DP65" s="139"/>
      <c r="DQ65" s="139"/>
      <c r="DR65" s="139"/>
      <c r="DS65" s="139"/>
      <c r="DT65" s="139"/>
      <c r="DU65" s="139"/>
    </row>
    <row r="66" spans="1:125" s="20" customFormat="1" hidden="1" x14ac:dyDescent="0.25">
      <c r="A66" s="361" t="s">
        <v>25</v>
      </c>
      <c r="B66" s="348"/>
      <c r="C66" s="349"/>
      <c r="D66" s="362"/>
      <c r="E66" s="183"/>
      <c r="F66" s="183"/>
      <c r="G66" s="363"/>
      <c r="H66" s="362"/>
      <c r="I66" s="183"/>
      <c r="J66" s="183"/>
      <c r="K66" s="183"/>
      <c r="L66" s="183"/>
      <c r="M66" s="183"/>
      <c r="N66" s="363"/>
      <c r="O66" s="162"/>
      <c r="P66" s="162"/>
      <c r="Q66" s="617"/>
      <c r="R66" s="613"/>
      <c r="S66" s="613"/>
      <c r="T66" s="613"/>
      <c r="U66" s="613"/>
      <c r="V66" s="613"/>
      <c r="W66" s="610"/>
      <c r="X66" s="364"/>
      <c r="Y66" s="364"/>
      <c r="Z66" s="364"/>
      <c r="AA66" s="364"/>
      <c r="AB66" s="364"/>
      <c r="AC66" s="364"/>
      <c r="AD66" s="365"/>
      <c r="AE66" s="365"/>
      <c r="AF66" s="365"/>
      <c r="AG66" s="366"/>
      <c r="AH66" s="365"/>
      <c r="AI66" s="365"/>
      <c r="AJ66" s="365"/>
      <c r="AK66" s="366"/>
      <c r="AL66" s="365"/>
      <c r="AM66" s="365"/>
      <c r="AN66" s="365"/>
      <c r="AO66" s="366"/>
      <c r="AP66" s="365"/>
      <c r="AQ66" s="365"/>
      <c r="AR66" s="365"/>
      <c r="AS66" s="366"/>
      <c r="AT66" s="365"/>
      <c r="AU66" s="365"/>
      <c r="AV66" s="365"/>
      <c r="AW66" s="366"/>
      <c r="AX66" s="365"/>
      <c r="AY66" s="365"/>
      <c r="AZ66" s="365"/>
      <c r="BA66" s="366"/>
      <c r="BB66" s="365"/>
      <c r="BC66" s="365"/>
      <c r="BD66" s="365"/>
      <c r="BE66" s="366"/>
      <c r="BF66" s="365"/>
      <c r="BG66" s="365"/>
      <c r="BH66" s="365"/>
      <c r="BI66" s="366"/>
      <c r="BJ66" s="69">
        <f t="shared" si="0"/>
        <v>0</v>
      </c>
      <c r="BK66" s="142" t="str">
        <f t="shared" si="1"/>
        <v/>
      </c>
      <c r="BL66" s="50"/>
      <c r="BM66" s="50"/>
      <c r="BN66" s="50"/>
      <c r="BO66" s="50"/>
      <c r="BP66" s="50"/>
      <c r="BQ66" s="50"/>
      <c r="BR66" s="50"/>
      <c r="BS66" s="50"/>
      <c r="BT66" s="109"/>
      <c r="BW66" s="50"/>
      <c r="BX66" s="50"/>
      <c r="BY66" s="50"/>
      <c r="BZ66" s="50"/>
      <c r="CA66" s="50"/>
      <c r="CB66" s="50"/>
      <c r="CC66" s="50"/>
      <c r="CD66" s="50"/>
      <c r="CE66" s="234"/>
      <c r="CF66" s="355">
        <f>MAX(BW66:CD66)</f>
        <v>0</v>
      </c>
      <c r="CH66" s="356"/>
      <c r="CI66" s="356"/>
      <c r="CJ66" s="356"/>
      <c r="CK66" s="356"/>
      <c r="CL66" s="356"/>
      <c r="CM66" s="356"/>
      <c r="CN66" s="356"/>
      <c r="CO66" s="356"/>
      <c r="CQ66" s="356"/>
      <c r="CR66" s="356"/>
      <c r="CS66" s="358"/>
      <c r="CT66" s="356"/>
      <c r="CU66" s="356"/>
      <c r="CV66" s="356"/>
      <c r="CW66" s="356"/>
      <c r="CX66" s="356"/>
      <c r="DC66" s="360">
        <f>SUM($AD66:$AF66)+SUM($AH66:$AJ66)+SUM($AL66:AN66)+SUM($AP66:AR66)+SUM($AT66:AV66)+SUM($AX66:AZ66)+SUM($BB66:BD66)+SUM($BF66:BH66)</f>
        <v>0</v>
      </c>
      <c r="DD66" s="139"/>
      <c r="DE66" s="139"/>
      <c r="DF66" s="139"/>
      <c r="DG66" s="139"/>
      <c r="DH66" s="139"/>
      <c r="DI66" s="139"/>
      <c r="DJ66" s="139"/>
      <c r="DK66" s="139"/>
      <c r="DL66" s="139"/>
      <c r="DM66" s="139"/>
      <c r="DN66" s="139"/>
      <c r="DO66" s="139"/>
      <c r="DP66" s="139"/>
      <c r="DQ66" s="139"/>
      <c r="DR66" s="139"/>
      <c r="DS66" s="139"/>
      <c r="DT66" s="139"/>
      <c r="DU66" s="139"/>
    </row>
    <row r="67" spans="1:125" s="20" customFormat="1" ht="10.199999999999999" hidden="1" x14ac:dyDescent="0.2">
      <c r="A67" s="361" t="s">
        <v>25</v>
      </c>
      <c r="B67" s="348"/>
      <c r="C67" s="349"/>
      <c r="D67" s="362"/>
      <c r="E67" s="183"/>
      <c r="F67" s="183"/>
      <c r="G67" s="363"/>
      <c r="H67" s="362"/>
      <c r="I67" s="183"/>
      <c r="J67" s="183"/>
      <c r="K67" s="183"/>
      <c r="L67" s="183"/>
      <c r="M67" s="183"/>
      <c r="N67" s="363"/>
      <c r="O67" s="162"/>
      <c r="P67" s="162"/>
      <c r="Q67" s="617"/>
      <c r="R67" s="613"/>
      <c r="S67" s="613"/>
      <c r="T67" s="613"/>
      <c r="U67" s="613"/>
      <c r="V67" s="613"/>
      <c r="W67" s="610"/>
      <c r="X67" s="364"/>
      <c r="Y67" s="364"/>
      <c r="Z67" s="364"/>
      <c r="AA67" s="364"/>
      <c r="AB67" s="364"/>
      <c r="AC67" s="364"/>
      <c r="AD67" s="365"/>
      <c r="AE67" s="365"/>
      <c r="AF67" s="365"/>
      <c r="AG67" s="366"/>
      <c r="AH67" s="365"/>
      <c r="AI67" s="365"/>
      <c r="AJ67" s="365"/>
      <c r="AK67" s="366"/>
      <c r="AL67" s="365"/>
      <c r="AM67" s="365"/>
      <c r="AN67" s="365"/>
      <c r="AO67" s="366"/>
      <c r="AP67" s="365"/>
      <c r="AQ67" s="365"/>
      <c r="AR67" s="365"/>
      <c r="AS67" s="366"/>
      <c r="AT67" s="365"/>
      <c r="AU67" s="365"/>
      <c r="AV67" s="365"/>
      <c r="AW67" s="366"/>
      <c r="AX67" s="365"/>
      <c r="AY67" s="365"/>
      <c r="AZ67" s="365"/>
      <c r="BA67" s="366"/>
      <c r="BB67" s="365"/>
      <c r="BC67" s="365"/>
      <c r="BD67" s="365"/>
      <c r="BE67" s="366"/>
      <c r="BF67" s="365"/>
      <c r="BG67" s="365"/>
      <c r="BH67" s="365"/>
      <c r="BI67" s="366"/>
      <c r="BJ67" s="69">
        <f t="shared" si="0"/>
        <v>0</v>
      </c>
      <c r="BK67" s="142" t="str">
        <f t="shared" si="1"/>
        <v/>
      </c>
      <c r="BL67" s="50"/>
      <c r="BM67" s="50"/>
      <c r="BN67" s="50"/>
      <c r="BO67" s="50"/>
      <c r="BP67" s="50"/>
      <c r="BQ67" s="50"/>
      <c r="BR67" s="50"/>
      <c r="BS67" s="50"/>
      <c r="BT67" s="109"/>
      <c r="BW67" s="50"/>
      <c r="BX67" s="50"/>
      <c r="BY67" s="50"/>
      <c r="BZ67" s="50"/>
      <c r="CA67" s="50"/>
      <c r="CB67" s="50"/>
      <c r="CC67" s="50"/>
      <c r="CD67" s="50"/>
      <c r="CE67" s="234"/>
      <c r="CF67" s="355">
        <f t="shared" si="15"/>
        <v>0</v>
      </c>
      <c r="CH67" s="356"/>
      <c r="CI67" s="356"/>
      <c r="CJ67" s="356"/>
      <c r="CK67" s="356"/>
      <c r="CL67" s="356"/>
      <c r="CM67" s="356"/>
      <c r="CN67" s="356"/>
      <c r="CO67" s="356"/>
      <c r="CQ67" s="356"/>
      <c r="CR67" s="356"/>
      <c r="CS67" s="358"/>
      <c r="CT67" s="356"/>
      <c r="CU67" s="356"/>
      <c r="CV67" s="356"/>
      <c r="CW67" s="356"/>
      <c r="CX67" s="356"/>
      <c r="DC67" s="360">
        <f t="shared" ref="DC67:DC68" si="50">SUM($AD67:$AD67)+SUM($AH67:$AH67)+SUM($AL67:$AL67)+SUM($AP67:$AP67)+SUM($AT67:$AT67)+SUM($AX67:$AX67)+SUM($BB67:$BB67)+SUM($BF67:$BF67)</f>
        <v>0</v>
      </c>
      <c r="DD67" s="367"/>
      <c r="DE67" s="367"/>
      <c r="DF67" s="367"/>
      <c r="DG67" s="367"/>
      <c r="DH67" s="367"/>
      <c r="DI67" s="367"/>
      <c r="DJ67" s="367"/>
      <c r="DK67" s="367"/>
      <c r="DL67" s="368"/>
    </row>
    <row r="68" spans="1:125" s="20" customFormat="1" ht="10.199999999999999" hidden="1" x14ac:dyDescent="0.2">
      <c r="A68" s="361" t="s">
        <v>25</v>
      </c>
      <c r="B68" s="348"/>
      <c r="C68" s="349"/>
      <c r="D68" s="362"/>
      <c r="E68" s="183"/>
      <c r="F68" s="183"/>
      <c r="G68" s="363"/>
      <c r="H68" s="362"/>
      <c r="I68" s="183"/>
      <c r="J68" s="183"/>
      <c r="K68" s="183"/>
      <c r="L68" s="183"/>
      <c r="M68" s="183"/>
      <c r="N68" s="363"/>
      <c r="O68" s="162"/>
      <c r="P68" s="162"/>
      <c r="Q68" s="617"/>
      <c r="R68" s="613"/>
      <c r="S68" s="613"/>
      <c r="T68" s="613"/>
      <c r="U68" s="613"/>
      <c r="V68" s="613"/>
      <c r="W68" s="610"/>
      <c r="X68" s="364"/>
      <c r="Y68" s="364"/>
      <c r="Z68" s="364"/>
      <c r="AA68" s="364"/>
      <c r="AB68" s="364"/>
      <c r="AC68" s="364"/>
      <c r="AD68" s="365"/>
      <c r="AE68" s="365"/>
      <c r="AF68" s="365"/>
      <c r="AG68" s="366"/>
      <c r="AH68" s="365"/>
      <c r="AI68" s="365"/>
      <c r="AJ68" s="365"/>
      <c r="AK68" s="366"/>
      <c r="AL68" s="365"/>
      <c r="AM68" s="365"/>
      <c r="AN68" s="365"/>
      <c r="AO68" s="366"/>
      <c r="AP68" s="365"/>
      <c r="AQ68" s="365"/>
      <c r="AR68" s="365"/>
      <c r="AS68" s="366"/>
      <c r="AT68" s="365"/>
      <c r="AU68" s="365"/>
      <c r="AV68" s="365"/>
      <c r="AW68" s="366"/>
      <c r="AX68" s="365"/>
      <c r="AY68" s="365"/>
      <c r="AZ68" s="365"/>
      <c r="BA68" s="366"/>
      <c r="BB68" s="365"/>
      <c r="BC68" s="365"/>
      <c r="BD68" s="365"/>
      <c r="BE68" s="366"/>
      <c r="BF68" s="365"/>
      <c r="BG68" s="365"/>
      <c r="BH68" s="365"/>
      <c r="BI68" s="366"/>
      <c r="BJ68" s="69">
        <f t="shared" si="0"/>
        <v>0</v>
      </c>
      <c r="BK68" s="142" t="str">
        <f t="shared" si="1"/>
        <v/>
      </c>
      <c r="BL68" s="50"/>
      <c r="BM68" s="50"/>
      <c r="BN68" s="50"/>
      <c r="BO68" s="50"/>
      <c r="BP68" s="50"/>
      <c r="BQ68" s="50"/>
      <c r="BR68" s="50"/>
      <c r="BS68" s="50"/>
      <c r="BT68" s="109"/>
      <c r="BW68" s="50"/>
      <c r="BX68" s="50"/>
      <c r="BY68" s="50"/>
      <c r="BZ68" s="50"/>
      <c r="CA68" s="50"/>
      <c r="CB68" s="50"/>
      <c r="CC68" s="50"/>
      <c r="CD68" s="50"/>
      <c r="CE68" s="234"/>
      <c r="CF68" s="355">
        <f t="shared" si="15"/>
        <v>0</v>
      </c>
      <c r="CH68" s="356"/>
      <c r="CI68" s="356"/>
      <c r="CJ68" s="356"/>
      <c r="CK68" s="356"/>
      <c r="CL68" s="356"/>
      <c r="CM68" s="356"/>
      <c r="CN68" s="356"/>
      <c r="CO68" s="356"/>
      <c r="CQ68" s="356"/>
      <c r="CR68" s="356"/>
      <c r="CS68" s="358"/>
      <c r="CT68" s="356"/>
      <c r="CU68" s="356"/>
      <c r="CV68" s="356"/>
      <c r="CW68" s="356"/>
      <c r="CX68" s="356"/>
      <c r="DC68" s="360">
        <f t="shared" si="50"/>
        <v>0</v>
      </c>
      <c r="DD68" s="367"/>
      <c r="DE68" s="367"/>
      <c r="DF68" s="367"/>
      <c r="DG68" s="367"/>
      <c r="DH68" s="367"/>
      <c r="DI68" s="367"/>
      <c r="DJ68" s="367"/>
      <c r="DK68" s="367"/>
      <c r="DL68" s="368"/>
    </row>
    <row r="69" spans="1:125" s="21" customFormat="1" ht="14.25" customHeight="1" x14ac:dyDescent="0.25">
      <c r="A69" s="361" t="s">
        <v>25</v>
      </c>
      <c r="B69" s="369" t="s">
        <v>39</v>
      </c>
      <c r="C69" s="370"/>
      <c r="D69" s="198"/>
      <c r="E69" s="198"/>
      <c r="F69" s="198"/>
      <c r="G69" s="198"/>
      <c r="H69" s="198"/>
      <c r="I69" s="371"/>
      <c r="J69" s="371"/>
      <c r="K69" s="198"/>
      <c r="L69" s="198"/>
      <c r="M69" s="198"/>
      <c r="N69" s="198"/>
      <c r="O69" s="198"/>
      <c r="P69" s="198"/>
      <c r="Q69" s="198"/>
      <c r="R69" s="198"/>
      <c r="S69" s="198"/>
      <c r="T69" s="371"/>
      <c r="U69" s="371"/>
      <c r="V69" s="371"/>
      <c r="W69" s="199"/>
      <c r="X69" s="35">
        <f>SUMIF($A15:$A64,"&gt;'#'",X15:X64)</f>
        <v>1374</v>
      </c>
      <c r="Y69" s="35">
        <f>SUMIF($A15:$A64,"&gt;'#'",Y15:Y64)</f>
        <v>45.8</v>
      </c>
      <c r="Z69" s="36">
        <f t="shared" ref="Z69:AC69" si="51">SUMIF($A15:$A64,"&gt;'#'",Z15:Z64)</f>
        <v>36</v>
      </c>
      <c r="AA69" s="36">
        <f t="shared" si="51"/>
        <v>0</v>
      </c>
      <c r="AB69" s="36">
        <f t="shared" si="51"/>
        <v>28</v>
      </c>
      <c r="AC69" s="36">
        <f t="shared" si="51"/>
        <v>1310</v>
      </c>
      <c r="AD69" s="260">
        <f>SUM(AD15:AD64)</f>
        <v>16</v>
      </c>
      <c r="AE69" s="260">
        <f>SUM(AE15:AE64)</f>
        <v>0</v>
      </c>
      <c r="AF69" s="260">
        <f>SUM(AF15:AF64)</f>
        <v>10</v>
      </c>
      <c r="AG69" s="258">
        <f t="shared" ref="AG69:BI69" si="52">SUM(AG15:AG64)</f>
        <v>19</v>
      </c>
      <c r="AH69" s="260">
        <f t="shared" si="52"/>
        <v>18</v>
      </c>
      <c r="AI69" s="260">
        <f t="shared" si="52"/>
        <v>0</v>
      </c>
      <c r="AJ69" s="260">
        <f t="shared" si="52"/>
        <v>16</v>
      </c>
      <c r="AK69" s="258">
        <f t="shared" si="52"/>
        <v>24</v>
      </c>
      <c r="AL69" s="260">
        <f t="shared" si="52"/>
        <v>2</v>
      </c>
      <c r="AM69" s="260">
        <f t="shared" si="52"/>
        <v>0</v>
      </c>
      <c r="AN69" s="260">
        <f t="shared" si="52"/>
        <v>2</v>
      </c>
      <c r="AO69" s="258">
        <f t="shared" si="52"/>
        <v>2.8</v>
      </c>
      <c r="AP69" s="260">
        <f t="shared" si="52"/>
        <v>0</v>
      </c>
      <c r="AQ69" s="260">
        <f t="shared" si="52"/>
        <v>0</v>
      </c>
      <c r="AR69" s="260">
        <f t="shared" si="52"/>
        <v>0</v>
      </c>
      <c r="AS69" s="258">
        <f t="shared" si="52"/>
        <v>0</v>
      </c>
      <c r="AT69" s="260">
        <f t="shared" si="52"/>
        <v>0</v>
      </c>
      <c r="AU69" s="260">
        <f t="shared" si="52"/>
        <v>0</v>
      </c>
      <c r="AV69" s="260">
        <f t="shared" si="52"/>
        <v>0</v>
      </c>
      <c r="AW69" s="258">
        <f t="shared" si="52"/>
        <v>0</v>
      </c>
      <c r="AX69" s="260">
        <f t="shared" si="52"/>
        <v>0</v>
      </c>
      <c r="AY69" s="260">
        <f t="shared" si="52"/>
        <v>0</v>
      </c>
      <c r="AZ69" s="260">
        <f t="shared" si="52"/>
        <v>0</v>
      </c>
      <c r="BA69" s="258">
        <f t="shared" si="52"/>
        <v>0</v>
      </c>
      <c r="BB69" s="260">
        <f t="shared" si="52"/>
        <v>0</v>
      </c>
      <c r="BC69" s="260">
        <f t="shared" si="52"/>
        <v>0</v>
      </c>
      <c r="BD69" s="260">
        <f t="shared" si="52"/>
        <v>0</v>
      </c>
      <c r="BE69" s="258">
        <f t="shared" si="52"/>
        <v>0</v>
      </c>
      <c r="BF69" s="260">
        <f t="shared" si="52"/>
        <v>0</v>
      </c>
      <c r="BG69" s="260">
        <f t="shared" si="52"/>
        <v>0</v>
      </c>
      <c r="BH69" s="260">
        <f t="shared" si="52"/>
        <v>0</v>
      </c>
      <c r="BI69" s="258">
        <f t="shared" si="52"/>
        <v>0</v>
      </c>
      <c r="BJ69" s="70">
        <f t="shared" si="0"/>
        <v>0.95342066957787486</v>
      </c>
      <c r="BK69" s="56"/>
      <c r="BL69" s="92">
        <f>SUM(BL15:BL68)</f>
        <v>19</v>
      </c>
      <c r="BM69" s="92">
        <f t="shared" ref="BM69:BT69" si="53">SUM(BM15:BM68)</f>
        <v>24</v>
      </c>
      <c r="BN69" s="92">
        <f t="shared" si="53"/>
        <v>2.8</v>
      </c>
      <c r="BO69" s="92">
        <f t="shared" si="53"/>
        <v>0</v>
      </c>
      <c r="BP69" s="92">
        <f t="shared" si="53"/>
        <v>0</v>
      </c>
      <c r="BQ69" s="92">
        <f t="shared" si="53"/>
        <v>0</v>
      </c>
      <c r="BR69" s="92">
        <f t="shared" si="53"/>
        <v>0</v>
      </c>
      <c r="BS69" s="92">
        <f t="shared" si="53"/>
        <v>0</v>
      </c>
      <c r="BT69" s="101">
        <f t="shared" si="53"/>
        <v>45.8</v>
      </c>
      <c r="BW69" s="38">
        <f>SUM(BW15:BW68)</f>
        <v>19</v>
      </c>
      <c r="BX69" s="38">
        <f t="shared" ref="BX69:CE69" si="54">SUM(BX15:BX68)</f>
        <v>24</v>
      </c>
      <c r="BY69" s="38">
        <f t="shared" si="54"/>
        <v>2.75</v>
      </c>
      <c r="BZ69" s="38">
        <f t="shared" si="54"/>
        <v>0</v>
      </c>
      <c r="CA69" s="38">
        <f t="shared" si="54"/>
        <v>0</v>
      </c>
      <c r="CB69" s="38">
        <f t="shared" si="54"/>
        <v>0</v>
      </c>
      <c r="CC69" s="38">
        <f t="shared" si="54"/>
        <v>0</v>
      </c>
      <c r="CD69" s="38">
        <f t="shared" si="54"/>
        <v>0</v>
      </c>
      <c r="CE69" s="235">
        <f t="shared" si="54"/>
        <v>45.75</v>
      </c>
      <c r="CF69" s="252"/>
      <c r="CG69" s="24" t="s">
        <v>36</v>
      </c>
      <c r="CH69" s="84">
        <f>SUM(CH15:CH68)</f>
        <v>4</v>
      </c>
      <c r="CI69" s="84">
        <f t="shared" ref="CI69:CO69" si="55">SUM(CI15:CI68)</f>
        <v>4</v>
      </c>
      <c r="CJ69" s="84">
        <f t="shared" si="55"/>
        <v>1</v>
      </c>
      <c r="CK69" s="84">
        <f t="shared" si="55"/>
        <v>0</v>
      </c>
      <c r="CL69" s="84">
        <f t="shared" si="55"/>
        <v>0</v>
      </c>
      <c r="CM69" s="84">
        <f t="shared" si="55"/>
        <v>0</v>
      </c>
      <c r="CN69" s="84">
        <f t="shared" si="55"/>
        <v>0</v>
      </c>
      <c r="CO69" s="84">
        <f t="shared" si="55"/>
        <v>0</v>
      </c>
      <c r="CP69" s="97">
        <f>SUM(CP15:CP38)</f>
        <v>9</v>
      </c>
      <c r="CQ69" s="84">
        <f>SUM(CQ15:CQ68)</f>
        <v>1</v>
      </c>
      <c r="CR69" s="84">
        <f t="shared" ref="CR69:CX69" si="56">SUM(CR15:CR68)</f>
        <v>4</v>
      </c>
      <c r="CS69" s="84">
        <f t="shared" si="56"/>
        <v>0</v>
      </c>
      <c r="CT69" s="84">
        <f t="shared" si="56"/>
        <v>0</v>
      </c>
      <c r="CU69" s="84">
        <f t="shared" si="56"/>
        <v>0</v>
      </c>
      <c r="CV69" s="84">
        <f t="shared" si="56"/>
        <v>0</v>
      </c>
      <c r="CW69" s="84">
        <f t="shared" si="56"/>
        <v>0</v>
      </c>
      <c r="CX69" s="84">
        <f t="shared" si="56"/>
        <v>0</v>
      </c>
      <c r="CY69" s="100">
        <f>SUM(CY15:CY38)</f>
        <v>5</v>
      </c>
      <c r="DD69" s="153">
        <f>COUNTIF(DD15:DD38,"&gt;0")</f>
        <v>0</v>
      </c>
      <c r="DE69" s="153">
        <f t="shared" ref="DE69:DK69" si="57">COUNTIF(DE15:DE38,"&gt;0")</f>
        <v>0</v>
      </c>
      <c r="DF69" s="153">
        <f t="shared" si="57"/>
        <v>0</v>
      </c>
      <c r="DG69" s="153">
        <f t="shared" si="57"/>
        <v>0</v>
      </c>
      <c r="DH69" s="153">
        <f t="shared" si="57"/>
        <v>0</v>
      </c>
      <c r="DI69" s="153">
        <f t="shared" si="57"/>
        <v>0</v>
      </c>
      <c r="DJ69" s="153">
        <f t="shared" si="57"/>
        <v>0</v>
      </c>
      <c r="DK69" s="153">
        <f t="shared" si="57"/>
        <v>0</v>
      </c>
      <c r="DL69" s="154">
        <f>COUNTIF(DL15:DL38,"&gt;0")</f>
        <v>0</v>
      </c>
      <c r="DM69" s="153">
        <f t="shared" ref="DM69:DU69" si="58">COUNTIF(DM15:DM38,"&gt;0")</f>
        <v>0</v>
      </c>
      <c r="DN69" s="153">
        <f t="shared" si="58"/>
        <v>0</v>
      </c>
      <c r="DO69" s="153">
        <f t="shared" si="58"/>
        <v>0</v>
      </c>
      <c r="DP69" s="153">
        <f t="shared" si="58"/>
        <v>0</v>
      </c>
      <c r="DQ69" s="153">
        <f t="shared" si="58"/>
        <v>0</v>
      </c>
      <c r="DR69" s="153">
        <f t="shared" si="58"/>
        <v>0</v>
      </c>
      <c r="DS69" s="153">
        <f t="shared" si="58"/>
        <v>0</v>
      </c>
      <c r="DT69" s="153">
        <f t="shared" si="58"/>
        <v>0</v>
      </c>
      <c r="DU69" s="154">
        <f t="shared" si="58"/>
        <v>0</v>
      </c>
    </row>
    <row r="70" spans="1:125" s="20" customFormat="1" x14ac:dyDescent="0.25">
      <c r="A70" s="372"/>
      <c r="B70" s="373" t="s">
        <v>26</v>
      </c>
      <c r="C70" s="374"/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6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7"/>
      <c r="AD70" s="378"/>
      <c r="AE70" s="378"/>
      <c r="AF70" s="378"/>
      <c r="AG70" s="377"/>
      <c r="AH70" s="378"/>
      <c r="AI70" s="378"/>
      <c r="AJ70" s="378"/>
      <c r="AK70" s="377"/>
      <c r="AL70" s="378"/>
      <c r="AM70" s="378"/>
      <c r="AN70" s="378"/>
      <c r="AO70" s="377"/>
      <c r="AP70" s="378"/>
      <c r="AQ70" s="378"/>
      <c r="AR70" s="378"/>
      <c r="AS70" s="377"/>
      <c r="AT70" s="378"/>
      <c r="AU70" s="378"/>
      <c r="AV70" s="378"/>
      <c r="AW70" s="377"/>
      <c r="AX70" s="378"/>
      <c r="AY70" s="378"/>
      <c r="AZ70" s="378"/>
      <c r="BA70" s="377"/>
      <c r="BB70" s="378"/>
      <c r="BC70" s="378"/>
      <c r="BD70" s="378"/>
      <c r="BE70" s="377"/>
      <c r="BF70" s="378"/>
      <c r="BG70" s="378"/>
      <c r="BH70" s="378"/>
      <c r="BI70" s="19"/>
      <c r="BJ70" s="77"/>
      <c r="BK70" s="25"/>
      <c r="BL70" s="379"/>
      <c r="BM70" s="379"/>
      <c r="BN70" s="379"/>
      <c r="BO70" s="379"/>
      <c r="BP70" s="379"/>
      <c r="BQ70" s="379"/>
      <c r="BR70" s="379"/>
      <c r="BS70" s="379"/>
      <c r="BT70" s="379"/>
      <c r="CE70" s="236"/>
      <c r="CF70" s="253"/>
      <c r="DD70" s="724" t="s">
        <v>151</v>
      </c>
      <c r="DE70" s="725"/>
      <c r="DF70" s="725"/>
      <c r="DG70" s="725"/>
      <c r="DH70" s="725"/>
      <c r="DI70" s="725"/>
      <c r="DJ70" s="725"/>
      <c r="DK70" s="726"/>
      <c r="DL70" s="150" t="s">
        <v>36</v>
      </c>
      <c r="DM70" s="724" t="s">
        <v>152</v>
      </c>
      <c r="DN70" s="725"/>
      <c r="DO70" s="725"/>
      <c r="DP70" s="725"/>
      <c r="DQ70" s="725"/>
      <c r="DR70" s="725"/>
      <c r="DS70" s="725"/>
      <c r="DT70" s="726"/>
      <c r="DU70" s="150" t="s">
        <v>36</v>
      </c>
    </row>
    <row r="71" spans="1:125" s="20" customFormat="1" ht="13.5" customHeight="1" x14ac:dyDescent="0.25">
      <c r="A71" s="342" t="s">
        <v>249</v>
      </c>
      <c r="B71" s="380" t="s">
        <v>150</v>
      </c>
      <c r="C71" s="381"/>
      <c r="D71" s="382"/>
      <c r="E71" s="382"/>
      <c r="F71" s="382"/>
      <c r="G71" s="382"/>
      <c r="H71" s="382"/>
      <c r="I71" s="382"/>
      <c r="J71" s="382"/>
      <c r="K71" s="382"/>
      <c r="L71" s="382"/>
      <c r="M71" s="382"/>
      <c r="N71" s="382"/>
      <c r="O71" s="382"/>
      <c r="P71" s="382"/>
      <c r="Q71" s="382"/>
      <c r="R71" s="382"/>
      <c r="S71" s="382"/>
      <c r="T71" s="382"/>
      <c r="U71" s="382"/>
      <c r="V71" s="382"/>
      <c r="W71" s="382"/>
      <c r="X71" s="377"/>
      <c r="Y71" s="377"/>
      <c r="Z71" s="377"/>
      <c r="AA71" s="377"/>
      <c r="AB71" s="377"/>
      <c r="AC71" s="377"/>
      <c r="AD71" s="378"/>
      <c r="AE71" s="378"/>
      <c r="AF71" s="378"/>
      <c r="AG71" s="377"/>
      <c r="AH71" s="378"/>
      <c r="AI71" s="378"/>
      <c r="AJ71" s="378"/>
      <c r="AK71" s="377"/>
      <c r="AL71" s="378"/>
      <c r="AM71" s="378"/>
      <c r="AN71" s="378"/>
      <c r="AO71" s="377"/>
      <c r="AP71" s="378"/>
      <c r="AQ71" s="378"/>
      <c r="AR71" s="378"/>
      <c r="AS71" s="377"/>
      <c r="AT71" s="378"/>
      <c r="AU71" s="378"/>
      <c r="AV71" s="378"/>
      <c r="AW71" s="377"/>
      <c r="AX71" s="378"/>
      <c r="AY71" s="378"/>
      <c r="AZ71" s="378"/>
      <c r="BA71" s="377"/>
      <c r="BB71" s="378"/>
      <c r="BC71" s="378"/>
      <c r="BD71" s="378"/>
      <c r="BE71" s="377"/>
      <c r="BF71" s="378"/>
      <c r="BG71" s="378"/>
      <c r="BH71" s="378"/>
      <c r="BI71" s="166"/>
      <c r="BJ71" s="77"/>
      <c r="BK71" s="25"/>
      <c r="BL71" s="379"/>
      <c r="BM71" s="379"/>
      <c r="BN71" s="379"/>
      <c r="BO71" s="379"/>
      <c r="BP71" s="379"/>
      <c r="BQ71" s="379"/>
      <c r="BR71" s="379"/>
      <c r="BS71" s="379"/>
      <c r="BT71" s="379"/>
      <c r="CE71" s="236"/>
      <c r="CF71" s="253"/>
      <c r="DD71" s="32">
        <v>1</v>
      </c>
      <c r="DE71" s="32">
        <v>2</v>
      </c>
      <c r="DF71" s="32">
        <v>3</v>
      </c>
      <c r="DG71" s="32">
        <v>4</v>
      </c>
      <c r="DH71" s="32">
        <v>5</v>
      </c>
      <c r="DI71" s="32">
        <v>6</v>
      </c>
      <c r="DJ71" s="32">
        <v>7</v>
      </c>
      <c r="DK71" s="32">
        <v>8</v>
      </c>
      <c r="DL71" s="151" t="s">
        <v>109</v>
      </c>
      <c r="DM71" s="32">
        <v>1</v>
      </c>
      <c r="DN71" s="32">
        <v>2</v>
      </c>
      <c r="DO71" s="32">
        <v>3</v>
      </c>
      <c r="DP71" s="32">
        <v>4</v>
      </c>
      <c r="DQ71" s="32">
        <v>5</v>
      </c>
      <c r="DR71" s="32">
        <v>6</v>
      </c>
      <c r="DS71" s="32">
        <v>7</v>
      </c>
      <c r="DT71" s="32">
        <v>8</v>
      </c>
      <c r="DU71" s="151" t="s">
        <v>77</v>
      </c>
    </row>
    <row r="72" spans="1:125" s="20" customFormat="1" x14ac:dyDescent="0.25">
      <c r="A72" s="23" t="str">
        <f>'ПЛАН НАВЧАЛЬНОГО ПРОЦЕСУ ДЕННА'!A72</f>
        <v>1.2.01</v>
      </c>
      <c r="B72" s="513" t="str">
        <f>'ПЛАН НАВЧАЛЬНОГО ПРОЦЕСУ ДЕННА'!B72</f>
        <v>Публічна служба</v>
      </c>
      <c r="C72" s="514" t="str">
        <f>'ПЛАН НАВЧАЛЬНОГО ПРОЦЕСУ ДЕННА'!C72</f>
        <v>ПУММ</v>
      </c>
      <c r="D72" s="311">
        <f>'ПЛАН НАВЧАЛЬНОГО ПРОЦЕСУ ДЕННА'!D72</f>
        <v>0</v>
      </c>
      <c r="E72" s="311">
        <f>'ПЛАН НАВЧАЛЬНОГО ПРОЦЕСУ ДЕННА'!E72</f>
        <v>0</v>
      </c>
      <c r="F72" s="311">
        <f>'ПЛАН НАВЧАЛЬНОГО ПРОЦЕСУ ДЕННА'!F72</f>
        <v>0</v>
      </c>
      <c r="G72" s="311">
        <f>'ПЛАН НАВЧАЛЬНОГО ПРОЦЕСУ ДЕННА'!G72</f>
        <v>0</v>
      </c>
      <c r="H72" s="311">
        <f>'ПЛАН НАВЧАЛЬНОГО ПРОЦЕСУ ДЕННА'!H72</f>
        <v>0</v>
      </c>
      <c r="I72" s="311">
        <f>'ПЛАН НАВЧАЛЬНОГО ПРОЦЕСУ ДЕННА'!I72</f>
        <v>0</v>
      </c>
      <c r="J72" s="311">
        <f>'ПЛАН НАВЧАЛЬНОГО ПРОЦЕСУ ДЕННА'!J72</f>
        <v>0</v>
      </c>
      <c r="K72" s="311">
        <f>'ПЛАН НАВЧАЛЬНОГО ПРОЦЕСУ ДЕННА'!K72</f>
        <v>0</v>
      </c>
      <c r="L72" s="311">
        <f>'ПЛАН НАВЧАЛЬНОГО ПРОЦЕСУ ДЕННА'!L72</f>
        <v>0</v>
      </c>
      <c r="M72" s="311">
        <f>'ПЛАН НАВЧАЛЬНОГО ПРОЦЕСУ ДЕННА'!M72</f>
        <v>0</v>
      </c>
      <c r="N72" s="311">
        <f>'ПЛАН НАВЧАЛЬНОГО ПРОЦЕСУ ДЕННА'!N72</f>
        <v>0</v>
      </c>
      <c r="O72" s="353">
        <f>'ПЛАН НАВЧАЛЬНОГО ПРОЦЕСУ ДЕННА'!O72</f>
        <v>0</v>
      </c>
      <c r="P72" s="353">
        <f>'ПЛАН НАВЧАЛЬНОГО ПРОЦЕСУ ДЕННА'!P72</f>
        <v>1</v>
      </c>
      <c r="Q72" s="311">
        <f>'ПЛАН НАВЧАЛЬНОГО ПРОЦЕСУ ДЕННА'!Q72</f>
        <v>0</v>
      </c>
      <c r="R72" s="311">
        <f>'ПЛАН НАВЧАЛЬНОГО ПРОЦЕСУ ДЕННА'!R72</f>
        <v>0</v>
      </c>
      <c r="S72" s="311">
        <f>'ПЛАН НАВЧАЛЬНОГО ПРОЦЕСУ ДЕННА'!S72</f>
        <v>0</v>
      </c>
      <c r="T72" s="311">
        <f>'ПЛАН НАВЧАЛЬНОГО ПРОЦЕСУ ДЕННА'!T72</f>
        <v>0</v>
      </c>
      <c r="U72" s="311">
        <f>'ПЛАН НАВЧАЛЬНОГО ПРОЦЕСУ ДЕННА'!U72</f>
        <v>0</v>
      </c>
      <c r="V72" s="311">
        <f>'ПЛАН НАВЧАЛЬНОГО ПРОЦЕСУ ДЕННА'!V72</f>
        <v>0</v>
      </c>
      <c r="W72" s="311">
        <f>'ПЛАН НАВЧАЛЬНОГО ПРОЦЕСУ ДЕННА'!W72</f>
        <v>0</v>
      </c>
      <c r="X72" s="162">
        <f t="shared" ref="X72:X79" si="59">Y72*$BR$7</f>
        <v>30</v>
      </c>
      <c r="Y72" s="162">
        <f>'ПЛАН НАВЧАЛЬНОГО ПРОЦЕСУ ДЕННА'!Y72</f>
        <v>1</v>
      </c>
      <c r="Z72" s="9">
        <f t="shared" ref="Z72:AB79" si="60">AD72*$BL$5+AH72*$BM$5+AL72*$BN$5+AP72*$BO$5+AT72*$BP$5+AX72*$BQ$5+BB72*$BR$5+BF72*$BS$5</f>
        <v>0</v>
      </c>
      <c r="AA72" s="9">
        <f t="shared" si="60"/>
        <v>0</v>
      </c>
      <c r="AB72" s="9">
        <f t="shared" si="60"/>
        <v>0</v>
      </c>
      <c r="AC72" s="9">
        <f t="shared" ref="AC72:AC79" si="61">X72-Z72</f>
        <v>30</v>
      </c>
      <c r="AD72" s="354">
        <f>IF('ПЛАН НАВЧАЛЬНОГО ПРОЦЕСУ ДЕННА'!AD72&gt;0,IF(ROUND('ПЛАН НАВЧАЛЬНОГО ПРОЦЕСУ ДЕННА'!AD72*$BW$4,0)&gt;0,ROUND('ПЛАН НАВЧАЛЬНОГО ПРОЦЕСУ ДЕННА'!AD72*$BW$4,0)*2,2),0)</f>
        <v>0</v>
      </c>
      <c r="AE72" s="354">
        <f>IF('ПЛАН НАВЧАЛЬНОГО ПРОЦЕСУ ДЕННА'!AE72&gt;0,IF(ROUND('ПЛАН НАВЧАЛЬНОГО ПРОЦЕСУ ДЕННА'!AE72*$BW$4,0)&gt;0,ROUND('ПЛАН НАВЧАЛЬНОГО ПРОЦЕСУ ДЕННА'!AE72*$BW$4,0)*2,2),0)</f>
        <v>0</v>
      </c>
      <c r="AF72" s="354">
        <f>IF('ПЛАН НАВЧАЛЬНОГО ПРОЦЕСУ ДЕННА'!AF72&gt;0,IF(ROUND('ПЛАН НАВЧАЛЬНОГО ПРОЦЕСУ ДЕННА'!AF72*$BW$4,0)&gt;0,ROUND('ПЛАН НАВЧАЛЬНОГО ПРОЦЕСУ ДЕННА'!AF72*$BW$4,0)*2,2),0)</f>
        <v>0</v>
      </c>
      <c r="AG72" s="76">
        <f>'ПЛАН НАВЧАЛЬНОГО ПРОЦЕСУ ДЕННА'!AG72</f>
        <v>1</v>
      </c>
      <c r="AH72" s="354">
        <f>IF('ПЛАН НАВЧАЛЬНОГО ПРОЦЕСУ ДЕННА'!AH72&gt;0,IF(ROUND('ПЛАН НАВЧАЛЬНОГО ПРОЦЕСУ ДЕННА'!AH72*$BW$4,0)&gt;0,ROUND('ПЛАН НАВЧАЛЬНОГО ПРОЦЕСУ ДЕННА'!AH72*$BW$4,0)*2,2),0)</f>
        <v>0</v>
      </c>
      <c r="AI72" s="354">
        <f>IF('ПЛАН НАВЧАЛЬНОГО ПРОЦЕСУ ДЕННА'!AI72&gt;0,IF(ROUND('ПЛАН НАВЧАЛЬНОГО ПРОЦЕСУ ДЕННА'!AI72*$BW$4,0)&gt;0,ROUND('ПЛАН НАВЧАЛЬНОГО ПРОЦЕСУ ДЕННА'!AI72*$BW$4,0)*2,2),0)</f>
        <v>0</v>
      </c>
      <c r="AJ72" s="354">
        <f>IF('ПЛАН НАВЧАЛЬНОГО ПРОЦЕСУ ДЕННА'!AJ72&gt;0,IF(ROUND('ПЛАН НАВЧАЛЬНОГО ПРОЦЕСУ ДЕННА'!AJ72*$BW$4,0)&gt;0,ROUND('ПЛАН НАВЧАЛЬНОГО ПРОЦЕСУ ДЕННА'!AJ72*$BW$4,0)*2,2),0)</f>
        <v>0</v>
      </c>
      <c r="AK72" s="76">
        <f>'ПЛАН НАВЧАЛЬНОГО ПРОЦЕСУ ДЕННА'!AK72</f>
        <v>0</v>
      </c>
      <c r="AL72" s="354">
        <f>IF('ПЛАН НАВЧАЛЬНОГО ПРОЦЕСУ ДЕННА'!AL72&gt;0,IF(ROUND('ПЛАН НАВЧАЛЬНОГО ПРОЦЕСУ ДЕННА'!AL72*$BW$4,0)&gt;0,ROUND('ПЛАН НАВЧАЛЬНОГО ПРОЦЕСУ ДЕННА'!AL72*$BW$4,0)*2,2),0)</f>
        <v>0</v>
      </c>
      <c r="AM72" s="354">
        <f>IF('ПЛАН НАВЧАЛЬНОГО ПРОЦЕСУ ДЕННА'!AM72&gt;0,IF(ROUND('ПЛАН НАВЧАЛЬНОГО ПРОЦЕСУ ДЕННА'!AM72*$BW$4,0)&gt;0,ROUND('ПЛАН НАВЧАЛЬНОГО ПРОЦЕСУ ДЕННА'!AM72*$BW$4,0)*2,2),0)</f>
        <v>0</v>
      </c>
      <c r="AN72" s="354">
        <f>IF('ПЛАН НАВЧАЛЬНОГО ПРОЦЕСУ ДЕННА'!AN72&gt;0,IF(ROUND('ПЛАН НАВЧАЛЬНОГО ПРОЦЕСУ ДЕННА'!AN72*$BW$4,0)&gt;0,ROUND('ПЛАН НАВЧАЛЬНОГО ПРОЦЕСУ ДЕННА'!AN72*$BW$4,0)*2,2),0)</f>
        <v>0</v>
      </c>
      <c r="AO72" s="76">
        <f>'ПЛАН НАВЧАЛЬНОГО ПРОЦЕСУ ДЕННА'!AO72</f>
        <v>0</v>
      </c>
      <c r="AP72" s="354">
        <f>IF('ПЛАН НАВЧАЛЬНОГО ПРОЦЕСУ ДЕННА'!AP72&gt;0,IF(ROUND('ПЛАН НАВЧАЛЬНОГО ПРОЦЕСУ ДЕННА'!AP72*$BW$4,0)&gt;0,ROUND('ПЛАН НАВЧАЛЬНОГО ПРОЦЕСУ ДЕННА'!AP72*$BW$4,0)*2,2),0)</f>
        <v>0</v>
      </c>
      <c r="AQ72" s="354">
        <f>IF('ПЛАН НАВЧАЛЬНОГО ПРОЦЕСУ ДЕННА'!AQ72&gt;0,IF(ROUND('ПЛАН НАВЧАЛЬНОГО ПРОЦЕСУ ДЕННА'!AQ72*$BW$4,0)&gt;0,ROUND('ПЛАН НАВЧАЛЬНОГО ПРОЦЕСУ ДЕННА'!AQ72*$BW$4,0)*2,2),0)</f>
        <v>0</v>
      </c>
      <c r="AR72" s="354">
        <f>IF('ПЛАН НАВЧАЛЬНОГО ПРОЦЕСУ ДЕННА'!AR72&gt;0,IF(ROUND('ПЛАН НАВЧАЛЬНОГО ПРОЦЕСУ ДЕННА'!AR72*$BW$4,0)&gt;0,ROUND('ПЛАН НАВЧАЛЬНОГО ПРОЦЕСУ ДЕННА'!AR72*$BW$4,0)*2,2),0)</f>
        <v>0</v>
      </c>
      <c r="AS72" s="76">
        <f>'ПЛАН НАВЧАЛЬНОГО ПРОЦЕСУ ДЕННА'!AS72</f>
        <v>0</v>
      </c>
      <c r="AT72" s="354">
        <f>IF('ПЛАН НАВЧАЛЬНОГО ПРОЦЕСУ ДЕННА'!AT72&gt;0,IF(ROUND('ПЛАН НАВЧАЛЬНОГО ПРОЦЕСУ ДЕННА'!AT72*$BW$4,0)&gt;0,ROUND('ПЛАН НАВЧАЛЬНОГО ПРОЦЕСУ ДЕННА'!AT72*$BW$4,0)*2,2),0)</f>
        <v>0</v>
      </c>
      <c r="AU72" s="354">
        <f>IF('ПЛАН НАВЧАЛЬНОГО ПРОЦЕСУ ДЕННА'!AU72&gt;0,IF(ROUND('ПЛАН НАВЧАЛЬНОГО ПРОЦЕСУ ДЕННА'!AU72*$BW$4,0)&gt;0,ROUND('ПЛАН НАВЧАЛЬНОГО ПРОЦЕСУ ДЕННА'!AU72*$BW$4,0)*2,2),0)</f>
        <v>0</v>
      </c>
      <c r="AV72" s="354">
        <f>IF('ПЛАН НАВЧАЛЬНОГО ПРОЦЕСУ ДЕННА'!AV72&gt;0,IF(ROUND('ПЛАН НАВЧАЛЬНОГО ПРОЦЕСУ ДЕННА'!AV72*$BW$4,0)&gt;0,ROUND('ПЛАН НАВЧАЛЬНОГО ПРОЦЕСУ ДЕННА'!AV72*$BW$4,0)*2,2),0)</f>
        <v>0</v>
      </c>
      <c r="AW72" s="76">
        <f>DH72+DQ72</f>
        <v>0</v>
      </c>
      <c r="AX72" s="354">
        <f>IF('ПЛАН НАВЧАЛЬНОГО ПРОЦЕСУ ДЕННА'!AX72&gt;0,IF(ROUND('ПЛАН НАВЧАЛЬНОГО ПРОЦЕСУ ДЕННА'!AX72*$BW$4,0)&gt;0,ROUND('ПЛАН НАВЧАЛЬНОГО ПРОЦЕСУ ДЕННА'!AX72*$BW$4,0)*2,2),0)</f>
        <v>0</v>
      </c>
      <c r="AY72" s="354">
        <f>IF('ПЛАН НАВЧАЛЬНОГО ПРОЦЕСУ ДЕННА'!AY72&gt;0,IF(ROUND('ПЛАН НАВЧАЛЬНОГО ПРОЦЕСУ ДЕННА'!AY72*$BW$4,0)&gt;0,ROUND('ПЛАН НАВЧАЛЬНОГО ПРОЦЕСУ ДЕННА'!AY72*$BW$4,0)*2,2),0)</f>
        <v>0</v>
      </c>
      <c r="AZ72" s="354">
        <f>IF('ПЛАН НАВЧАЛЬНОГО ПРОЦЕСУ ДЕННА'!AZ72&gt;0,IF(ROUND('ПЛАН НАВЧАЛЬНОГО ПРОЦЕСУ ДЕННА'!AZ72*$BW$4,0)&gt;0,ROUND('ПЛАН НАВЧАЛЬНОГО ПРОЦЕСУ ДЕННА'!AZ72*$BW$4,0)*2,2),0)</f>
        <v>0</v>
      </c>
      <c r="BA72" s="76">
        <f>DI72+DR72</f>
        <v>0</v>
      </c>
      <c r="BB72" s="354">
        <f>IF('ПЛАН НАВЧАЛЬНОГО ПРОЦЕСУ ДЕННА'!BB72&gt;0,IF(ROUND('ПЛАН НАВЧАЛЬНОГО ПРОЦЕСУ ДЕННА'!BB72*$BW$4,0)&gt;0,ROUND('ПЛАН НАВЧАЛЬНОГО ПРОЦЕСУ ДЕННА'!BB72*$BW$4,0)*2,2),0)</f>
        <v>0</v>
      </c>
      <c r="BC72" s="354">
        <f>IF('ПЛАН НАВЧАЛЬНОГО ПРОЦЕСУ ДЕННА'!BC72&gt;0,IF(ROUND('ПЛАН НАВЧАЛЬНОГО ПРОЦЕСУ ДЕННА'!BC72*$BW$4,0)&gt;0,ROUND('ПЛАН НАВЧАЛЬНОГО ПРОЦЕСУ ДЕННА'!BC72*$BW$4,0)*2,2),0)</f>
        <v>0</v>
      </c>
      <c r="BD72" s="354">
        <f>IF('ПЛАН НАВЧАЛЬНОГО ПРОЦЕСУ ДЕННА'!BD72&gt;0,IF(ROUND('ПЛАН НАВЧАЛЬНОГО ПРОЦЕСУ ДЕННА'!BD72*$BW$4,0)&gt;0,ROUND('ПЛАН НАВЧАЛЬНОГО ПРОЦЕСУ ДЕННА'!BD72*$BW$4,0)*2,2),0)</f>
        <v>0</v>
      </c>
      <c r="BE72" s="76">
        <f>DJ72+DS72</f>
        <v>0</v>
      </c>
      <c r="BF72" s="354">
        <f>IF('ПЛАН НАВЧАЛЬНОГО ПРОЦЕСУ ДЕННА'!BF72&gt;0,IF(ROUND('ПЛАН НАВЧАЛЬНОГО ПРОЦЕСУ ДЕННА'!BF72*$BW$4,0)&gt;0,ROUND('ПЛАН НАВЧАЛЬНОГО ПРОЦЕСУ ДЕННА'!BF72*$BW$4,0)*2,2),0)</f>
        <v>0</v>
      </c>
      <c r="BG72" s="354">
        <f>IF('ПЛАН НАВЧАЛЬНОГО ПРОЦЕСУ ДЕННА'!BG72&gt;0,IF(ROUND('ПЛАН НАВЧАЛЬНОГО ПРОЦЕСУ ДЕННА'!BG72*$BW$4,0)&gt;0,ROUND('ПЛАН НАВЧАЛЬНОГО ПРОЦЕСУ ДЕННА'!BG72*$BW$4,0)*2,2),0)</f>
        <v>0</v>
      </c>
      <c r="BH72" s="354">
        <f>IF('ПЛАН НАВЧАЛЬНОГО ПРОЦЕСУ ДЕННА'!BH72&gt;0,IF(ROUND('ПЛАН НАВЧАЛЬНОГО ПРОЦЕСУ ДЕННА'!BH72*$BW$4,0)&gt;0,ROUND('ПЛАН НАВЧАЛЬНОГО ПРОЦЕСУ ДЕННА'!BH72*$BW$4,0)*2,2),0)</f>
        <v>0</v>
      </c>
      <c r="BI72" s="76">
        <f>DK72+DT72</f>
        <v>0</v>
      </c>
      <c r="BJ72" s="69">
        <f t="shared" ref="BJ72:BJ79" si="62">IF(ISERROR(AC72/X72),0,AC72/X72)</f>
        <v>1</v>
      </c>
      <c r="BK72" s="142" t="str">
        <f t="shared" ref="BK72:BK79" si="63">IF(ISERROR(SEARCH("в",A72)),"",1)</f>
        <v/>
      </c>
      <c r="BL72" s="15">
        <f t="shared" ref="BL72:BL79" si="64">IF(OR(MID($D72,1,1)="1",MID($E72,1,1)="1",MID($F72,1,1)="1",MID($G72,1,1)="1",MID($H72,1,1)="1",MID($I72,1,1)="1",MID($J72,1,1)="1",MID($K72,1,1)="1",MID($L72,1,1)="1",MID($M72,1,1)="1",MID($N72,1,1)=1),$Y72/$CZ72,0)</f>
        <v>0</v>
      </c>
      <c r="BM72" s="15">
        <f t="shared" ref="BM72:BM79" si="65">IF(OR(MID($D72,1,1)="2",MID($E72,1,1)="2",MID($F72,1,1)="2",MID($G72,1,1)="2",MID($H72,1,1)="2",MID($I72,1,1)="2",MID($J72,1,1)="2",MID($K72,1,1)="2",MID($L72,1,1)="2",MID($M72,1,1)="2",MID($N72,1,1)=1),$Y72/$CZ72,0)</f>
        <v>0</v>
      </c>
      <c r="BN72" s="15">
        <f t="shared" ref="BN72:BN79" si="66">IF(OR(MID($D72,1,1)="3",MID($E72,1,1)="3",MID($F72,1,1)="3",MID($G72,1,1)="3",MID($H72,1,1)="3",MID($I72,1,1)="3",MID($J72,1,1)="3",MID($K72,1,1)="3",MID($L72,1,1)="3",MID($M72,1,1)="3",MID($N72,1,1)=1),$Y72/$CZ72,0)</f>
        <v>0</v>
      </c>
      <c r="BO72" s="15">
        <f t="shared" ref="BO72:BO79" si="67">IF(OR(MID($D72,1,1)="4",MID($E72,1,1)="4",MID($F72,1,1)="4",MID($G72,1,1)="4",MID($H72,1,1)="4",MID($I72,1,1)="4",MID($J72,1,1)="4",MID($K72,1,1)="4",MID($L72,1,1)="4",MID($M72,1,1)="4",MID($N72,1,1)=1),$Y72/$CZ72,0)</f>
        <v>0</v>
      </c>
      <c r="BP72" s="15">
        <f t="shared" ref="BP72:BP79" si="68">IF(OR(MID($D72,1,1)="5",MID($E72,1,1)="5",MID($F72,1,1)="5",MID($G72,1,1)="5",MID($H72,1,1)="5",MID($I72,1,1)="5",MID($J72,1,1)="5",MID($K72,1,1)="5",MID($L72,1,1)="5",MID($M72,1,1)="5",MID($N72,1,1)=1),$Y72/$CZ72,0)</f>
        <v>0</v>
      </c>
      <c r="BQ72" s="15">
        <f t="shared" ref="BQ72:BQ79" si="69">IF(OR(MID($D72,1,1)="6",MID($E72,1,1)="6",MID($F72,1,1)="6",MID($G72,1,1)="6",MID($H72,1,1)="6",MID($I72,1,1)="6",MID($J72,1,1)="6",MID($K72,1,1)="6",MID($L72,1,1)="6",MID($M72,1,1)="6",MID($N72,1,1)=1),$Y72/$CZ72,0)</f>
        <v>0</v>
      </c>
      <c r="BR72" s="15">
        <f t="shared" ref="BR72:BR79" si="70">IF(OR(MID($D72,1,1)="7",MID($E72,1,1)="7",MID($F72,1,1)="7",MID($G72,1,1)="7",MID($H72,1,1)="7",MID($I72,1,1)="7",MID($J72,1,1)="7",MID($K72,1,1)="7",MID($L72,1,1)="7",MID($M72,1,1)="7",MID($N72,1,1)=1),$Y72/$CZ72,0)</f>
        <v>0</v>
      </c>
      <c r="BS72" s="15">
        <f t="shared" ref="BS72:BS79" si="71">IF(OR(MID($D72,1,1)="8",MID($E72,1,1)="8",MID($F72,1,1)="8",MID($G72,1,1)="8",MID($H72,1,1)="8",MID($I72,1,1)="8",MID($J72,1,1)="8",MID($K72,1,1)="8",MID($L72,1,1)="8",MID($M72,1,1)="8",MID($N72,1,1)=1),$Y72/$CZ72,0)</f>
        <v>0</v>
      </c>
      <c r="BT72" s="101">
        <f t="shared" ref="BT72:BT79" si="72">SUM(BL72:BS72)</f>
        <v>0</v>
      </c>
      <c r="BW72" s="139"/>
      <c r="BX72" s="139"/>
      <c r="BY72" s="139"/>
      <c r="BZ72" s="139"/>
      <c r="CA72" s="139"/>
      <c r="CB72" s="139"/>
      <c r="CC72" s="139"/>
      <c r="CD72" s="139"/>
      <c r="CE72" s="383"/>
      <c r="CF72" s="384"/>
      <c r="CG72" s="139"/>
      <c r="CH72" s="139"/>
      <c r="CI72" s="139"/>
      <c r="CJ72" s="139"/>
      <c r="CK72" s="139"/>
      <c r="CL72" s="139"/>
      <c r="CM72" s="139"/>
      <c r="CN72" s="139"/>
      <c r="CO72" s="139"/>
      <c r="CP72" s="139"/>
      <c r="CQ72" s="139"/>
      <c r="CR72" s="139"/>
      <c r="CS72" s="139"/>
      <c r="CT72" s="139"/>
      <c r="CU72" s="139"/>
      <c r="CV72" s="139"/>
      <c r="CW72" s="139"/>
      <c r="CX72" s="139"/>
      <c r="CY72" s="139"/>
      <c r="CZ72" s="139"/>
      <c r="DC72" s="360">
        <f t="shared" ref="DC72:DC79" si="73">SUM($AD72:$AD72)+SUM($AH72:$AH72)+SUM($AL72:$AL72)+SUM($AP72:$AP72)+SUM($AT72:$AT72)+SUM($AX72:$AX72)+SUM($BB72:$BB72)+SUM($BF72:$BF72)</f>
        <v>0</v>
      </c>
      <c r="DD72" s="367">
        <f t="shared" ref="DD72:DD79" si="74">IF(VALUE($O72)=1,BP$6,0)</f>
        <v>0</v>
      </c>
      <c r="DE72" s="367">
        <f t="shared" ref="DE72:DE79" si="75">IF(VALUE($O72)=2,BP$6,0)</f>
        <v>0</v>
      </c>
      <c r="DF72" s="367">
        <f t="shared" ref="DF72:DF79" si="76">IF(VALUE($O72)=3,BP$6,0)</f>
        <v>0</v>
      </c>
      <c r="DG72" s="367">
        <f t="shared" ref="DG72:DG79" si="77">IF(VALUE($O72)=4,BP$6,0)</f>
        <v>0</v>
      </c>
      <c r="DH72" s="367">
        <f t="shared" ref="DH72:DH79" si="78">IF(VALUE($O72)=5,BP$6,0)</f>
        <v>0</v>
      </c>
      <c r="DI72" s="367">
        <f t="shared" ref="DI72:DI79" si="79">IF(VALUE($O72)=6,BP$6,0)</f>
        <v>0</v>
      </c>
      <c r="DJ72" s="367">
        <f t="shared" ref="DJ72:DJ79" si="80">IF(VALUE($O72)=7,BP$6,0)</f>
        <v>0</v>
      </c>
      <c r="DK72" s="367">
        <f t="shared" ref="DK72:DK79" si="81">IF(VALUE($O72)=8,BP$6,0)</f>
        <v>0</v>
      </c>
      <c r="DL72" s="368">
        <f t="shared" ref="DL72:DL79" si="82">SUM(DD72:DK72)+DU72</f>
        <v>1</v>
      </c>
      <c r="DM72" s="367">
        <f t="shared" ref="DM72:DM79" si="83">IF(VALUE($P72)=1,$BL$6,0)</f>
        <v>1</v>
      </c>
      <c r="DN72" s="367">
        <f t="shared" ref="DN72:DN79" si="84">IF(VALUE($P72)=2,$BL$6,0)</f>
        <v>0</v>
      </c>
      <c r="DO72" s="367">
        <f t="shared" ref="DO72:DO79" si="85">IF(VALUE($P72)=3,$BL$6,0)</f>
        <v>0</v>
      </c>
      <c r="DP72" s="367">
        <f t="shared" ref="DP72:DP79" si="86">IF(VALUE($P72)=4,$BL$6,0)</f>
        <v>0</v>
      </c>
      <c r="DQ72" s="367">
        <f t="shared" ref="DQ72:DQ79" si="87">IF(VALUE($P72)=5,$BL$6,0)</f>
        <v>0</v>
      </c>
      <c r="DR72" s="367">
        <f t="shared" ref="DR72:DR79" si="88">IF(VALUE($P72)=6,$BL$6,0)</f>
        <v>0</v>
      </c>
      <c r="DS72" s="367">
        <f t="shared" ref="DS72:DS79" si="89">IF(VALUE($P72)=7,$BL$6,0)</f>
        <v>0</v>
      </c>
      <c r="DT72" s="367">
        <f t="shared" ref="DT72:DT79" si="90">IF(VALUE($P72)=8,$BL$6,0)</f>
        <v>0</v>
      </c>
      <c r="DU72" s="368">
        <f t="shared" ref="DU72:DU79" si="91">SUM(DM72:DT72)</f>
        <v>1</v>
      </c>
    </row>
    <row r="73" spans="1:125" s="20" customFormat="1" x14ac:dyDescent="0.25">
      <c r="A73" s="23" t="str">
        <f>'ПЛАН НАВЧАЛЬНОГО ПРОЦЕСУ ДЕННА'!A73</f>
        <v>1.2.02</v>
      </c>
      <c r="B73" s="513" t="str">
        <f>'ПЛАН НАВЧАЛЬНОГО ПРОЦЕСУ ДЕННА'!B73</f>
        <v>Публічна політика</v>
      </c>
      <c r="C73" s="514" t="str">
        <f>'ПЛАН НАВЧАЛЬНОГО ПРОЦЕСУ ДЕННА'!C73</f>
        <v>ПУММ</v>
      </c>
      <c r="D73" s="311">
        <f>'ПЛАН НАВЧАЛЬНОГО ПРОЦЕСУ ДЕННА'!D73</f>
        <v>0</v>
      </c>
      <c r="E73" s="311">
        <f>'ПЛАН НАВЧАЛЬНОГО ПРОЦЕСУ ДЕННА'!E73</f>
        <v>0</v>
      </c>
      <c r="F73" s="311">
        <f>'ПЛАН НАВЧАЛЬНОГО ПРОЦЕСУ ДЕННА'!F73</f>
        <v>0</v>
      </c>
      <c r="G73" s="311">
        <f>'ПЛАН НАВЧАЛЬНОГО ПРОЦЕСУ ДЕННА'!G73</f>
        <v>0</v>
      </c>
      <c r="H73" s="311">
        <f>'ПЛАН НАВЧАЛЬНОГО ПРОЦЕСУ ДЕННА'!H73</f>
        <v>0</v>
      </c>
      <c r="I73" s="311">
        <f>'ПЛАН НАВЧАЛЬНОГО ПРОЦЕСУ ДЕННА'!I73</f>
        <v>0</v>
      </c>
      <c r="J73" s="311">
        <f>'ПЛАН НАВЧАЛЬНОГО ПРОЦЕСУ ДЕННА'!J73</f>
        <v>0</v>
      </c>
      <c r="K73" s="311">
        <f>'ПЛАН НАВЧАЛЬНОГО ПРОЦЕСУ ДЕННА'!K73</f>
        <v>0</v>
      </c>
      <c r="L73" s="311">
        <f>'ПЛАН НАВЧАЛЬНОГО ПРОЦЕСУ ДЕННА'!L73</f>
        <v>0</v>
      </c>
      <c r="M73" s="311">
        <f>'ПЛАН НАВЧАЛЬНОГО ПРОЦЕСУ ДЕННА'!M73</f>
        <v>0</v>
      </c>
      <c r="N73" s="311">
        <f>'ПЛАН НАВЧАЛЬНОГО ПРОЦЕСУ ДЕННА'!N73</f>
        <v>0</v>
      </c>
      <c r="O73" s="353">
        <f>'ПЛАН НАВЧАЛЬНОГО ПРОЦЕСУ ДЕННА'!O73</f>
        <v>0</v>
      </c>
      <c r="P73" s="353">
        <f>'ПЛАН НАВЧАЛЬНОГО ПРОЦЕСУ ДЕННА'!P73</f>
        <v>2</v>
      </c>
      <c r="Q73" s="311">
        <f>'ПЛАН НАВЧАЛЬНОГО ПРОЦЕСУ ДЕННА'!Q73</f>
        <v>0</v>
      </c>
      <c r="R73" s="311">
        <f>'ПЛАН НАВЧАЛЬНОГО ПРОЦЕСУ ДЕННА'!R73</f>
        <v>0</v>
      </c>
      <c r="S73" s="311">
        <f>'ПЛАН НАВЧАЛЬНОГО ПРОЦЕСУ ДЕННА'!S73</f>
        <v>0</v>
      </c>
      <c r="T73" s="311">
        <f>'ПЛАН НАВЧАЛЬНОГО ПРОЦЕСУ ДЕННА'!T73</f>
        <v>0</v>
      </c>
      <c r="U73" s="311">
        <f>'ПЛАН НАВЧАЛЬНОГО ПРОЦЕСУ ДЕННА'!U73</f>
        <v>0</v>
      </c>
      <c r="V73" s="311">
        <f>'ПЛАН НАВЧАЛЬНОГО ПРОЦЕСУ ДЕННА'!V73</f>
        <v>0</v>
      </c>
      <c r="W73" s="311">
        <f>'ПЛАН НАВЧАЛЬНОГО ПРОЦЕСУ ДЕННА'!W73</f>
        <v>0</v>
      </c>
      <c r="X73" s="162">
        <f t="shared" si="59"/>
        <v>30</v>
      </c>
      <c r="Y73" s="162">
        <f>'ПЛАН НАВЧАЛЬНОГО ПРОЦЕСУ ДЕННА'!Y73</f>
        <v>1</v>
      </c>
      <c r="Z73" s="9">
        <f t="shared" si="60"/>
        <v>0</v>
      </c>
      <c r="AA73" s="9">
        <f t="shared" si="60"/>
        <v>0</v>
      </c>
      <c r="AB73" s="9">
        <f t="shared" si="60"/>
        <v>0</v>
      </c>
      <c r="AC73" s="9">
        <f t="shared" si="61"/>
        <v>30</v>
      </c>
      <c r="AD73" s="354">
        <f>IF('ПЛАН НАВЧАЛЬНОГО ПРОЦЕСУ ДЕННА'!AD73&gt;0,IF(ROUND('ПЛАН НАВЧАЛЬНОГО ПРОЦЕСУ ДЕННА'!AD73*$BW$4,0)&gt;0,ROUND('ПЛАН НАВЧАЛЬНОГО ПРОЦЕСУ ДЕННА'!AD73*$BW$4,0)*2,2),0)</f>
        <v>0</v>
      </c>
      <c r="AE73" s="354">
        <f>IF('ПЛАН НАВЧАЛЬНОГО ПРОЦЕСУ ДЕННА'!AE73&gt;0,IF(ROUND('ПЛАН НАВЧАЛЬНОГО ПРОЦЕСУ ДЕННА'!AE73*$BW$4,0)&gt;0,ROUND('ПЛАН НАВЧАЛЬНОГО ПРОЦЕСУ ДЕННА'!AE73*$BW$4,0)*2,2),0)</f>
        <v>0</v>
      </c>
      <c r="AF73" s="354">
        <f>IF('ПЛАН НАВЧАЛЬНОГО ПРОЦЕСУ ДЕННА'!AF73&gt;0,IF(ROUND('ПЛАН НАВЧАЛЬНОГО ПРОЦЕСУ ДЕННА'!AF73*$BW$4,0)&gt;0,ROUND('ПЛАН НАВЧАЛЬНОГО ПРОЦЕСУ ДЕННА'!AF73*$BW$4,0)*2,2),0)</f>
        <v>0</v>
      </c>
      <c r="AG73" s="76">
        <f>'ПЛАН НАВЧАЛЬНОГО ПРОЦЕСУ ДЕННА'!AG73</f>
        <v>0</v>
      </c>
      <c r="AH73" s="354">
        <f>IF('ПЛАН НАВЧАЛЬНОГО ПРОЦЕСУ ДЕННА'!AH73&gt;0,IF(ROUND('ПЛАН НАВЧАЛЬНОГО ПРОЦЕСУ ДЕННА'!AH73*$BW$4,0)&gt;0,ROUND('ПЛАН НАВЧАЛЬНОГО ПРОЦЕСУ ДЕННА'!AH73*$BW$4,0)*2,2),0)</f>
        <v>0</v>
      </c>
      <c r="AI73" s="354">
        <f>IF('ПЛАН НАВЧАЛЬНОГО ПРОЦЕСУ ДЕННА'!AI73&gt;0,IF(ROUND('ПЛАН НАВЧАЛЬНОГО ПРОЦЕСУ ДЕННА'!AI73*$BW$4,0)&gt;0,ROUND('ПЛАН НАВЧАЛЬНОГО ПРОЦЕСУ ДЕННА'!AI73*$BW$4,0)*2,2),0)</f>
        <v>0</v>
      </c>
      <c r="AJ73" s="354">
        <f>IF('ПЛАН НАВЧАЛЬНОГО ПРОЦЕСУ ДЕННА'!AJ73&gt;0,IF(ROUND('ПЛАН НАВЧАЛЬНОГО ПРОЦЕСУ ДЕННА'!AJ73*$BW$4,0)&gt;0,ROUND('ПЛАН НАВЧАЛЬНОГО ПРОЦЕСУ ДЕННА'!AJ73*$BW$4,0)*2,2),0)</f>
        <v>0</v>
      </c>
      <c r="AK73" s="76">
        <f>'ПЛАН НАВЧАЛЬНОГО ПРОЦЕСУ ДЕННА'!AK73</f>
        <v>1</v>
      </c>
      <c r="AL73" s="354">
        <f>IF('ПЛАН НАВЧАЛЬНОГО ПРОЦЕСУ ДЕННА'!AL73&gt;0,IF(ROUND('ПЛАН НАВЧАЛЬНОГО ПРОЦЕСУ ДЕННА'!AL73*$BW$4,0)&gt;0,ROUND('ПЛАН НАВЧАЛЬНОГО ПРОЦЕСУ ДЕННА'!AL73*$BW$4,0)*2,2),0)</f>
        <v>0</v>
      </c>
      <c r="AM73" s="354">
        <f>IF('ПЛАН НАВЧАЛЬНОГО ПРОЦЕСУ ДЕННА'!AM73&gt;0,IF(ROUND('ПЛАН НАВЧАЛЬНОГО ПРОЦЕСУ ДЕННА'!AM73*$BW$4,0)&gt;0,ROUND('ПЛАН НАВЧАЛЬНОГО ПРОЦЕСУ ДЕННА'!AM73*$BW$4,0)*2,2),0)</f>
        <v>0</v>
      </c>
      <c r="AN73" s="354">
        <f>IF('ПЛАН НАВЧАЛЬНОГО ПРОЦЕСУ ДЕННА'!AN73&gt;0,IF(ROUND('ПЛАН НАВЧАЛЬНОГО ПРОЦЕСУ ДЕННА'!AN73*$BW$4,0)&gt;0,ROUND('ПЛАН НАВЧАЛЬНОГО ПРОЦЕСУ ДЕННА'!AN73*$BW$4,0)*2,2),0)</f>
        <v>0</v>
      </c>
      <c r="AO73" s="76">
        <f>'ПЛАН НАВЧАЛЬНОГО ПРОЦЕСУ ДЕННА'!AO73</f>
        <v>0</v>
      </c>
      <c r="AP73" s="354">
        <f>IF('ПЛАН НАВЧАЛЬНОГО ПРОЦЕСУ ДЕННА'!AP73&gt;0,IF(ROUND('ПЛАН НАВЧАЛЬНОГО ПРОЦЕСУ ДЕННА'!AP73*$BW$4,0)&gt;0,ROUND('ПЛАН НАВЧАЛЬНОГО ПРОЦЕСУ ДЕННА'!AP73*$BW$4,0)*2,2),0)</f>
        <v>0</v>
      </c>
      <c r="AQ73" s="354">
        <f>IF('ПЛАН НАВЧАЛЬНОГО ПРОЦЕСУ ДЕННА'!AQ73&gt;0,IF(ROUND('ПЛАН НАВЧАЛЬНОГО ПРОЦЕСУ ДЕННА'!AQ73*$BW$4,0)&gt;0,ROUND('ПЛАН НАВЧАЛЬНОГО ПРОЦЕСУ ДЕННА'!AQ73*$BW$4,0)*2,2),0)</f>
        <v>0</v>
      </c>
      <c r="AR73" s="354">
        <f>IF('ПЛАН НАВЧАЛЬНОГО ПРОЦЕСУ ДЕННА'!AR73&gt;0,IF(ROUND('ПЛАН НАВЧАЛЬНОГО ПРОЦЕСУ ДЕННА'!AR73*$BW$4,0)&gt;0,ROUND('ПЛАН НАВЧАЛЬНОГО ПРОЦЕСУ ДЕННА'!AR73*$BW$4,0)*2,2),0)</f>
        <v>0</v>
      </c>
      <c r="AS73" s="76">
        <f>'ПЛАН НАВЧАЛЬНОГО ПРОЦЕСУ ДЕННА'!AS73</f>
        <v>0</v>
      </c>
      <c r="AT73" s="354">
        <f>IF('ПЛАН НАВЧАЛЬНОГО ПРОЦЕСУ ДЕННА'!AT73&gt;0,IF(ROUND('ПЛАН НАВЧАЛЬНОГО ПРОЦЕСУ ДЕННА'!AT73*$BW$4,0)&gt;0,ROUND('ПЛАН НАВЧАЛЬНОГО ПРОЦЕСУ ДЕННА'!AT73*$BW$4,0)*2,2),0)</f>
        <v>0</v>
      </c>
      <c r="AU73" s="354">
        <f>IF('ПЛАН НАВЧАЛЬНОГО ПРОЦЕСУ ДЕННА'!AU73&gt;0,IF(ROUND('ПЛАН НАВЧАЛЬНОГО ПРОЦЕСУ ДЕННА'!AU73*$BW$4,0)&gt;0,ROUND('ПЛАН НАВЧАЛЬНОГО ПРОЦЕСУ ДЕННА'!AU73*$BW$4,0)*2,2),0)</f>
        <v>0</v>
      </c>
      <c r="AV73" s="354">
        <f>IF('ПЛАН НАВЧАЛЬНОГО ПРОЦЕСУ ДЕННА'!AV73&gt;0,IF(ROUND('ПЛАН НАВЧАЛЬНОГО ПРОЦЕСУ ДЕННА'!AV73*$BW$4,0)&gt;0,ROUND('ПЛАН НАВЧАЛЬНОГО ПРОЦЕСУ ДЕННА'!AV73*$BW$4,0)*2,2),0)</f>
        <v>0</v>
      </c>
      <c r="AW73" s="76">
        <f t="shared" ref="AW73:AW79" si="92">DH73+DQ73</f>
        <v>0</v>
      </c>
      <c r="AX73" s="354">
        <f>IF('ПЛАН НАВЧАЛЬНОГО ПРОЦЕСУ ДЕННА'!AX73&gt;0,IF(ROUND('ПЛАН НАВЧАЛЬНОГО ПРОЦЕСУ ДЕННА'!AX73*$BW$4,0)&gt;0,ROUND('ПЛАН НАВЧАЛЬНОГО ПРОЦЕСУ ДЕННА'!AX73*$BW$4,0)*2,2),0)</f>
        <v>0</v>
      </c>
      <c r="AY73" s="354">
        <f>IF('ПЛАН НАВЧАЛЬНОГО ПРОЦЕСУ ДЕННА'!AY73&gt;0,IF(ROUND('ПЛАН НАВЧАЛЬНОГО ПРОЦЕСУ ДЕННА'!AY73*$BW$4,0)&gt;0,ROUND('ПЛАН НАВЧАЛЬНОГО ПРОЦЕСУ ДЕННА'!AY73*$BW$4,0)*2,2),0)</f>
        <v>0</v>
      </c>
      <c r="AZ73" s="354">
        <f>IF('ПЛАН НАВЧАЛЬНОГО ПРОЦЕСУ ДЕННА'!AZ73&gt;0,IF(ROUND('ПЛАН НАВЧАЛЬНОГО ПРОЦЕСУ ДЕННА'!AZ73*$BW$4,0)&gt;0,ROUND('ПЛАН НАВЧАЛЬНОГО ПРОЦЕСУ ДЕННА'!AZ73*$BW$4,0)*2,2),0)</f>
        <v>0</v>
      </c>
      <c r="BA73" s="76">
        <f t="shared" ref="BA73:BA79" si="93">DI73+DR73</f>
        <v>0</v>
      </c>
      <c r="BB73" s="354">
        <f>IF('ПЛАН НАВЧАЛЬНОГО ПРОЦЕСУ ДЕННА'!BB73&gt;0,IF(ROUND('ПЛАН НАВЧАЛЬНОГО ПРОЦЕСУ ДЕННА'!BB73*$BW$4,0)&gt;0,ROUND('ПЛАН НАВЧАЛЬНОГО ПРОЦЕСУ ДЕННА'!BB73*$BW$4,0)*2,2),0)</f>
        <v>0</v>
      </c>
      <c r="BC73" s="354">
        <f>IF('ПЛАН НАВЧАЛЬНОГО ПРОЦЕСУ ДЕННА'!BC73&gt;0,IF(ROUND('ПЛАН НАВЧАЛЬНОГО ПРОЦЕСУ ДЕННА'!BC73*$BW$4,0)&gt;0,ROUND('ПЛАН НАВЧАЛЬНОГО ПРОЦЕСУ ДЕННА'!BC73*$BW$4,0)*2,2),0)</f>
        <v>0</v>
      </c>
      <c r="BD73" s="354">
        <f>IF('ПЛАН НАВЧАЛЬНОГО ПРОЦЕСУ ДЕННА'!BD73&gt;0,IF(ROUND('ПЛАН НАВЧАЛЬНОГО ПРОЦЕСУ ДЕННА'!BD73*$BW$4,0)&gt;0,ROUND('ПЛАН НАВЧАЛЬНОГО ПРОЦЕСУ ДЕННА'!BD73*$BW$4,0)*2,2),0)</f>
        <v>0</v>
      </c>
      <c r="BE73" s="76">
        <f t="shared" ref="BE73:BE79" si="94">DJ73+DS73</f>
        <v>0</v>
      </c>
      <c r="BF73" s="354">
        <f>IF('ПЛАН НАВЧАЛЬНОГО ПРОЦЕСУ ДЕННА'!BF73&gt;0,IF(ROUND('ПЛАН НАВЧАЛЬНОГО ПРОЦЕСУ ДЕННА'!BF73*$BW$4,0)&gt;0,ROUND('ПЛАН НАВЧАЛЬНОГО ПРОЦЕСУ ДЕННА'!BF73*$BW$4,0)*2,2),0)</f>
        <v>0</v>
      </c>
      <c r="BG73" s="354">
        <f>IF('ПЛАН НАВЧАЛЬНОГО ПРОЦЕСУ ДЕННА'!BG73&gt;0,IF(ROUND('ПЛАН НАВЧАЛЬНОГО ПРОЦЕСУ ДЕННА'!BG73*$BW$4,0)&gt;0,ROUND('ПЛАН НАВЧАЛЬНОГО ПРОЦЕСУ ДЕННА'!BG73*$BW$4,0)*2,2),0)</f>
        <v>0</v>
      </c>
      <c r="BH73" s="354">
        <f>IF('ПЛАН НАВЧАЛЬНОГО ПРОЦЕСУ ДЕННА'!BH73&gt;0,IF(ROUND('ПЛАН НАВЧАЛЬНОГО ПРОЦЕСУ ДЕННА'!BH73*$BW$4,0)&gt;0,ROUND('ПЛАН НАВЧАЛЬНОГО ПРОЦЕСУ ДЕННА'!BH73*$BW$4,0)*2,2),0)</f>
        <v>0</v>
      </c>
      <c r="BI73" s="76">
        <f t="shared" ref="BI73:BI79" si="95">DK73+DT73</f>
        <v>0</v>
      </c>
      <c r="BJ73" s="69">
        <f t="shared" si="62"/>
        <v>1</v>
      </c>
      <c r="BK73" s="142" t="str">
        <f t="shared" si="63"/>
        <v/>
      </c>
      <c r="BL73" s="15">
        <f t="shared" si="64"/>
        <v>0</v>
      </c>
      <c r="BM73" s="15">
        <f t="shared" si="65"/>
        <v>0</v>
      </c>
      <c r="BN73" s="15">
        <f t="shared" si="66"/>
        <v>0</v>
      </c>
      <c r="BO73" s="15">
        <f t="shared" si="67"/>
        <v>0</v>
      </c>
      <c r="BP73" s="15">
        <f t="shared" si="68"/>
        <v>0</v>
      </c>
      <c r="BQ73" s="15">
        <f t="shared" si="69"/>
        <v>0</v>
      </c>
      <c r="BR73" s="15">
        <f t="shared" si="70"/>
        <v>0</v>
      </c>
      <c r="BS73" s="15">
        <f t="shared" si="71"/>
        <v>0</v>
      </c>
      <c r="BT73" s="101">
        <f t="shared" si="72"/>
        <v>0</v>
      </c>
      <c r="BW73" s="139"/>
      <c r="BX73" s="139"/>
      <c r="BY73" s="139"/>
      <c r="BZ73" s="139"/>
      <c r="CA73" s="139"/>
      <c r="CB73" s="139"/>
      <c r="CC73" s="139"/>
      <c r="CD73" s="139"/>
      <c r="CE73" s="383"/>
      <c r="CF73" s="384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C73" s="360">
        <f t="shared" si="73"/>
        <v>0</v>
      </c>
      <c r="DD73" s="367">
        <f t="shared" si="74"/>
        <v>0</v>
      </c>
      <c r="DE73" s="367">
        <f t="shared" si="75"/>
        <v>0</v>
      </c>
      <c r="DF73" s="367">
        <f t="shared" si="76"/>
        <v>0</v>
      </c>
      <c r="DG73" s="367">
        <f t="shared" si="77"/>
        <v>0</v>
      </c>
      <c r="DH73" s="367">
        <f t="shared" si="78"/>
        <v>0</v>
      </c>
      <c r="DI73" s="367">
        <f t="shared" si="79"/>
        <v>0</v>
      </c>
      <c r="DJ73" s="367">
        <f t="shared" si="80"/>
        <v>0</v>
      </c>
      <c r="DK73" s="367">
        <f t="shared" si="81"/>
        <v>0</v>
      </c>
      <c r="DL73" s="368">
        <f t="shared" si="82"/>
        <v>1</v>
      </c>
      <c r="DM73" s="367">
        <f t="shared" si="83"/>
        <v>0</v>
      </c>
      <c r="DN73" s="367">
        <f t="shared" si="84"/>
        <v>1</v>
      </c>
      <c r="DO73" s="367">
        <f t="shared" si="85"/>
        <v>0</v>
      </c>
      <c r="DP73" s="367">
        <f t="shared" si="86"/>
        <v>0</v>
      </c>
      <c r="DQ73" s="367">
        <f t="shared" si="87"/>
        <v>0</v>
      </c>
      <c r="DR73" s="367">
        <f t="shared" si="88"/>
        <v>0</v>
      </c>
      <c r="DS73" s="367">
        <f t="shared" si="89"/>
        <v>0</v>
      </c>
      <c r="DT73" s="367">
        <f t="shared" si="90"/>
        <v>0</v>
      </c>
      <c r="DU73" s="368">
        <f t="shared" si="91"/>
        <v>1</v>
      </c>
    </row>
    <row r="74" spans="1:125" s="20" customFormat="1" hidden="1" x14ac:dyDescent="0.25">
      <c r="A74" s="23" t="str">
        <f>'ПЛАН НАВЧАЛЬНОГО ПРОЦЕСУ ДЕННА'!A74</f>
        <v>1.2.03</v>
      </c>
      <c r="B74" s="513">
        <f>'ПЛАН НАВЧАЛЬНОГО ПРОЦЕСУ ДЕННА'!B74</f>
        <v>0</v>
      </c>
      <c r="C74" s="514">
        <f>'ПЛАН НАВЧАЛЬНОГО ПРОЦЕСУ ДЕННА'!C74</f>
        <v>0</v>
      </c>
      <c r="D74" s="311">
        <f>'ПЛАН НАВЧАЛЬНОГО ПРОЦЕСУ ДЕННА'!D74</f>
        <v>0</v>
      </c>
      <c r="E74" s="311">
        <f>'ПЛАН НАВЧАЛЬНОГО ПРОЦЕСУ ДЕННА'!E74</f>
        <v>0</v>
      </c>
      <c r="F74" s="311">
        <f>'ПЛАН НАВЧАЛЬНОГО ПРОЦЕСУ ДЕННА'!F74</f>
        <v>0</v>
      </c>
      <c r="G74" s="311">
        <f>'ПЛАН НАВЧАЛЬНОГО ПРОЦЕСУ ДЕННА'!G74</f>
        <v>0</v>
      </c>
      <c r="H74" s="311">
        <f>'ПЛАН НАВЧАЛЬНОГО ПРОЦЕСУ ДЕННА'!H74</f>
        <v>0</v>
      </c>
      <c r="I74" s="311">
        <f>'ПЛАН НАВЧАЛЬНОГО ПРОЦЕСУ ДЕННА'!I74</f>
        <v>0</v>
      </c>
      <c r="J74" s="311">
        <f>'ПЛАН НАВЧАЛЬНОГО ПРОЦЕСУ ДЕННА'!J74</f>
        <v>0</v>
      </c>
      <c r="K74" s="311">
        <f>'ПЛАН НАВЧАЛЬНОГО ПРОЦЕСУ ДЕННА'!K74</f>
        <v>0</v>
      </c>
      <c r="L74" s="311">
        <f>'ПЛАН НАВЧАЛЬНОГО ПРОЦЕСУ ДЕННА'!L74</f>
        <v>0</v>
      </c>
      <c r="M74" s="311">
        <f>'ПЛАН НАВЧАЛЬНОГО ПРОЦЕСУ ДЕННА'!M74</f>
        <v>0</v>
      </c>
      <c r="N74" s="311">
        <f>'ПЛАН НАВЧАЛЬНОГО ПРОЦЕСУ ДЕННА'!N74</f>
        <v>0</v>
      </c>
      <c r="O74" s="353">
        <f>'ПЛАН НАВЧАЛЬНОГО ПРОЦЕСУ ДЕННА'!O74</f>
        <v>0</v>
      </c>
      <c r="P74" s="353">
        <f>'ПЛАН НАВЧАЛЬНОГО ПРОЦЕСУ ДЕННА'!P74</f>
        <v>0</v>
      </c>
      <c r="Q74" s="311">
        <f>'ПЛАН НАВЧАЛЬНОГО ПРОЦЕСУ ДЕННА'!Q74</f>
        <v>0</v>
      </c>
      <c r="R74" s="311">
        <f>'ПЛАН НАВЧАЛЬНОГО ПРОЦЕСУ ДЕННА'!R74</f>
        <v>0</v>
      </c>
      <c r="S74" s="311">
        <f>'ПЛАН НАВЧАЛЬНОГО ПРОЦЕСУ ДЕННА'!S74</f>
        <v>0</v>
      </c>
      <c r="T74" s="311">
        <f>'ПЛАН НАВЧАЛЬНОГО ПРОЦЕСУ ДЕННА'!T74</f>
        <v>0</v>
      </c>
      <c r="U74" s="311">
        <f>'ПЛАН НАВЧАЛЬНОГО ПРОЦЕСУ ДЕННА'!U74</f>
        <v>0</v>
      </c>
      <c r="V74" s="311">
        <f>'ПЛАН НАВЧАЛЬНОГО ПРОЦЕСУ ДЕННА'!V74</f>
        <v>0</v>
      </c>
      <c r="W74" s="311">
        <f>'ПЛАН НАВЧАЛЬНОГО ПРОЦЕСУ ДЕННА'!W74</f>
        <v>0</v>
      </c>
      <c r="X74" s="162">
        <f t="shared" si="59"/>
        <v>0</v>
      </c>
      <c r="Y74" s="162">
        <f>'ПЛАН НАВЧАЛЬНОГО ПРОЦЕСУ ДЕННА'!Y74</f>
        <v>0</v>
      </c>
      <c r="Z74" s="9">
        <f t="shared" si="60"/>
        <v>0</v>
      </c>
      <c r="AA74" s="9">
        <f t="shared" si="60"/>
        <v>0</v>
      </c>
      <c r="AB74" s="9">
        <f t="shared" si="60"/>
        <v>0</v>
      </c>
      <c r="AC74" s="9">
        <f t="shared" si="61"/>
        <v>0</v>
      </c>
      <c r="AD74" s="354">
        <f>IF('ПЛАН НАВЧАЛЬНОГО ПРОЦЕСУ ДЕННА'!AD74&gt;0,IF(ROUND('ПЛАН НАВЧАЛЬНОГО ПРОЦЕСУ ДЕННА'!AD74*$BW$4,0)&gt;0,ROUND('ПЛАН НАВЧАЛЬНОГО ПРОЦЕСУ ДЕННА'!AD74*$BW$4,0)*2,2),0)</f>
        <v>0</v>
      </c>
      <c r="AE74" s="354">
        <f>IF('ПЛАН НАВЧАЛЬНОГО ПРОЦЕСУ ДЕННА'!AE74&gt;0,IF(ROUND('ПЛАН НАВЧАЛЬНОГО ПРОЦЕСУ ДЕННА'!AE74*$BW$4,0)&gt;0,ROUND('ПЛАН НАВЧАЛЬНОГО ПРОЦЕСУ ДЕННА'!AE74*$BW$4,0)*2,2),0)</f>
        <v>0</v>
      </c>
      <c r="AF74" s="354">
        <f>IF('ПЛАН НАВЧАЛЬНОГО ПРОЦЕСУ ДЕННА'!AF74&gt;0,IF(ROUND('ПЛАН НАВЧАЛЬНОГО ПРОЦЕСУ ДЕННА'!AF74*$BW$4,0)&gt;0,ROUND('ПЛАН НАВЧАЛЬНОГО ПРОЦЕСУ ДЕННА'!AF74*$BW$4,0)*2,2),0)</f>
        <v>0</v>
      </c>
      <c r="AG74" s="76">
        <f>'ПЛАН НАВЧАЛЬНОГО ПРОЦЕСУ ДЕННА'!AG74</f>
        <v>0</v>
      </c>
      <c r="AH74" s="354">
        <f>IF('ПЛАН НАВЧАЛЬНОГО ПРОЦЕСУ ДЕННА'!AH74&gt;0,IF(ROUND('ПЛАН НАВЧАЛЬНОГО ПРОЦЕСУ ДЕННА'!AH74*$BW$4,0)&gt;0,ROUND('ПЛАН НАВЧАЛЬНОГО ПРОЦЕСУ ДЕННА'!AH74*$BW$4,0)*2,2),0)</f>
        <v>0</v>
      </c>
      <c r="AI74" s="354">
        <f>IF('ПЛАН НАВЧАЛЬНОГО ПРОЦЕСУ ДЕННА'!AI74&gt;0,IF(ROUND('ПЛАН НАВЧАЛЬНОГО ПРОЦЕСУ ДЕННА'!AI74*$BW$4,0)&gt;0,ROUND('ПЛАН НАВЧАЛЬНОГО ПРОЦЕСУ ДЕННА'!AI74*$BW$4,0)*2,2),0)</f>
        <v>0</v>
      </c>
      <c r="AJ74" s="354">
        <f>IF('ПЛАН НАВЧАЛЬНОГО ПРОЦЕСУ ДЕННА'!AJ74&gt;0,IF(ROUND('ПЛАН НАВЧАЛЬНОГО ПРОЦЕСУ ДЕННА'!AJ74*$BW$4,0)&gt;0,ROUND('ПЛАН НАВЧАЛЬНОГО ПРОЦЕСУ ДЕННА'!AJ74*$BW$4,0)*2,2),0)</f>
        <v>0</v>
      </c>
      <c r="AK74" s="76">
        <f>'ПЛАН НАВЧАЛЬНОГО ПРОЦЕСУ ДЕННА'!AK74</f>
        <v>0</v>
      </c>
      <c r="AL74" s="354">
        <f>IF('ПЛАН НАВЧАЛЬНОГО ПРОЦЕСУ ДЕННА'!AL74&gt;0,IF(ROUND('ПЛАН НАВЧАЛЬНОГО ПРОЦЕСУ ДЕННА'!AL74*$BW$4,0)&gt;0,ROUND('ПЛАН НАВЧАЛЬНОГО ПРОЦЕСУ ДЕННА'!AL74*$BW$4,0)*2,2),0)</f>
        <v>0</v>
      </c>
      <c r="AM74" s="354">
        <f>IF('ПЛАН НАВЧАЛЬНОГО ПРОЦЕСУ ДЕННА'!AM74&gt;0,IF(ROUND('ПЛАН НАВЧАЛЬНОГО ПРОЦЕСУ ДЕННА'!AM74*$BW$4,0)&gt;0,ROUND('ПЛАН НАВЧАЛЬНОГО ПРОЦЕСУ ДЕННА'!AM74*$BW$4,0)*2,2),0)</f>
        <v>0</v>
      </c>
      <c r="AN74" s="354">
        <f>IF('ПЛАН НАВЧАЛЬНОГО ПРОЦЕСУ ДЕННА'!AN74&gt;0,IF(ROUND('ПЛАН НАВЧАЛЬНОГО ПРОЦЕСУ ДЕННА'!AN74*$BW$4,0)&gt;0,ROUND('ПЛАН НАВЧАЛЬНОГО ПРОЦЕСУ ДЕННА'!AN74*$BW$4,0)*2,2),0)</f>
        <v>0</v>
      </c>
      <c r="AO74" s="76">
        <f>'ПЛАН НАВЧАЛЬНОГО ПРОЦЕСУ ДЕННА'!AO74</f>
        <v>0</v>
      </c>
      <c r="AP74" s="354">
        <f>IF('ПЛАН НАВЧАЛЬНОГО ПРОЦЕСУ ДЕННА'!AP74&gt;0,IF(ROUND('ПЛАН НАВЧАЛЬНОГО ПРОЦЕСУ ДЕННА'!AP74*$BW$4,0)&gt;0,ROUND('ПЛАН НАВЧАЛЬНОГО ПРОЦЕСУ ДЕННА'!AP74*$BW$4,0)*2,2),0)</f>
        <v>0</v>
      </c>
      <c r="AQ74" s="354">
        <f>IF('ПЛАН НАВЧАЛЬНОГО ПРОЦЕСУ ДЕННА'!AQ74&gt;0,IF(ROUND('ПЛАН НАВЧАЛЬНОГО ПРОЦЕСУ ДЕННА'!AQ74*$BW$4,0)&gt;0,ROUND('ПЛАН НАВЧАЛЬНОГО ПРОЦЕСУ ДЕННА'!AQ74*$BW$4,0)*2,2),0)</f>
        <v>0</v>
      </c>
      <c r="AR74" s="354">
        <f>IF('ПЛАН НАВЧАЛЬНОГО ПРОЦЕСУ ДЕННА'!AR74&gt;0,IF(ROUND('ПЛАН НАВЧАЛЬНОГО ПРОЦЕСУ ДЕННА'!AR74*$BW$4,0)&gt;0,ROUND('ПЛАН НАВЧАЛЬНОГО ПРОЦЕСУ ДЕННА'!AR74*$BW$4,0)*2,2),0)</f>
        <v>0</v>
      </c>
      <c r="AS74" s="76">
        <f>'ПЛАН НАВЧАЛЬНОГО ПРОЦЕСУ ДЕННА'!AS74</f>
        <v>0</v>
      </c>
      <c r="AT74" s="354">
        <f>IF('ПЛАН НАВЧАЛЬНОГО ПРОЦЕСУ ДЕННА'!AT74&gt;0,IF(ROUND('ПЛАН НАВЧАЛЬНОГО ПРОЦЕСУ ДЕННА'!AT74*$BW$4,0)&gt;0,ROUND('ПЛАН НАВЧАЛЬНОГО ПРОЦЕСУ ДЕННА'!AT74*$BW$4,0)*2,2),0)</f>
        <v>0</v>
      </c>
      <c r="AU74" s="354">
        <f>IF('ПЛАН НАВЧАЛЬНОГО ПРОЦЕСУ ДЕННА'!AU74&gt;0,IF(ROUND('ПЛАН НАВЧАЛЬНОГО ПРОЦЕСУ ДЕННА'!AU74*$BW$4,0)&gt;0,ROUND('ПЛАН НАВЧАЛЬНОГО ПРОЦЕСУ ДЕННА'!AU74*$BW$4,0)*2,2),0)</f>
        <v>0</v>
      </c>
      <c r="AV74" s="354">
        <f>IF('ПЛАН НАВЧАЛЬНОГО ПРОЦЕСУ ДЕННА'!AV74&gt;0,IF(ROUND('ПЛАН НАВЧАЛЬНОГО ПРОЦЕСУ ДЕННА'!AV74*$BW$4,0)&gt;0,ROUND('ПЛАН НАВЧАЛЬНОГО ПРОЦЕСУ ДЕННА'!AV74*$BW$4,0)*2,2),0)</f>
        <v>0</v>
      </c>
      <c r="AW74" s="76">
        <f t="shared" si="92"/>
        <v>0</v>
      </c>
      <c r="AX74" s="354">
        <f>IF('ПЛАН НАВЧАЛЬНОГО ПРОЦЕСУ ДЕННА'!AX74&gt;0,IF(ROUND('ПЛАН НАВЧАЛЬНОГО ПРОЦЕСУ ДЕННА'!AX74*$BW$4,0)&gt;0,ROUND('ПЛАН НАВЧАЛЬНОГО ПРОЦЕСУ ДЕННА'!AX74*$BW$4,0)*2,2),0)</f>
        <v>0</v>
      </c>
      <c r="AY74" s="354">
        <f>IF('ПЛАН НАВЧАЛЬНОГО ПРОЦЕСУ ДЕННА'!AY74&gt;0,IF(ROUND('ПЛАН НАВЧАЛЬНОГО ПРОЦЕСУ ДЕННА'!AY74*$BW$4,0)&gt;0,ROUND('ПЛАН НАВЧАЛЬНОГО ПРОЦЕСУ ДЕННА'!AY74*$BW$4,0)*2,2),0)</f>
        <v>0</v>
      </c>
      <c r="AZ74" s="354">
        <f>IF('ПЛАН НАВЧАЛЬНОГО ПРОЦЕСУ ДЕННА'!AZ74&gt;0,IF(ROUND('ПЛАН НАВЧАЛЬНОГО ПРОЦЕСУ ДЕННА'!AZ74*$BW$4,0)&gt;0,ROUND('ПЛАН НАВЧАЛЬНОГО ПРОЦЕСУ ДЕННА'!AZ74*$BW$4,0)*2,2),0)</f>
        <v>0</v>
      </c>
      <c r="BA74" s="76">
        <f t="shared" si="93"/>
        <v>0</v>
      </c>
      <c r="BB74" s="354">
        <f>IF('ПЛАН НАВЧАЛЬНОГО ПРОЦЕСУ ДЕННА'!BB74&gt;0,IF(ROUND('ПЛАН НАВЧАЛЬНОГО ПРОЦЕСУ ДЕННА'!BB74*$BW$4,0)&gt;0,ROUND('ПЛАН НАВЧАЛЬНОГО ПРОЦЕСУ ДЕННА'!BB74*$BW$4,0)*2,2),0)</f>
        <v>0</v>
      </c>
      <c r="BC74" s="354">
        <f>IF('ПЛАН НАВЧАЛЬНОГО ПРОЦЕСУ ДЕННА'!BC74&gt;0,IF(ROUND('ПЛАН НАВЧАЛЬНОГО ПРОЦЕСУ ДЕННА'!BC74*$BW$4,0)&gt;0,ROUND('ПЛАН НАВЧАЛЬНОГО ПРОЦЕСУ ДЕННА'!BC74*$BW$4,0)*2,2),0)</f>
        <v>0</v>
      </c>
      <c r="BD74" s="354">
        <f>IF('ПЛАН НАВЧАЛЬНОГО ПРОЦЕСУ ДЕННА'!BD74&gt;0,IF(ROUND('ПЛАН НАВЧАЛЬНОГО ПРОЦЕСУ ДЕННА'!BD74*$BW$4,0)&gt;0,ROUND('ПЛАН НАВЧАЛЬНОГО ПРОЦЕСУ ДЕННА'!BD74*$BW$4,0)*2,2),0)</f>
        <v>0</v>
      </c>
      <c r="BE74" s="76">
        <f t="shared" si="94"/>
        <v>0</v>
      </c>
      <c r="BF74" s="354">
        <f>IF('ПЛАН НАВЧАЛЬНОГО ПРОЦЕСУ ДЕННА'!BF74&gt;0,IF(ROUND('ПЛАН НАВЧАЛЬНОГО ПРОЦЕСУ ДЕННА'!BF74*$BW$4,0)&gt;0,ROUND('ПЛАН НАВЧАЛЬНОГО ПРОЦЕСУ ДЕННА'!BF74*$BW$4,0)*2,2),0)</f>
        <v>0</v>
      </c>
      <c r="BG74" s="354">
        <f>IF('ПЛАН НАВЧАЛЬНОГО ПРОЦЕСУ ДЕННА'!BG74&gt;0,IF(ROUND('ПЛАН НАВЧАЛЬНОГО ПРОЦЕСУ ДЕННА'!BG74*$BW$4,0)&gt;0,ROUND('ПЛАН НАВЧАЛЬНОГО ПРОЦЕСУ ДЕННА'!BG74*$BW$4,0)*2,2),0)</f>
        <v>0</v>
      </c>
      <c r="BH74" s="354">
        <f>IF('ПЛАН НАВЧАЛЬНОГО ПРОЦЕСУ ДЕННА'!BH74&gt;0,IF(ROUND('ПЛАН НАВЧАЛЬНОГО ПРОЦЕСУ ДЕННА'!BH74*$BW$4,0)&gt;0,ROUND('ПЛАН НАВЧАЛЬНОГО ПРОЦЕСУ ДЕННА'!BH74*$BW$4,0)*2,2),0)</f>
        <v>0</v>
      </c>
      <c r="BI74" s="76">
        <f t="shared" si="95"/>
        <v>0</v>
      </c>
      <c r="BJ74" s="69">
        <f t="shared" si="62"/>
        <v>0</v>
      </c>
      <c r="BK74" s="142" t="str">
        <f t="shared" si="63"/>
        <v/>
      </c>
      <c r="BL74" s="15">
        <f t="shared" si="64"/>
        <v>0</v>
      </c>
      <c r="BM74" s="15">
        <f t="shared" si="65"/>
        <v>0</v>
      </c>
      <c r="BN74" s="15">
        <f t="shared" si="66"/>
        <v>0</v>
      </c>
      <c r="BO74" s="15">
        <f t="shared" si="67"/>
        <v>0</v>
      </c>
      <c r="BP74" s="15">
        <f t="shared" si="68"/>
        <v>0</v>
      </c>
      <c r="BQ74" s="15">
        <f t="shared" si="69"/>
        <v>0</v>
      </c>
      <c r="BR74" s="15">
        <f t="shared" si="70"/>
        <v>0</v>
      </c>
      <c r="BS74" s="15">
        <f t="shared" si="71"/>
        <v>0</v>
      </c>
      <c r="BT74" s="101">
        <f t="shared" si="72"/>
        <v>0</v>
      </c>
      <c r="BW74" s="139"/>
      <c r="BX74" s="139"/>
      <c r="BY74" s="139"/>
      <c r="BZ74" s="139"/>
      <c r="CA74" s="139"/>
      <c r="CB74" s="139"/>
      <c r="CC74" s="139"/>
      <c r="CD74" s="139"/>
      <c r="CE74" s="383"/>
      <c r="CF74" s="384"/>
      <c r="CG74" s="139"/>
      <c r="CH74" s="139"/>
      <c r="CI74" s="139"/>
      <c r="CJ74" s="139"/>
      <c r="CK74" s="139"/>
      <c r="CL74" s="139"/>
      <c r="CM74" s="139"/>
      <c r="CN74" s="139"/>
      <c r="CO74" s="13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C74" s="360">
        <f t="shared" si="73"/>
        <v>0</v>
      </c>
      <c r="DD74" s="367">
        <f t="shared" si="74"/>
        <v>0</v>
      </c>
      <c r="DE74" s="367">
        <f t="shared" si="75"/>
        <v>0</v>
      </c>
      <c r="DF74" s="367">
        <f t="shared" si="76"/>
        <v>0</v>
      </c>
      <c r="DG74" s="367">
        <f t="shared" si="77"/>
        <v>0</v>
      </c>
      <c r="DH74" s="367">
        <f t="shared" si="78"/>
        <v>0</v>
      </c>
      <c r="DI74" s="367">
        <f t="shared" si="79"/>
        <v>0</v>
      </c>
      <c r="DJ74" s="367">
        <f t="shared" si="80"/>
        <v>0</v>
      </c>
      <c r="DK74" s="367">
        <f t="shared" si="81"/>
        <v>0</v>
      </c>
      <c r="DL74" s="368">
        <f t="shared" si="82"/>
        <v>0</v>
      </c>
      <c r="DM74" s="367">
        <f t="shared" si="83"/>
        <v>0</v>
      </c>
      <c r="DN74" s="367">
        <f t="shared" si="84"/>
        <v>0</v>
      </c>
      <c r="DO74" s="367">
        <f t="shared" si="85"/>
        <v>0</v>
      </c>
      <c r="DP74" s="367">
        <f t="shared" si="86"/>
        <v>0</v>
      </c>
      <c r="DQ74" s="367">
        <f t="shared" si="87"/>
        <v>0</v>
      </c>
      <c r="DR74" s="367">
        <f t="shared" si="88"/>
        <v>0</v>
      </c>
      <c r="DS74" s="367">
        <f t="shared" si="89"/>
        <v>0</v>
      </c>
      <c r="DT74" s="367">
        <f t="shared" si="90"/>
        <v>0</v>
      </c>
      <c r="DU74" s="368">
        <f t="shared" si="91"/>
        <v>0</v>
      </c>
    </row>
    <row r="75" spans="1:125" s="20" customFormat="1" hidden="1" x14ac:dyDescent="0.25">
      <c r="A75" s="23" t="str">
        <f>'ПЛАН НАВЧАЛЬНОГО ПРОЦЕСУ ДЕННА'!A75</f>
        <v>1.2.04</v>
      </c>
      <c r="B75" s="513">
        <f>'ПЛАН НАВЧАЛЬНОГО ПРОЦЕСУ ДЕННА'!B75</f>
        <v>0</v>
      </c>
      <c r="C75" s="514">
        <f>'ПЛАН НАВЧАЛЬНОГО ПРОЦЕСУ ДЕННА'!C75</f>
        <v>0</v>
      </c>
      <c r="D75" s="311">
        <f>'ПЛАН НАВЧАЛЬНОГО ПРОЦЕСУ ДЕННА'!D75</f>
        <v>0</v>
      </c>
      <c r="E75" s="311">
        <f>'ПЛАН НАВЧАЛЬНОГО ПРОЦЕСУ ДЕННА'!E75</f>
        <v>0</v>
      </c>
      <c r="F75" s="311">
        <f>'ПЛАН НАВЧАЛЬНОГО ПРОЦЕСУ ДЕННА'!F75</f>
        <v>0</v>
      </c>
      <c r="G75" s="311">
        <f>'ПЛАН НАВЧАЛЬНОГО ПРОЦЕСУ ДЕННА'!G75</f>
        <v>0</v>
      </c>
      <c r="H75" s="311">
        <f>'ПЛАН НАВЧАЛЬНОГО ПРОЦЕСУ ДЕННА'!H75</f>
        <v>0</v>
      </c>
      <c r="I75" s="311">
        <f>'ПЛАН НАВЧАЛЬНОГО ПРОЦЕСУ ДЕННА'!I75</f>
        <v>0</v>
      </c>
      <c r="J75" s="311">
        <f>'ПЛАН НАВЧАЛЬНОГО ПРОЦЕСУ ДЕННА'!J75</f>
        <v>0</v>
      </c>
      <c r="K75" s="311">
        <f>'ПЛАН НАВЧАЛЬНОГО ПРОЦЕСУ ДЕННА'!K75</f>
        <v>0</v>
      </c>
      <c r="L75" s="311">
        <f>'ПЛАН НАВЧАЛЬНОГО ПРОЦЕСУ ДЕННА'!L75</f>
        <v>0</v>
      </c>
      <c r="M75" s="311">
        <f>'ПЛАН НАВЧАЛЬНОГО ПРОЦЕСУ ДЕННА'!M75</f>
        <v>0</v>
      </c>
      <c r="N75" s="311">
        <f>'ПЛАН НАВЧАЛЬНОГО ПРОЦЕСУ ДЕННА'!N75</f>
        <v>0</v>
      </c>
      <c r="O75" s="353">
        <f>'ПЛАН НАВЧАЛЬНОГО ПРОЦЕСУ ДЕННА'!O75</f>
        <v>0</v>
      </c>
      <c r="P75" s="353">
        <f>'ПЛАН НАВЧАЛЬНОГО ПРОЦЕСУ ДЕННА'!P75</f>
        <v>0</v>
      </c>
      <c r="Q75" s="311">
        <f>'ПЛАН НАВЧАЛЬНОГО ПРОЦЕСУ ДЕННА'!Q75</f>
        <v>0</v>
      </c>
      <c r="R75" s="311">
        <f>'ПЛАН НАВЧАЛЬНОГО ПРОЦЕСУ ДЕННА'!R75</f>
        <v>0</v>
      </c>
      <c r="S75" s="311">
        <f>'ПЛАН НАВЧАЛЬНОГО ПРОЦЕСУ ДЕННА'!S75</f>
        <v>0</v>
      </c>
      <c r="T75" s="311">
        <f>'ПЛАН НАВЧАЛЬНОГО ПРОЦЕСУ ДЕННА'!T75</f>
        <v>0</v>
      </c>
      <c r="U75" s="311">
        <f>'ПЛАН НАВЧАЛЬНОГО ПРОЦЕСУ ДЕННА'!U75</f>
        <v>0</v>
      </c>
      <c r="V75" s="311">
        <f>'ПЛАН НАВЧАЛЬНОГО ПРОЦЕСУ ДЕННА'!V75</f>
        <v>0</v>
      </c>
      <c r="W75" s="311">
        <f>'ПЛАН НАВЧАЛЬНОГО ПРОЦЕСУ ДЕННА'!W75</f>
        <v>0</v>
      </c>
      <c r="X75" s="162">
        <f t="shared" si="59"/>
        <v>0</v>
      </c>
      <c r="Y75" s="162">
        <f>'ПЛАН НАВЧАЛЬНОГО ПРОЦЕСУ ДЕННА'!Y75</f>
        <v>0</v>
      </c>
      <c r="Z75" s="9">
        <f t="shared" si="60"/>
        <v>0</v>
      </c>
      <c r="AA75" s="9">
        <f t="shared" si="60"/>
        <v>0</v>
      </c>
      <c r="AB75" s="9">
        <f t="shared" si="60"/>
        <v>0</v>
      </c>
      <c r="AC75" s="9">
        <f t="shared" si="61"/>
        <v>0</v>
      </c>
      <c r="AD75" s="354">
        <f>IF('ПЛАН НАВЧАЛЬНОГО ПРОЦЕСУ ДЕННА'!AD75&gt;0,IF(ROUND('ПЛАН НАВЧАЛЬНОГО ПРОЦЕСУ ДЕННА'!AD75*$BW$4,0)&gt;0,ROUND('ПЛАН НАВЧАЛЬНОГО ПРОЦЕСУ ДЕННА'!AD75*$BW$4,0)*2,2),0)</f>
        <v>0</v>
      </c>
      <c r="AE75" s="354">
        <f>IF('ПЛАН НАВЧАЛЬНОГО ПРОЦЕСУ ДЕННА'!AE75&gt;0,IF(ROUND('ПЛАН НАВЧАЛЬНОГО ПРОЦЕСУ ДЕННА'!AE75*$BW$4,0)&gt;0,ROUND('ПЛАН НАВЧАЛЬНОГО ПРОЦЕСУ ДЕННА'!AE75*$BW$4,0)*2,2),0)</f>
        <v>0</v>
      </c>
      <c r="AF75" s="354">
        <f>IF('ПЛАН НАВЧАЛЬНОГО ПРОЦЕСУ ДЕННА'!AF75&gt;0,IF(ROUND('ПЛАН НАВЧАЛЬНОГО ПРОЦЕСУ ДЕННА'!AF75*$BW$4,0)&gt;0,ROUND('ПЛАН НАВЧАЛЬНОГО ПРОЦЕСУ ДЕННА'!AF75*$BW$4,0)*2,2),0)</f>
        <v>0</v>
      </c>
      <c r="AG75" s="76">
        <f>'ПЛАН НАВЧАЛЬНОГО ПРОЦЕСУ ДЕННА'!AG75</f>
        <v>0</v>
      </c>
      <c r="AH75" s="354">
        <f>IF('ПЛАН НАВЧАЛЬНОГО ПРОЦЕСУ ДЕННА'!AH75&gt;0,IF(ROUND('ПЛАН НАВЧАЛЬНОГО ПРОЦЕСУ ДЕННА'!AH75*$BW$4,0)&gt;0,ROUND('ПЛАН НАВЧАЛЬНОГО ПРОЦЕСУ ДЕННА'!AH75*$BW$4,0)*2,2),0)</f>
        <v>0</v>
      </c>
      <c r="AI75" s="354">
        <f>IF('ПЛАН НАВЧАЛЬНОГО ПРОЦЕСУ ДЕННА'!AI75&gt;0,IF(ROUND('ПЛАН НАВЧАЛЬНОГО ПРОЦЕСУ ДЕННА'!AI75*$BW$4,0)&gt;0,ROUND('ПЛАН НАВЧАЛЬНОГО ПРОЦЕСУ ДЕННА'!AI75*$BW$4,0)*2,2),0)</f>
        <v>0</v>
      </c>
      <c r="AJ75" s="354">
        <f>IF('ПЛАН НАВЧАЛЬНОГО ПРОЦЕСУ ДЕННА'!AJ75&gt;0,IF(ROUND('ПЛАН НАВЧАЛЬНОГО ПРОЦЕСУ ДЕННА'!AJ75*$BW$4,0)&gt;0,ROUND('ПЛАН НАВЧАЛЬНОГО ПРОЦЕСУ ДЕННА'!AJ75*$BW$4,0)*2,2),0)</f>
        <v>0</v>
      </c>
      <c r="AK75" s="76">
        <f>'ПЛАН НАВЧАЛЬНОГО ПРОЦЕСУ ДЕННА'!AK75</f>
        <v>0</v>
      </c>
      <c r="AL75" s="354">
        <f>IF('ПЛАН НАВЧАЛЬНОГО ПРОЦЕСУ ДЕННА'!AL75&gt;0,IF(ROUND('ПЛАН НАВЧАЛЬНОГО ПРОЦЕСУ ДЕННА'!AL75*$BW$4,0)&gt;0,ROUND('ПЛАН НАВЧАЛЬНОГО ПРОЦЕСУ ДЕННА'!AL75*$BW$4,0)*2,2),0)</f>
        <v>0</v>
      </c>
      <c r="AM75" s="354">
        <f>IF('ПЛАН НАВЧАЛЬНОГО ПРОЦЕСУ ДЕННА'!AM75&gt;0,IF(ROUND('ПЛАН НАВЧАЛЬНОГО ПРОЦЕСУ ДЕННА'!AM75*$BW$4,0)&gt;0,ROUND('ПЛАН НАВЧАЛЬНОГО ПРОЦЕСУ ДЕННА'!AM75*$BW$4,0)*2,2),0)</f>
        <v>0</v>
      </c>
      <c r="AN75" s="354">
        <f>IF('ПЛАН НАВЧАЛЬНОГО ПРОЦЕСУ ДЕННА'!AN75&gt;0,IF(ROUND('ПЛАН НАВЧАЛЬНОГО ПРОЦЕСУ ДЕННА'!AN75*$BW$4,0)&gt;0,ROUND('ПЛАН НАВЧАЛЬНОГО ПРОЦЕСУ ДЕННА'!AN75*$BW$4,0)*2,2),0)</f>
        <v>0</v>
      </c>
      <c r="AO75" s="76">
        <f>'ПЛАН НАВЧАЛЬНОГО ПРОЦЕСУ ДЕННА'!AO75</f>
        <v>0</v>
      </c>
      <c r="AP75" s="354">
        <f>IF('ПЛАН НАВЧАЛЬНОГО ПРОЦЕСУ ДЕННА'!AP75&gt;0,IF(ROUND('ПЛАН НАВЧАЛЬНОГО ПРОЦЕСУ ДЕННА'!AP75*$BW$4,0)&gt;0,ROUND('ПЛАН НАВЧАЛЬНОГО ПРОЦЕСУ ДЕННА'!AP75*$BW$4,0)*2,2),0)</f>
        <v>0</v>
      </c>
      <c r="AQ75" s="354">
        <f>IF('ПЛАН НАВЧАЛЬНОГО ПРОЦЕСУ ДЕННА'!AQ75&gt;0,IF(ROUND('ПЛАН НАВЧАЛЬНОГО ПРОЦЕСУ ДЕННА'!AQ75*$BW$4,0)&gt;0,ROUND('ПЛАН НАВЧАЛЬНОГО ПРОЦЕСУ ДЕННА'!AQ75*$BW$4,0)*2,2),0)</f>
        <v>0</v>
      </c>
      <c r="AR75" s="354">
        <f>IF('ПЛАН НАВЧАЛЬНОГО ПРОЦЕСУ ДЕННА'!AR75&gt;0,IF(ROUND('ПЛАН НАВЧАЛЬНОГО ПРОЦЕСУ ДЕННА'!AR75*$BW$4,0)&gt;0,ROUND('ПЛАН НАВЧАЛЬНОГО ПРОЦЕСУ ДЕННА'!AR75*$BW$4,0)*2,2),0)</f>
        <v>0</v>
      </c>
      <c r="AS75" s="76">
        <f>'ПЛАН НАВЧАЛЬНОГО ПРОЦЕСУ ДЕННА'!AS75</f>
        <v>0</v>
      </c>
      <c r="AT75" s="354">
        <f>IF('ПЛАН НАВЧАЛЬНОГО ПРОЦЕСУ ДЕННА'!AT75&gt;0,IF(ROUND('ПЛАН НАВЧАЛЬНОГО ПРОЦЕСУ ДЕННА'!AT75*$BW$4,0)&gt;0,ROUND('ПЛАН НАВЧАЛЬНОГО ПРОЦЕСУ ДЕННА'!AT75*$BW$4,0)*2,2),0)</f>
        <v>0</v>
      </c>
      <c r="AU75" s="354">
        <f>IF('ПЛАН НАВЧАЛЬНОГО ПРОЦЕСУ ДЕННА'!AU75&gt;0,IF(ROUND('ПЛАН НАВЧАЛЬНОГО ПРОЦЕСУ ДЕННА'!AU75*$BW$4,0)&gt;0,ROUND('ПЛАН НАВЧАЛЬНОГО ПРОЦЕСУ ДЕННА'!AU75*$BW$4,0)*2,2),0)</f>
        <v>0</v>
      </c>
      <c r="AV75" s="354">
        <f>IF('ПЛАН НАВЧАЛЬНОГО ПРОЦЕСУ ДЕННА'!AV75&gt;0,IF(ROUND('ПЛАН НАВЧАЛЬНОГО ПРОЦЕСУ ДЕННА'!AV75*$BW$4,0)&gt;0,ROUND('ПЛАН НАВЧАЛЬНОГО ПРОЦЕСУ ДЕННА'!AV75*$BW$4,0)*2,2),0)</f>
        <v>0</v>
      </c>
      <c r="AW75" s="76">
        <f t="shared" si="92"/>
        <v>0</v>
      </c>
      <c r="AX75" s="354">
        <f>IF('ПЛАН НАВЧАЛЬНОГО ПРОЦЕСУ ДЕННА'!AX75&gt;0,IF(ROUND('ПЛАН НАВЧАЛЬНОГО ПРОЦЕСУ ДЕННА'!AX75*$BW$4,0)&gt;0,ROUND('ПЛАН НАВЧАЛЬНОГО ПРОЦЕСУ ДЕННА'!AX75*$BW$4,0)*2,2),0)</f>
        <v>0</v>
      </c>
      <c r="AY75" s="354">
        <f>IF('ПЛАН НАВЧАЛЬНОГО ПРОЦЕСУ ДЕННА'!AY75&gt;0,IF(ROUND('ПЛАН НАВЧАЛЬНОГО ПРОЦЕСУ ДЕННА'!AY75*$BW$4,0)&gt;0,ROUND('ПЛАН НАВЧАЛЬНОГО ПРОЦЕСУ ДЕННА'!AY75*$BW$4,0)*2,2),0)</f>
        <v>0</v>
      </c>
      <c r="AZ75" s="354">
        <f>IF('ПЛАН НАВЧАЛЬНОГО ПРОЦЕСУ ДЕННА'!AZ75&gt;0,IF(ROUND('ПЛАН НАВЧАЛЬНОГО ПРОЦЕСУ ДЕННА'!AZ75*$BW$4,0)&gt;0,ROUND('ПЛАН НАВЧАЛЬНОГО ПРОЦЕСУ ДЕННА'!AZ75*$BW$4,0)*2,2),0)</f>
        <v>0</v>
      </c>
      <c r="BA75" s="76">
        <f t="shared" si="93"/>
        <v>0</v>
      </c>
      <c r="BB75" s="354">
        <f>IF('ПЛАН НАВЧАЛЬНОГО ПРОЦЕСУ ДЕННА'!BB75&gt;0,IF(ROUND('ПЛАН НАВЧАЛЬНОГО ПРОЦЕСУ ДЕННА'!BB75*$BW$4,0)&gt;0,ROUND('ПЛАН НАВЧАЛЬНОГО ПРОЦЕСУ ДЕННА'!BB75*$BW$4,0)*2,2),0)</f>
        <v>0</v>
      </c>
      <c r="BC75" s="354">
        <f>IF('ПЛАН НАВЧАЛЬНОГО ПРОЦЕСУ ДЕННА'!BC75&gt;0,IF(ROUND('ПЛАН НАВЧАЛЬНОГО ПРОЦЕСУ ДЕННА'!BC75*$BW$4,0)&gt;0,ROUND('ПЛАН НАВЧАЛЬНОГО ПРОЦЕСУ ДЕННА'!BC75*$BW$4,0)*2,2),0)</f>
        <v>0</v>
      </c>
      <c r="BD75" s="354">
        <f>IF('ПЛАН НАВЧАЛЬНОГО ПРОЦЕСУ ДЕННА'!BD75&gt;0,IF(ROUND('ПЛАН НАВЧАЛЬНОГО ПРОЦЕСУ ДЕННА'!BD75*$BW$4,0)&gt;0,ROUND('ПЛАН НАВЧАЛЬНОГО ПРОЦЕСУ ДЕННА'!BD75*$BW$4,0)*2,2),0)</f>
        <v>0</v>
      </c>
      <c r="BE75" s="76">
        <f t="shared" si="94"/>
        <v>0</v>
      </c>
      <c r="BF75" s="354">
        <f>IF('ПЛАН НАВЧАЛЬНОГО ПРОЦЕСУ ДЕННА'!BF75&gt;0,IF(ROUND('ПЛАН НАВЧАЛЬНОГО ПРОЦЕСУ ДЕННА'!BF75*$BW$4,0)&gt;0,ROUND('ПЛАН НАВЧАЛЬНОГО ПРОЦЕСУ ДЕННА'!BF75*$BW$4,0)*2,2),0)</f>
        <v>0</v>
      </c>
      <c r="BG75" s="354">
        <f>IF('ПЛАН НАВЧАЛЬНОГО ПРОЦЕСУ ДЕННА'!BG75&gt;0,IF(ROUND('ПЛАН НАВЧАЛЬНОГО ПРОЦЕСУ ДЕННА'!BG75*$BW$4,0)&gt;0,ROUND('ПЛАН НАВЧАЛЬНОГО ПРОЦЕСУ ДЕННА'!BG75*$BW$4,0)*2,2),0)</f>
        <v>0</v>
      </c>
      <c r="BH75" s="354">
        <f>IF('ПЛАН НАВЧАЛЬНОГО ПРОЦЕСУ ДЕННА'!BH75&gt;0,IF(ROUND('ПЛАН НАВЧАЛЬНОГО ПРОЦЕСУ ДЕННА'!BH75*$BW$4,0)&gt;0,ROUND('ПЛАН НАВЧАЛЬНОГО ПРОЦЕСУ ДЕННА'!BH75*$BW$4,0)*2,2),0)</f>
        <v>0</v>
      </c>
      <c r="BI75" s="76">
        <f t="shared" si="95"/>
        <v>0</v>
      </c>
      <c r="BJ75" s="69">
        <f t="shared" si="62"/>
        <v>0</v>
      </c>
      <c r="BK75" s="142" t="str">
        <f t="shared" si="63"/>
        <v/>
      </c>
      <c r="BL75" s="15">
        <f t="shared" si="64"/>
        <v>0</v>
      </c>
      <c r="BM75" s="15">
        <f t="shared" si="65"/>
        <v>0</v>
      </c>
      <c r="BN75" s="15">
        <f t="shared" si="66"/>
        <v>0</v>
      </c>
      <c r="BO75" s="15">
        <f t="shared" si="67"/>
        <v>0</v>
      </c>
      <c r="BP75" s="15">
        <f t="shared" si="68"/>
        <v>0</v>
      </c>
      <c r="BQ75" s="15">
        <f t="shared" si="69"/>
        <v>0</v>
      </c>
      <c r="BR75" s="15">
        <f t="shared" si="70"/>
        <v>0</v>
      </c>
      <c r="BS75" s="15">
        <f t="shared" si="71"/>
        <v>0</v>
      </c>
      <c r="BT75" s="101">
        <f t="shared" si="72"/>
        <v>0</v>
      </c>
      <c r="BW75" s="139"/>
      <c r="BX75" s="139"/>
      <c r="BY75" s="139"/>
      <c r="BZ75" s="139"/>
      <c r="CA75" s="139"/>
      <c r="CB75" s="139"/>
      <c r="CC75" s="139"/>
      <c r="CD75" s="139"/>
      <c r="CE75" s="383"/>
      <c r="CF75" s="384"/>
      <c r="CG75" s="139"/>
      <c r="CH75" s="139"/>
      <c r="CI75" s="139"/>
      <c r="CJ75" s="139"/>
      <c r="CK75" s="139"/>
      <c r="CL75" s="139"/>
      <c r="CM75" s="139"/>
      <c r="CN75" s="139"/>
      <c r="CO75" s="13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C75" s="360">
        <f t="shared" si="73"/>
        <v>0</v>
      </c>
      <c r="DD75" s="367">
        <f t="shared" si="74"/>
        <v>0</v>
      </c>
      <c r="DE75" s="367">
        <f t="shared" si="75"/>
        <v>0</v>
      </c>
      <c r="DF75" s="367">
        <f t="shared" si="76"/>
        <v>0</v>
      </c>
      <c r="DG75" s="367">
        <f t="shared" si="77"/>
        <v>0</v>
      </c>
      <c r="DH75" s="367">
        <f t="shared" si="78"/>
        <v>0</v>
      </c>
      <c r="DI75" s="367">
        <f t="shared" si="79"/>
        <v>0</v>
      </c>
      <c r="DJ75" s="367">
        <f t="shared" si="80"/>
        <v>0</v>
      </c>
      <c r="DK75" s="367">
        <f t="shared" si="81"/>
        <v>0</v>
      </c>
      <c r="DL75" s="368">
        <f t="shared" si="82"/>
        <v>0</v>
      </c>
      <c r="DM75" s="367">
        <f t="shared" si="83"/>
        <v>0</v>
      </c>
      <c r="DN75" s="367">
        <f t="shared" si="84"/>
        <v>0</v>
      </c>
      <c r="DO75" s="367">
        <f t="shared" si="85"/>
        <v>0</v>
      </c>
      <c r="DP75" s="367">
        <f t="shared" si="86"/>
        <v>0</v>
      </c>
      <c r="DQ75" s="367">
        <f t="shared" si="87"/>
        <v>0</v>
      </c>
      <c r="DR75" s="367">
        <f t="shared" si="88"/>
        <v>0</v>
      </c>
      <c r="DS75" s="367">
        <f t="shared" si="89"/>
        <v>0</v>
      </c>
      <c r="DT75" s="367">
        <f t="shared" si="90"/>
        <v>0</v>
      </c>
      <c r="DU75" s="368">
        <f t="shared" si="91"/>
        <v>0</v>
      </c>
    </row>
    <row r="76" spans="1:125" s="20" customFormat="1" hidden="1" x14ac:dyDescent="0.25">
      <c r="A76" s="23" t="str">
        <f>'ПЛАН НАВЧАЛЬНОГО ПРОЦЕСУ ДЕННА'!A76</f>
        <v>1.2.05</v>
      </c>
      <c r="B76" s="513">
        <f>'ПЛАН НАВЧАЛЬНОГО ПРОЦЕСУ ДЕННА'!B76</f>
        <v>0</v>
      </c>
      <c r="C76" s="514">
        <f>'ПЛАН НАВЧАЛЬНОГО ПРОЦЕСУ ДЕННА'!C76</f>
        <v>0</v>
      </c>
      <c r="D76" s="311">
        <f>'ПЛАН НАВЧАЛЬНОГО ПРОЦЕСУ ДЕННА'!D76</f>
        <v>0</v>
      </c>
      <c r="E76" s="311">
        <f>'ПЛАН НАВЧАЛЬНОГО ПРОЦЕСУ ДЕННА'!E76</f>
        <v>0</v>
      </c>
      <c r="F76" s="311">
        <f>'ПЛАН НАВЧАЛЬНОГО ПРОЦЕСУ ДЕННА'!F76</f>
        <v>0</v>
      </c>
      <c r="G76" s="311">
        <f>'ПЛАН НАВЧАЛЬНОГО ПРОЦЕСУ ДЕННА'!G76</f>
        <v>0</v>
      </c>
      <c r="H76" s="311">
        <f>'ПЛАН НАВЧАЛЬНОГО ПРОЦЕСУ ДЕННА'!H76</f>
        <v>0</v>
      </c>
      <c r="I76" s="311">
        <f>'ПЛАН НАВЧАЛЬНОГО ПРОЦЕСУ ДЕННА'!I76</f>
        <v>0</v>
      </c>
      <c r="J76" s="311">
        <f>'ПЛАН НАВЧАЛЬНОГО ПРОЦЕСУ ДЕННА'!J76</f>
        <v>0</v>
      </c>
      <c r="K76" s="311">
        <f>'ПЛАН НАВЧАЛЬНОГО ПРОЦЕСУ ДЕННА'!K76</f>
        <v>0</v>
      </c>
      <c r="L76" s="311">
        <f>'ПЛАН НАВЧАЛЬНОГО ПРОЦЕСУ ДЕННА'!L76</f>
        <v>0</v>
      </c>
      <c r="M76" s="311">
        <f>'ПЛАН НАВЧАЛЬНОГО ПРОЦЕСУ ДЕННА'!M76</f>
        <v>0</v>
      </c>
      <c r="N76" s="311">
        <f>'ПЛАН НАВЧАЛЬНОГО ПРОЦЕСУ ДЕННА'!N76</f>
        <v>0</v>
      </c>
      <c r="O76" s="353">
        <f>'ПЛАН НАВЧАЛЬНОГО ПРОЦЕСУ ДЕННА'!O76</f>
        <v>0</v>
      </c>
      <c r="P76" s="353">
        <f>'ПЛАН НАВЧАЛЬНОГО ПРОЦЕСУ ДЕННА'!P76</f>
        <v>0</v>
      </c>
      <c r="Q76" s="311">
        <f>'ПЛАН НАВЧАЛЬНОГО ПРОЦЕСУ ДЕННА'!Q76</f>
        <v>0</v>
      </c>
      <c r="R76" s="311">
        <f>'ПЛАН НАВЧАЛЬНОГО ПРОЦЕСУ ДЕННА'!R76</f>
        <v>0</v>
      </c>
      <c r="S76" s="311">
        <f>'ПЛАН НАВЧАЛЬНОГО ПРОЦЕСУ ДЕННА'!S76</f>
        <v>0</v>
      </c>
      <c r="T76" s="311">
        <f>'ПЛАН НАВЧАЛЬНОГО ПРОЦЕСУ ДЕННА'!T76</f>
        <v>0</v>
      </c>
      <c r="U76" s="311">
        <f>'ПЛАН НАВЧАЛЬНОГО ПРОЦЕСУ ДЕННА'!U76</f>
        <v>0</v>
      </c>
      <c r="V76" s="311">
        <f>'ПЛАН НАВЧАЛЬНОГО ПРОЦЕСУ ДЕННА'!V76</f>
        <v>0</v>
      </c>
      <c r="W76" s="311">
        <f>'ПЛАН НАВЧАЛЬНОГО ПРОЦЕСУ ДЕННА'!W76</f>
        <v>0</v>
      </c>
      <c r="X76" s="162">
        <f t="shared" si="59"/>
        <v>0</v>
      </c>
      <c r="Y76" s="162">
        <f>'ПЛАН НАВЧАЛЬНОГО ПРОЦЕСУ ДЕННА'!Y76</f>
        <v>0</v>
      </c>
      <c r="Z76" s="9">
        <f t="shared" si="60"/>
        <v>0</v>
      </c>
      <c r="AA76" s="9">
        <f t="shared" si="60"/>
        <v>0</v>
      </c>
      <c r="AB76" s="9">
        <f t="shared" si="60"/>
        <v>0</v>
      </c>
      <c r="AC76" s="9">
        <f t="shared" si="61"/>
        <v>0</v>
      </c>
      <c r="AD76" s="354">
        <f>IF('ПЛАН НАВЧАЛЬНОГО ПРОЦЕСУ ДЕННА'!AD76&gt;0,IF(ROUND('ПЛАН НАВЧАЛЬНОГО ПРОЦЕСУ ДЕННА'!AD76*$BW$4,0)&gt;0,ROUND('ПЛАН НАВЧАЛЬНОГО ПРОЦЕСУ ДЕННА'!AD76*$BW$4,0)*2,2),0)</f>
        <v>0</v>
      </c>
      <c r="AE76" s="354">
        <f>IF('ПЛАН НАВЧАЛЬНОГО ПРОЦЕСУ ДЕННА'!AE76&gt;0,IF(ROUND('ПЛАН НАВЧАЛЬНОГО ПРОЦЕСУ ДЕННА'!AE76*$BW$4,0)&gt;0,ROUND('ПЛАН НАВЧАЛЬНОГО ПРОЦЕСУ ДЕННА'!AE76*$BW$4,0)*2,2),0)</f>
        <v>0</v>
      </c>
      <c r="AF76" s="354">
        <f>IF('ПЛАН НАВЧАЛЬНОГО ПРОЦЕСУ ДЕННА'!AF76&gt;0,IF(ROUND('ПЛАН НАВЧАЛЬНОГО ПРОЦЕСУ ДЕННА'!AF76*$BW$4,0)&gt;0,ROUND('ПЛАН НАВЧАЛЬНОГО ПРОЦЕСУ ДЕННА'!AF76*$BW$4,0)*2,2),0)</f>
        <v>0</v>
      </c>
      <c r="AG76" s="76">
        <f>'ПЛАН НАВЧАЛЬНОГО ПРОЦЕСУ ДЕННА'!AG76</f>
        <v>0</v>
      </c>
      <c r="AH76" s="354">
        <f>IF('ПЛАН НАВЧАЛЬНОГО ПРОЦЕСУ ДЕННА'!AH76&gt;0,IF(ROUND('ПЛАН НАВЧАЛЬНОГО ПРОЦЕСУ ДЕННА'!AH76*$BW$4,0)&gt;0,ROUND('ПЛАН НАВЧАЛЬНОГО ПРОЦЕСУ ДЕННА'!AH76*$BW$4,0)*2,2),0)</f>
        <v>0</v>
      </c>
      <c r="AI76" s="354">
        <f>IF('ПЛАН НАВЧАЛЬНОГО ПРОЦЕСУ ДЕННА'!AI76&gt;0,IF(ROUND('ПЛАН НАВЧАЛЬНОГО ПРОЦЕСУ ДЕННА'!AI76*$BW$4,0)&gt;0,ROUND('ПЛАН НАВЧАЛЬНОГО ПРОЦЕСУ ДЕННА'!AI76*$BW$4,0)*2,2),0)</f>
        <v>0</v>
      </c>
      <c r="AJ76" s="354">
        <f>IF('ПЛАН НАВЧАЛЬНОГО ПРОЦЕСУ ДЕННА'!AJ76&gt;0,IF(ROUND('ПЛАН НАВЧАЛЬНОГО ПРОЦЕСУ ДЕННА'!AJ76*$BW$4,0)&gt;0,ROUND('ПЛАН НАВЧАЛЬНОГО ПРОЦЕСУ ДЕННА'!AJ76*$BW$4,0)*2,2),0)</f>
        <v>0</v>
      </c>
      <c r="AK76" s="76">
        <f>'ПЛАН НАВЧАЛЬНОГО ПРОЦЕСУ ДЕННА'!AK76</f>
        <v>0</v>
      </c>
      <c r="AL76" s="354">
        <f>IF('ПЛАН НАВЧАЛЬНОГО ПРОЦЕСУ ДЕННА'!AL76&gt;0,IF(ROUND('ПЛАН НАВЧАЛЬНОГО ПРОЦЕСУ ДЕННА'!AL76*$BW$4,0)&gt;0,ROUND('ПЛАН НАВЧАЛЬНОГО ПРОЦЕСУ ДЕННА'!AL76*$BW$4,0)*2,2),0)</f>
        <v>0</v>
      </c>
      <c r="AM76" s="354">
        <f>IF('ПЛАН НАВЧАЛЬНОГО ПРОЦЕСУ ДЕННА'!AM76&gt;0,IF(ROUND('ПЛАН НАВЧАЛЬНОГО ПРОЦЕСУ ДЕННА'!AM76*$BW$4,0)&gt;0,ROUND('ПЛАН НАВЧАЛЬНОГО ПРОЦЕСУ ДЕННА'!AM76*$BW$4,0)*2,2),0)</f>
        <v>0</v>
      </c>
      <c r="AN76" s="354">
        <f>IF('ПЛАН НАВЧАЛЬНОГО ПРОЦЕСУ ДЕННА'!AN76&gt;0,IF(ROUND('ПЛАН НАВЧАЛЬНОГО ПРОЦЕСУ ДЕННА'!AN76*$BW$4,0)&gt;0,ROUND('ПЛАН НАВЧАЛЬНОГО ПРОЦЕСУ ДЕННА'!AN76*$BW$4,0)*2,2),0)</f>
        <v>0</v>
      </c>
      <c r="AO76" s="76">
        <f>'ПЛАН НАВЧАЛЬНОГО ПРОЦЕСУ ДЕННА'!AO76</f>
        <v>0</v>
      </c>
      <c r="AP76" s="354">
        <f>IF('ПЛАН НАВЧАЛЬНОГО ПРОЦЕСУ ДЕННА'!AP76&gt;0,IF(ROUND('ПЛАН НАВЧАЛЬНОГО ПРОЦЕСУ ДЕННА'!AP76*$BW$4,0)&gt;0,ROUND('ПЛАН НАВЧАЛЬНОГО ПРОЦЕСУ ДЕННА'!AP76*$BW$4,0)*2,2),0)</f>
        <v>0</v>
      </c>
      <c r="AQ76" s="354">
        <f>IF('ПЛАН НАВЧАЛЬНОГО ПРОЦЕСУ ДЕННА'!AQ76&gt;0,IF(ROUND('ПЛАН НАВЧАЛЬНОГО ПРОЦЕСУ ДЕННА'!AQ76*$BW$4,0)&gt;0,ROUND('ПЛАН НАВЧАЛЬНОГО ПРОЦЕСУ ДЕННА'!AQ76*$BW$4,0)*2,2),0)</f>
        <v>0</v>
      </c>
      <c r="AR76" s="354">
        <f>IF('ПЛАН НАВЧАЛЬНОГО ПРОЦЕСУ ДЕННА'!AR76&gt;0,IF(ROUND('ПЛАН НАВЧАЛЬНОГО ПРОЦЕСУ ДЕННА'!AR76*$BW$4,0)&gt;0,ROUND('ПЛАН НАВЧАЛЬНОГО ПРОЦЕСУ ДЕННА'!AR76*$BW$4,0)*2,2),0)</f>
        <v>0</v>
      </c>
      <c r="AS76" s="76">
        <f>'ПЛАН НАВЧАЛЬНОГО ПРОЦЕСУ ДЕННА'!AS76</f>
        <v>0</v>
      </c>
      <c r="AT76" s="354">
        <f>IF('ПЛАН НАВЧАЛЬНОГО ПРОЦЕСУ ДЕННА'!AT76&gt;0,IF(ROUND('ПЛАН НАВЧАЛЬНОГО ПРОЦЕСУ ДЕННА'!AT76*$BW$4,0)&gt;0,ROUND('ПЛАН НАВЧАЛЬНОГО ПРОЦЕСУ ДЕННА'!AT76*$BW$4,0)*2,2),0)</f>
        <v>0</v>
      </c>
      <c r="AU76" s="354">
        <f>IF('ПЛАН НАВЧАЛЬНОГО ПРОЦЕСУ ДЕННА'!AU76&gt;0,IF(ROUND('ПЛАН НАВЧАЛЬНОГО ПРОЦЕСУ ДЕННА'!AU76*$BW$4,0)&gt;0,ROUND('ПЛАН НАВЧАЛЬНОГО ПРОЦЕСУ ДЕННА'!AU76*$BW$4,0)*2,2),0)</f>
        <v>0</v>
      </c>
      <c r="AV76" s="354">
        <f>IF('ПЛАН НАВЧАЛЬНОГО ПРОЦЕСУ ДЕННА'!AV76&gt;0,IF(ROUND('ПЛАН НАВЧАЛЬНОГО ПРОЦЕСУ ДЕННА'!AV76*$BW$4,0)&gt;0,ROUND('ПЛАН НАВЧАЛЬНОГО ПРОЦЕСУ ДЕННА'!AV76*$BW$4,0)*2,2),0)</f>
        <v>0</v>
      </c>
      <c r="AW76" s="76">
        <f t="shared" si="92"/>
        <v>0</v>
      </c>
      <c r="AX76" s="354">
        <f>IF('ПЛАН НАВЧАЛЬНОГО ПРОЦЕСУ ДЕННА'!AX76&gt;0,IF(ROUND('ПЛАН НАВЧАЛЬНОГО ПРОЦЕСУ ДЕННА'!AX76*$BW$4,0)&gt;0,ROUND('ПЛАН НАВЧАЛЬНОГО ПРОЦЕСУ ДЕННА'!AX76*$BW$4,0)*2,2),0)</f>
        <v>0</v>
      </c>
      <c r="AY76" s="354">
        <f>IF('ПЛАН НАВЧАЛЬНОГО ПРОЦЕСУ ДЕННА'!AY76&gt;0,IF(ROUND('ПЛАН НАВЧАЛЬНОГО ПРОЦЕСУ ДЕННА'!AY76*$BW$4,0)&gt;0,ROUND('ПЛАН НАВЧАЛЬНОГО ПРОЦЕСУ ДЕННА'!AY76*$BW$4,0)*2,2),0)</f>
        <v>0</v>
      </c>
      <c r="AZ76" s="354">
        <f>IF('ПЛАН НАВЧАЛЬНОГО ПРОЦЕСУ ДЕННА'!AZ76&gt;0,IF(ROUND('ПЛАН НАВЧАЛЬНОГО ПРОЦЕСУ ДЕННА'!AZ76*$BW$4,0)&gt;0,ROUND('ПЛАН НАВЧАЛЬНОГО ПРОЦЕСУ ДЕННА'!AZ76*$BW$4,0)*2,2),0)</f>
        <v>0</v>
      </c>
      <c r="BA76" s="76">
        <f t="shared" si="93"/>
        <v>0</v>
      </c>
      <c r="BB76" s="354">
        <f>IF('ПЛАН НАВЧАЛЬНОГО ПРОЦЕСУ ДЕННА'!BB76&gt;0,IF(ROUND('ПЛАН НАВЧАЛЬНОГО ПРОЦЕСУ ДЕННА'!BB76*$BW$4,0)&gt;0,ROUND('ПЛАН НАВЧАЛЬНОГО ПРОЦЕСУ ДЕННА'!BB76*$BW$4,0)*2,2),0)</f>
        <v>0</v>
      </c>
      <c r="BC76" s="354">
        <f>IF('ПЛАН НАВЧАЛЬНОГО ПРОЦЕСУ ДЕННА'!BC76&gt;0,IF(ROUND('ПЛАН НАВЧАЛЬНОГО ПРОЦЕСУ ДЕННА'!BC76*$BW$4,0)&gt;0,ROUND('ПЛАН НАВЧАЛЬНОГО ПРОЦЕСУ ДЕННА'!BC76*$BW$4,0)*2,2),0)</f>
        <v>0</v>
      </c>
      <c r="BD76" s="354">
        <f>IF('ПЛАН НАВЧАЛЬНОГО ПРОЦЕСУ ДЕННА'!BD76&gt;0,IF(ROUND('ПЛАН НАВЧАЛЬНОГО ПРОЦЕСУ ДЕННА'!BD76*$BW$4,0)&gt;0,ROUND('ПЛАН НАВЧАЛЬНОГО ПРОЦЕСУ ДЕННА'!BD76*$BW$4,0)*2,2),0)</f>
        <v>0</v>
      </c>
      <c r="BE76" s="76">
        <f t="shared" si="94"/>
        <v>0</v>
      </c>
      <c r="BF76" s="354">
        <f>IF('ПЛАН НАВЧАЛЬНОГО ПРОЦЕСУ ДЕННА'!BF76&gt;0,IF(ROUND('ПЛАН НАВЧАЛЬНОГО ПРОЦЕСУ ДЕННА'!BF76*$BW$4,0)&gt;0,ROUND('ПЛАН НАВЧАЛЬНОГО ПРОЦЕСУ ДЕННА'!BF76*$BW$4,0)*2,2),0)</f>
        <v>0</v>
      </c>
      <c r="BG76" s="354">
        <f>IF('ПЛАН НАВЧАЛЬНОГО ПРОЦЕСУ ДЕННА'!BG76&gt;0,IF(ROUND('ПЛАН НАВЧАЛЬНОГО ПРОЦЕСУ ДЕННА'!BG76*$BW$4,0)&gt;0,ROUND('ПЛАН НАВЧАЛЬНОГО ПРОЦЕСУ ДЕННА'!BG76*$BW$4,0)*2,2),0)</f>
        <v>0</v>
      </c>
      <c r="BH76" s="354">
        <f>IF('ПЛАН НАВЧАЛЬНОГО ПРОЦЕСУ ДЕННА'!BH76&gt;0,IF(ROUND('ПЛАН НАВЧАЛЬНОГО ПРОЦЕСУ ДЕННА'!BH76*$BW$4,0)&gt;0,ROUND('ПЛАН НАВЧАЛЬНОГО ПРОЦЕСУ ДЕННА'!BH76*$BW$4,0)*2,2),0)</f>
        <v>0</v>
      </c>
      <c r="BI76" s="76">
        <f t="shared" si="95"/>
        <v>0</v>
      </c>
      <c r="BJ76" s="69">
        <f t="shared" si="62"/>
        <v>0</v>
      </c>
      <c r="BK76" s="142" t="str">
        <f t="shared" si="63"/>
        <v/>
      </c>
      <c r="BL76" s="15">
        <f t="shared" si="64"/>
        <v>0</v>
      </c>
      <c r="BM76" s="15">
        <f t="shared" si="65"/>
        <v>0</v>
      </c>
      <c r="BN76" s="15">
        <f t="shared" si="66"/>
        <v>0</v>
      </c>
      <c r="BO76" s="15">
        <f t="shared" si="67"/>
        <v>0</v>
      </c>
      <c r="BP76" s="15">
        <f t="shared" si="68"/>
        <v>0</v>
      </c>
      <c r="BQ76" s="15">
        <f t="shared" si="69"/>
        <v>0</v>
      </c>
      <c r="BR76" s="15">
        <f t="shared" si="70"/>
        <v>0</v>
      </c>
      <c r="BS76" s="15">
        <f t="shared" si="71"/>
        <v>0</v>
      </c>
      <c r="BT76" s="101">
        <f t="shared" si="72"/>
        <v>0</v>
      </c>
      <c r="BW76" s="139"/>
      <c r="BX76" s="139"/>
      <c r="BY76" s="139"/>
      <c r="BZ76" s="139"/>
      <c r="CA76" s="139"/>
      <c r="CB76" s="139"/>
      <c r="CC76" s="139"/>
      <c r="CD76" s="139"/>
      <c r="CE76" s="383"/>
      <c r="CF76" s="384"/>
      <c r="CG76" s="139"/>
      <c r="CH76" s="139"/>
      <c r="CI76" s="139"/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C76" s="360">
        <f t="shared" si="73"/>
        <v>0</v>
      </c>
      <c r="DD76" s="367">
        <f t="shared" si="74"/>
        <v>0</v>
      </c>
      <c r="DE76" s="367">
        <f t="shared" si="75"/>
        <v>0</v>
      </c>
      <c r="DF76" s="367">
        <f t="shared" si="76"/>
        <v>0</v>
      </c>
      <c r="DG76" s="367">
        <f t="shared" si="77"/>
        <v>0</v>
      </c>
      <c r="DH76" s="367">
        <f t="shared" si="78"/>
        <v>0</v>
      </c>
      <c r="DI76" s="367">
        <f t="shared" si="79"/>
        <v>0</v>
      </c>
      <c r="DJ76" s="367">
        <f t="shared" si="80"/>
        <v>0</v>
      </c>
      <c r="DK76" s="367">
        <f t="shared" si="81"/>
        <v>0</v>
      </c>
      <c r="DL76" s="368">
        <f t="shared" si="82"/>
        <v>0</v>
      </c>
      <c r="DM76" s="367">
        <f t="shared" si="83"/>
        <v>0</v>
      </c>
      <c r="DN76" s="367">
        <f t="shared" si="84"/>
        <v>0</v>
      </c>
      <c r="DO76" s="367">
        <f t="shared" si="85"/>
        <v>0</v>
      </c>
      <c r="DP76" s="367">
        <f t="shared" si="86"/>
        <v>0</v>
      </c>
      <c r="DQ76" s="367">
        <f t="shared" si="87"/>
        <v>0</v>
      </c>
      <c r="DR76" s="367">
        <f t="shared" si="88"/>
        <v>0</v>
      </c>
      <c r="DS76" s="367">
        <f t="shared" si="89"/>
        <v>0</v>
      </c>
      <c r="DT76" s="367">
        <f t="shared" si="90"/>
        <v>0</v>
      </c>
      <c r="DU76" s="368">
        <f t="shared" si="91"/>
        <v>0</v>
      </c>
    </row>
    <row r="77" spans="1:125" s="20" customFormat="1" hidden="1" x14ac:dyDescent="0.25">
      <c r="A77" s="23" t="str">
        <f>'ПЛАН НАВЧАЛЬНОГО ПРОЦЕСУ ДЕННА'!A77</f>
        <v>1.2.06</v>
      </c>
      <c r="B77" s="513">
        <f>'ПЛАН НАВЧАЛЬНОГО ПРОЦЕСУ ДЕННА'!B77</f>
        <v>0</v>
      </c>
      <c r="C77" s="514">
        <f>'ПЛАН НАВЧАЛЬНОГО ПРОЦЕСУ ДЕННА'!C77</f>
        <v>0</v>
      </c>
      <c r="D77" s="311">
        <f>'ПЛАН НАВЧАЛЬНОГО ПРОЦЕСУ ДЕННА'!D77</f>
        <v>0</v>
      </c>
      <c r="E77" s="311">
        <f>'ПЛАН НАВЧАЛЬНОГО ПРОЦЕСУ ДЕННА'!E77</f>
        <v>0</v>
      </c>
      <c r="F77" s="311">
        <f>'ПЛАН НАВЧАЛЬНОГО ПРОЦЕСУ ДЕННА'!F77</f>
        <v>0</v>
      </c>
      <c r="G77" s="311">
        <f>'ПЛАН НАВЧАЛЬНОГО ПРОЦЕСУ ДЕННА'!G77</f>
        <v>0</v>
      </c>
      <c r="H77" s="311">
        <f>'ПЛАН НАВЧАЛЬНОГО ПРОЦЕСУ ДЕННА'!H77</f>
        <v>0</v>
      </c>
      <c r="I77" s="311">
        <f>'ПЛАН НАВЧАЛЬНОГО ПРОЦЕСУ ДЕННА'!I77</f>
        <v>0</v>
      </c>
      <c r="J77" s="311">
        <f>'ПЛАН НАВЧАЛЬНОГО ПРОЦЕСУ ДЕННА'!J77</f>
        <v>0</v>
      </c>
      <c r="K77" s="311">
        <f>'ПЛАН НАВЧАЛЬНОГО ПРОЦЕСУ ДЕННА'!K77</f>
        <v>0</v>
      </c>
      <c r="L77" s="311">
        <f>'ПЛАН НАВЧАЛЬНОГО ПРОЦЕСУ ДЕННА'!L77</f>
        <v>0</v>
      </c>
      <c r="M77" s="311">
        <f>'ПЛАН НАВЧАЛЬНОГО ПРОЦЕСУ ДЕННА'!M77</f>
        <v>0</v>
      </c>
      <c r="N77" s="311">
        <f>'ПЛАН НАВЧАЛЬНОГО ПРОЦЕСУ ДЕННА'!N77</f>
        <v>0</v>
      </c>
      <c r="O77" s="353">
        <f>'ПЛАН НАВЧАЛЬНОГО ПРОЦЕСУ ДЕННА'!O77</f>
        <v>0</v>
      </c>
      <c r="P77" s="353">
        <f>'ПЛАН НАВЧАЛЬНОГО ПРОЦЕСУ ДЕННА'!P77</f>
        <v>0</v>
      </c>
      <c r="Q77" s="311">
        <f>'ПЛАН НАВЧАЛЬНОГО ПРОЦЕСУ ДЕННА'!Q77</f>
        <v>0</v>
      </c>
      <c r="R77" s="311">
        <f>'ПЛАН НАВЧАЛЬНОГО ПРОЦЕСУ ДЕННА'!R77</f>
        <v>0</v>
      </c>
      <c r="S77" s="311">
        <f>'ПЛАН НАВЧАЛЬНОГО ПРОЦЕСУ ДЕННА'!S77</f>
        <v>0</v>
      </c>
      <c r="T77" s="311">
        <f>'ПЛАН НАВЧАЛЬНОГО ПРОЦЕСУ ДЕННА'!T77</f>
        <v>0</v>
      </c>
      <c r="U77" s="311">
        <f>'ПЛАН НАВЧАЛЬНОГО ПРОЦЕСУ ДЕННА'!U77</f>
        <v>0</v>
      </c>
      <c r="V77" s="311">
        <f>'ПЛАН НАВЧАЛЬНОГО ПРОЦЕСУ ДЕННА'!V77</f>
        <v>0</v>
      </c>
      <c r="W77" s="311">
        <f>'ПЛАН НАВЧАЛЬНОГО ПРОЦЕСУ ДЕННА'!W77</f>
        <v>0</v>
      </c>
      <c r="X77" s="162">
        <f t="shared" si="59"/>
        <v>0</v>
      </c>
      <c r="Y77" s="162">
        <f>'ПЛАН НАВЧАЛЬНОГО ПРОЦЕСУ ДЕННА'!Y77</f>
        <v>0</v>
      </c>
      <c r="Z77" s="9">
        <f t="shared" si="60"/>
        <v>0</v>
      </c>
      <c r="AA77" s="9">
        <f t="shared" si="60"/>
        <v>0</v>
      </c>
      <c r="AB77" s="9">
        <f t="shared" si="60"/>
        <v>0</v>
      </c>
      <c r="AC77" s="9">
        <f t="shared" si="61"/>
        <v>0</v>
      </c>
      <c r="AD77" s="354">
        <f>IF('ПЛАН НАВЧАЛЬНОГО ПРОЦЕСУ ДЕННА'!AD77&gt;0,IF(ROUND('ПЛАН НАВЧАЛЬНОГО ПРОЦЕСУ ДЕННА'!AD77*$BW$4,0)&gt;0,ROUND('ПЛАН НАВЧАЛЬНОГО ПРОЦЕСУ ДЕННА'!AD77*$BW$4,0)*2,2),0)</f>
        <v>0</v>
      </c>
      <c r="AE77" s="354">
        <f>IF('ПЛАН НАВЧАЛЬНОГО ПРОЦЕСУ ДЕННА'!AE77&gt;0,IF(ROUND('ПЛАН НАВЧАЛЬНОГО ПРОЦЕСУ ДЕННА'!AE77*$BW$4,0)&gt;0,ROUND('ПЛАН НАВЧАЛЬНОГО ПРОЦЕСУ ДЕННА'!AE77*$BW$4,0)*2,2),0)</f>
        <v>0</v>
      </c>
      <c r="AF77" s="354">
        <f>IF('ПЛАН НАВЧАЛЬНОГО ПРОЦЕСУ ДЕННА'!AF77&gt;0,IF(ROUND('ПЛАН НАВЧАЛЬНОГО ПРОЦЕСУ ДЕННА'!AF77*$BW$4,0)&gt;0,ROUND('ПЛАН НАВЧАЛЬНОГО ПРОЦЕСУ ДЕННА'!AF77*$BW$4,0)*2,2),0)</f>
        <v>0</v>
      </c>
      <c r="AG77" s="76">
        <f>'ПЛАН НАВЧАЛЬНОГО ПРОЦЕСУ ДЕННА'!AG77</f>
        <v>0</v>
      </c>
      <c r="AH77" s="354">
        <f>IF('ПЛАН НАВЧАЛЬНОГО ПРОЦЕСУ ДЕННА'!AH77&gt;0,IF(ROUND('ПЛАН НАВЧАЛЬНОГО ПРОЦЕСУ ДЕННА'!AH77*$BW$4,0)&gt;0,ROUND('ПЛАН НАВЧАЛЬНОГО ПРОЦЕСУ ДЕННА'!AH77*$BW$4,0)*2,2),0)</f>
        <v>0</v>
      </c>
      <c r="AI77" s="354">
        <f>IF('ПЛАН НАВЧАЛЬНОГО ПРОЦЕСУ ДЕННА'!AI77&gt;0,IF(ROUND('ПЛАН НАВЧАЛЬНОГО ПРОЦЕСУ ДЕННА'!AI77*$BW$4,0)&gt;0,ROUND('ПЛАН НАВЧАЛЬНОГО ПРОЦЕСУ ДЕННА'!AI77*$BW$4,0)*2,2),0)</f>
        <v>0</v>
      </c>
      <c r="AJ77" s="354">
        <f>IF('ПЛАН НАВЧАЛЬНОГО ПРОЦЕСУ ДЕННА'!AJ77&gt;0,IF(ROUND('ПЛАН НАВЧАЛЬНОГО ПРОЦЕСУ ДЕННА'!AJ77*$BW$4,0)&gt;0,ROUND('ПЛАН НАВЧАЛЬНОГО ПРОЦЕСУ ДЕННА'!AJ77*$BW$4,0)*2,2),0)</f>
        <v>0</v>
      </c>
      <c r="AK77" s="76">
        <f>'ПЛАН НАВЧАЛЬНОГО ПРОЦЕСУ ДЕННА'!AK77</f>
        <v>0</v>
      </c>
      <c r="AL77" s="354">
        <f>IF('ПЛАН НАВЧАЛЬНОГО ПРОЦЕСУ ДЕННА'!AL77&gt;0,IF(ROUND('ПЛАН НАВЧАЛЬНОГО ПРОЦЕСУ ДЕННА'!AL77*$BW$4,0)&gt;0,ROUND('ПЛАН НАВЧАЛЬНОГО ПРОЦЕСУ ДЕННА'!AL77*$BW$4,0)*2,2),0)</f>
        <v>0</v>
      </c>
      <c r="AM77" s="354">
        <f>IF('ПЛАН НАВЧАЛЬНОГО ПРОЦЕСУ ДЕННА'!AM77&gt;0,IF(ROUND('ПЛАН НАВЧАЛЬНОГО ПРОЦЕСУ ДЕННА'!AM77*$BW$4,0)&gt;0,ROUND('ПЛАН НАВЧАЛЬНОГО ПРОЦЕСУ ДЕННА'!AM77*$BW$4,0)*2,2),0)</f>
        <v>0</v>
      </c>
      <c r="AN77" s="354">
        <f>IF('ПЛАН НАВЧАЛЬНОГО ПРОЦЕСУ ДЕННА'!AN77&gt;0,IF(ROUND('ПЛАН НАВЧАЛЬНОГО ПРОЦЕСУ ДЕННА'!AN77*$BW$4,0)&gt;0,ROUND('ПЛАН НАВЧАЛЬНОГО ПРОЦЕСУ ДЕННА'!AN77*$BW$4,0)*2,2),0)</f>
        <v>0</v>
      </c>
      <c r="AO77" s="76">
        <f>'ПЛАН НАВЧАЛЬНОГО ПРОЦЕСУ ДЕННА'!AO77</f>
        <v>0</v>
      </c>
      <c r="AP77" s="354">
        <f>IF('ПЛАН НАВЧАЛЬНОГО ПРОЦЕСУ ДЕННА'!AP77&gt;0,IF(ROUND('ПЛАН НАВЧАЛЬНОГО ПРОЦЕСУ ДЕННА'!AP77*$BW$4,0)&gt;0,ROUND('ПЛАН НАВЧАЛЬНОГО ПРОЦЕСУ ДЕННА'!AP77*$BW$4,0)*2,2),0)</f>
        <v>0</v>
      </c>
      <c r="AQ77" s="354">
        <f>IF('ПЛАН НАВЧАЛЬНОГО ПРОЦЕСУ ДЕННА'!AQ77&gt;0,IF(ROUND('ПЛАН НАВЧАЛЬНОГО ПРОЦЕСУ ДЕННА'!AQ77*$BW$4,0)&gt;0,ROUND('ПЛАН НАВЧАЛЬНОГО ПРОЦЕСУ ДЕННА'!AQ77*$BW$4,0)*2,2),0)</f>
        <v>0</v>
      </c>
      <c r="AR77" s="354">
        <f>IF('ПЛАН НАВЧАЛЬНОГО ПРОЦЕСУ ДЕННА'!AR77&gt;0,IF(ROUND('ПЛАН НАВЧАЛЬНОГО ПРОЦЕСУ ДЕННА'!AR77*$BW$4,0)&gt;0,ROUND('ПЛАН НАВЧАЛЬНОГО ПРОЦЕСУ ДЕННА'!AR77*$BW$4,0)*2,2),0)</f>
        <v>0</v>
      </c>
      <c r="AS77" s="76">
        <f>'ПЛАН НАВЧАЛЬНОГО ПРОЦЕСУ ДЕННА'!AS77</f>
        <v>0</v>
      </c>
      <c r="AT77" s="354">
        <f>IF('ПЛАН НАВЧАЛЬНОГО ПРОЦЕСУ ДЕННА'!AT77&gt;0,IF(ROUND('ПЛАН НАВЧАЛЬНОГО ПРОЦЕСУ ДЕННА'!AT77*$BW$4,0)&gt;0,ROUND('ПЛАН НАВЧАЛЬНОГО ПРОЦЕСУ ДЕННА'!AT77*$BW$4,0)*2,2),0)</f>
        <v>0</v>
      </c>
      <c r="AU77" s="354">
        <f>IF('ПЛАН НАВЧАЛЬНОГО ПРОЦЕСУ ДЕННА'!AU77&gt;0,IF(ROUND('ПЛАН НАВЧАЛЬНОГО ПРОЦЕСУ ДЕННА'!AU77*$BW$4,0)&gt;0,ROUND('ПЛАН НАВЧАЛЬНОГО ПРОЦЕСУ ДЕННА'!AU77*$BW$4,0)*2,2),0)</f>
        <v>0</v>
      </c>
      <c r="AV77" s="354">
        <f>IF('ПЛАН НАВЧАЛЬНОГО ПРОЦЕСУ ДЕННА'!AV77&gt;0,IF(ROUND('ПЛАН НАВЧАЛЬНОГО ПРОЦЕСУ ДЕННА'!AV77*$BW$4,0)&gt;0,ROUND('ПЛАН НАВЧАЛЬНОГО ПРОЦЕСУ ДЕННА'!AV77*$BW$4,0)*2,2),0)</f>
        <v>0</v>
      </c>
      <c r="AW77" s="76">
        <f t="shared" si="92"/>
        <v>0</v>
      </c>
      <c r="AX77" s="354">
        <f>IF('ПЛАН НАВЧАЛЬНОГО ПРОЦЕСУ ДЕННА'!AX77&gt;0,IF(ROUND('ПЛАН НАВЧАЛЬНОГО ПРОЦЕСУ ДЕННА'!AX77*$BW$4,0)&gt;0,ROUND('ПЛАН НАВЧАЛЬНОГО ПРОЦЕСУ ДЕННА'!AX77*$BW$4,0)*2,2),0)</f>
        <v>0</v>
      </c>
      <c r="AY77" s="354">
        <f>IF('ПЛАН НАВЧАЛЬНОГО ПРОЦЕСУ ДЕННА'!AY77&gt;0,IF(ROUND('ПЛАН НАВЧАЛЬНОГО ПРОЦЕСУ ДЕННА'!AY77*$BW$4,0)&gt;0,ROUND('ПЛАН НАВЧАЛЬНОГО ПРОЦЕСУ ДЕННА'!AY77*$BW$4,0)*2,2),0)</f>
        <v>0</v>
      </c>
      <c r="AZ77" s="354">
        <f>IF('ПЛАН НАВЧАЛЬНОГО ПРОЦЕСУ ДЕННА'!AZ77&gt;0,IF(ROUND('ПЛАН НАВЧАЛЬНОГО ПРОЦЕСУ ДЕННА'!AZ77*$BW$4,0)&gt;0,ROUND('ПЛАН НАВЧАЛЬНОГО ПРОЦЕСУ ДЕННА'!AZ77*$BW$4,0)*2,2),0)</f>
        <v>0</v>
      </c>
      <c r="BA77" s="76">
        <f t="shared" si="93"/>
        <v>0</v>
      </c>
      <c r="BB77" s="354">
        <f>IF('ПЛАН НАВЧАЛЬНОГО ПРОЦЕСУ ДЕННА'!BB77&gt;0,IF(ROUND('ПЛАН НАВЧАЛЬНОГО ПРОЦЕСУ ДЕННА'!BB77*$BW$4,0)&gt;0,ROUND('ПЛАН НАВЧАЛЬНОГО ПРОЦЕСУ ДЕННА'!BB77*$BW$4,0)*2,2),0)</f>
        <v>0</v>
      </c>
      <c r="BC77" s="354">
        <f>IF('ПЛАН НАВЧАЛЬНОГО ПРОЦЕСУ ДЕННА'!BC77&gt;0,IF(ROUND('ПЛАН НАВЧАЛЬНОГО ПРОЦЕСУ ДЕННА'!BC77*$BW$4,0)&gt;0,ROUND('ПЛАН НАВЧАЛЬНОГО ПРОЦЕСУ ДЕННА'!BC77*$BW$4,0)*2,2),0)</f>
        <v>0</v>
      </c>
      <c r="BD77" s="354">
        <f>IF('ПЛАН НАВЧАЛЬНОГО ПРОЦЕСУ ДЕННА'!BD77&gt;0,IF(ROUND('ПЛАН НАВЧАЛЬНОГО ПРОЦЕСУ ДЕННА'!BD77*$BW$4,0)&gt;0,ROUND('ПЛАН НАВЧАЛЬНОГО ПРОЦЕСУ ДЕННА'!BD77*$BW$4,0)*2,2),0)</f>
        <v>0</v>
      </c>
      <c r="BE77" s="76">
        <f t="shared" si="94"/>
        <v>0</v>
      </c>
      <c r="BF77" s="354">
        <f>IF('ПЛАН НАВЧАЛЬНОГО ПРОЦЕСУ ДЕННА'!BF77&gt;0,IF(ROUND('ПЛАН НАВЧАЛЬНОГО ПРОЦЕСУ ДЕННА'!BF77*$BW$4,0)&gt;0,ROUND('ПЛАН НАВЧАЛЬНОГО ПРОЦЕСУ ДЕННА'!BF77*$BW$4,0)*2,2),0)</f>
        <v>0</v>
      </c>
      <c r="BG77" s="354">
        <f>IF('ПЛАН НАВЧАЛЬНОГО ПРОЦЕСУ ДЕННА'!BG77&gt;0,IF(ROUND('ПЛАН НАВЧАЛЬНОГО ПРОЦЕСУ ДЕННА'!BG77*$BW$4,0)&gt;0,ROUND('ПЛАН НАВЧАЛЬНОГО ПРОЦЕСУ ДЕННА'!BG77*$BW$4,0)*2,2),0)</f>
        <v>0</v>
      </c>
      <c r="BH77" s="354">
        <f>IF('ПЛАН НАВЧАЛЬНОГО ПРОЦЕСУ ДЕННА'!BH77&gt;0,IF(ROUND('ПЛАН НАВЧАЛЬНОГО ПРОЦЕСУ ДЕННА'!BH77*$BW$4,0)&gt;0,ROUND('ПЛАН НАВЧАЛЬНОГО ПРОЦЕСУ ДЕННА'!BH77*$BW$4,0)*2,2),0)</f>
        <v>0</v>
      </c>
      <c r="BI77" s="76">
        <f t="shared" si="95"/>
        <v>0</v>
      </c>
      <c r="BJ77" s="69">
        <f t="shared" si="62"/>
        <v>0</v>
      </c>
      <c r="BK77" s="142" t="str">
        <f t="shared" si="63"/>
        <v/>
      </c>
      <c r="BL77" s="15">
        <f t="shared" si="64"/>
        <v>0</v>
      </c>
      <c r="BM77" s="15">
        <f t="shared" si="65"/>
        <v>0</v>
      </c>
      <c r="BN77" s="15">
        <f t="shared" si="66"/>
        <v>0</v>
      </c>
      <c r="BO77" s="15">
        <f t="shared" si="67"/>
        <v>0</v>
      </c>
      <c r="BP77" s="15">
        <f t="shared" si="68"/>
        <v>0</v>
      </c>
      <c r="BQ77" s="15">
        <f t="shared" si="69"/>
        <v>0</v>
      </c>
      <c r="BR77" s="15">
        <f t="shared" si="70"/>
        <v>0</v>
      </c>
      <c r="BS77" s="15">
        <f t="shared" si="71"/>
        <v>0</v>
      </c>
      <c r="BT77" s="101">
        <f t="shared" si="72"/>
        <v>0</v>
      </c>
      <c r="BW77" s="139"/>
      <c r="BX77" s="139"/>
      <c r="BY77" s="139"/>
      <c r="BZ77" s="139"/>
      <c r="CA77" s="139"/>
      <c r="CB77" s="139"/>
      <c r="CC77" s="139"/>
      <c r="CD77" s="139"/>
      <c r="CE77" s="383"/>
      <c r="CF77" s="384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C77" s="360">
        <f t="shared" si="73"/>
        <v>0</v>
      </c>
      <c r="DD77" s="367">
        <f t="shared" si="74"/>
        <v>0</v>
      </c>
      <c r="DE77" s="367">
        <f t="shared" si="75"/>
        <v>0</v>
      </c>
      <c r="DF77" s="367">
        <f t="shared" si="76"/>
        <v>0</v>
      </c>
      <c r="DG77" s="367">
        <f t="shared" si="77"/>
        <v>0</v>
      </c>
      <c r="DH77" s="367">
        <f t="shared" si="78"/>
        <v>0</v>
      </c>
      <c r="DI77" s="367">
        <f t="shared" si="79"/>
        <v>0</v>
      </c>
      <c r="DJ77" s="367">
        <f t="shared" si="80"/>
        <v>0</v>
      </c>
      <c r="DK77" s="367">
        <f t="shared" si="81"/>
        <v>0</v>
      </c>
      <c r="DL77" s="368">
        <f t="shared" si="82"/>
        <v>0</v>
      </c>
      <c r="DM77" s="367">
        <f t="shared" si="83"/>
        <v>0</v>
      </c>
      <c r="DN77" s="367">
        <f t="shared" si="84"/>
        <v>0</v>
      </c>
      <c r="DO77" s="367">
        <f t="shared" si="85"/>
        <v>0</v>
      </c>
      <c r="DP77" s="367">
        <f t="shared" si="86"/>
        <v>0</v>
      </c>
      <c r="DQ77" s="367">
        <f t="shared" si="87"/>
        <v>0</v>
      </c>
      <c r="DR77" s="367">
        <f t="shared" si="88"/>
        <v>0</v>
      </c>
      <c r="DS77" s="367">
        <f t="shared" si="89"/>
        <v>0</v>
      </c>
      <c r="DT77" s="367">
        <f t="shared" si="90"/>
        <v>0</v>
      </c>
      <c r="DU77" s="368">
        <f t="shared" si="91"/>
        <v>0</v>
      </c>
    </row>
    <row r="78" spans="1:125" s="20" customFormat="1" hidden="1" x14ac:dyDescent="0.25">
      <c r="A78" s="23" t="str">
        <f>'ПЛАН НАВЧАЛЬНОГО ПРОЦЕСУ ДЕННА'!A78</f>
        <v>1.2.07</v>
      </c>
      <c r="B78" s="513">
        <f>'ПЛАН НАВЧАЛЬНОГО ПРОЦЕСУ ДЕННА'!B78</f>
        <v>0</v>
      </c>
      <c r="C78" s="514">
        <f>'ПЛАН НАВЧАЛЬНОГО ПРОЦЕСУ ДЕННА'!C78</f>
        <v>0</v>
      </c>
      <c r="D78" s="311">
        <f>'ПЛАН НАВЧАЛЬНОГО ПРОЦЕСУ ДЕННА'!D78</f>
        <v>0</v>
      </c>
      <c r="E78" s="311">
        <f>'ПЛАН НАВЧАЛЬНОГО ПРОЦЕСУ ДЕННА'!E78</f>
        <v>0</v>
      </c>
      <c r="F78" s="311">
        <f>'ПЛАН НАВЧАЛЬНОГО ПРОЦЕСУ ДЕННА'!F78</f>
        <v>0</v>
      </c>
      <c r="G78" s="311">
        <f>'ПЛАН НАВЧАЛЬНОГО ПРОЦЕСУ ДЕННА'!G78</f>
        <v>0</v>
      </c>
      <c r="H78" s="311">
        <f>'ПЛАН НАВЧАЛЬНОГО ПРОЦЕСУ ДЕННА'!H78</f>
        <v>0</v>
      </c>
      <c r="I78" s="311">
        <f>'ПЛАН НАВЧАЛЬНОГО ПРОЦЕСУ ДЕННА'!I78</f>
        <v>0</v>
      </c>
      <c r="J78" s="311">
        <f>'ПЛАН НАВЧАЛЬНОГО ПРОЦЕСУ ДЕННА'!J78</f>
        <v>0</v>
      </c>
      <c r="K78" s="311">
        <f>'ПЛАН НАВЧАЛЬНОГО ПРОЦЕСУ ДЕННА'!K78</f>
        <v>0</v>
      </c>
      <c r="L78" s="311">
        <f>'ПЛАН НАВЧАЛЬНОГО ПРОЦЕСУ ДЕННА'!L78</f>
        <v>0</v>
      </c>
      <c r="M78" s="311">
        <f>'ПЛАН НАВЧАЛЬНОГО ПРОЦЕСУ ДЕННА'!M78</f>
        <v>0</v>
      </c>
      <c r="N78" s="311">
        <f>'ПЛАН НАВЧАЛЬНОГО ПРОЦЕСУ ДЕННА'!N78</f>
        <v>0</v>
      </c>
      <c r="O78" s="353">
        <f>'ПЛАН НАВЧАЛЬНОГО ПРОЦЕСУ ДЕННА'!O78</f>
        <v>0</v>
      </c>
      <c r="P78" s="353">
        <f>'ПЛАН НАВЧАЛЬНОГО ПРОЦЕСУ ДЕННА'!P78</f>
        <v>0</v>
      </c>
      <c r="Q78" s="311">
        <f>'ПЛАН НАВЧАЛЬНОГО ПРОЦЕСУ ДЕННА'!Q78</f>
        <v>0</v>
      </c>
      <c r="R78" s="311">
        <f>'ПЛАН НАВЧАЛЬНОГО ПРОЦЕСУ ДЕННА'!R78</f>
        <v>0</v>
      </c>
      <c r="S78" s="311">
        <f>'ПЛАН НАВЧАЛЬНОГО ПРОЦЕСУ ДЕННА'!S78</f>
        <v>0</v>
      </c>
      <c r="T78" s="311">
        <f>'ПЛАН НАВЧАЛЬНОГО ПРОЦЕСУ ДЕННА'!T78</f>
        <v>0</v>
      </c>
      <c r="U78" s="311">
        <f>'ПЛАН НАВЧАЛЬНОГО ПРОЦЕСУ ДЕННА'!U78</f>
        <v>0</v>
      </c>
      <c r="V78" s="311">
        <f>'ПЛАН НАВЧАЛЬНОГО ПРОЦЕСУ ДЕННА'!V78</f>
        <v>0</v>
      </c>
      <c r="W78" s="311">
        <f>'ПЛАН НАВЧАЛЬНОГО ПРОЦЕСУ ДЕННА'!W78</f>
        <v>0</v>
      </c>
      <c r="X78" s="162">
        <f t="shared" si="59"/>
        <v>0</v>
      </c>
      <c r="Y78" s="162">
        <f>'ПЛАН НАВЧАЛЬНОГО ПРОЦЕСУ ДЕННА'!Y78</f>
        <v>0</v>
      </c>
      <c r="Z78" s="9">
        <f t="shared" si="60"/>
        <v>0</v>
      </c>
      <c r="AA78" s="9">
        <f t="shared" si="60"/>
        <v>0</v>
      </c>
      <c r="AB78" s="9">
        <f t="shared" si="60"/>
        <v>0</v>
      </c>
      <c r="AC78" s="9">
        <f t="shared" si="61"/>
        <v>0</v>
      </c>
      <c r="AD78" s="354">
        <f>IF('ПЛАН НАВЧАЛЬНОГО ПРОЦЕСУ ДЕННА'!AD78&gt;0,IF(ROUND('ПЛАН НАВЧАЛЬНОГО ПРОЦЕСУ ДЕННА'!AD78*$BW$4,0)&gt;0,ROUND('ПЛАН НАВЧАЛЬНОГО ПРОЦЕСУ ДЕННА'!AD78*$BW$4,0)*2,2),0)</f>
        <v>0</v>
      </c>
      <c r="AE78" s="354">
        <f>IF('ПЛАН НАВЧАЛЬНОГО ПРОЦЕСУ ДЕННА'!AE78&gt;0,IF(ROUND('ПЛАН НАВЧАЛЬНОГО ПРОЦЕСУ ДЕННА'!AE78*$BW$4,0)&gt;0,ROUND('ПЛАН НАВЧАЛЬНОГО ПРОЦЕСУ ДЕННА'!AE78*$BW$4,0)*2,2),0)</f>
        <v>0</v>
      </c>
      <c r="AF78" s="354">
        <f>IF('ПЛАН НАВЧАЛЬНОГО ПРОЦЕСУ ДЕННА'!AF78&gt;0,IF(ROUND('ПЛАН НАВЧАЛЬНОГО ПРОЦЕСУ ДЕННА'!AF78*$BW$4,0)&gt;0,ROUND('ПЛАН НАВЧАЛЬНОГО ПРОЦЕСУ ДЕННА'!AF78*$BW$4,0)*2,2),0)</f>
        <v>0</v>
      </c>
      <c r="AG78" s="76">
        <f>'ПЛАН НАВЧАЛЬНОГО ПРОЦЕСУ ДЕННА'!AG78</f>
        <v>0</v>
      </c>
      <c r="AH78" s="354">
        <f>IF('ПЛАН НАВЧАЛЬНОГО ПРОЦЕСУ ДЕННА'!AH78&gt;0,IF(ROUND('ПЛАН НАВЧАЛЬНОГО ПРОЦЕСУ ДЕННА'!AH78*$BW$4,0)&gt;0,ROUND('ПЛАН НАВЧАЛЬНОГО ПРОЦЕСУ ДЕННА'!AH78*$BW$4,0)*2,2),0)</f>
        <v>0</v>
      </c>
      <c r="AI78" s="354">
        <f>IF('ПЛАН НАВЧАЛЬНОГО ПРОЦЕСУ ДЕННА'!AI78&gt;0,IF(ROUND('ПЛАН НАВЧАЛЬНОГО ПРОЦЕСУ ДЕННА'!AI78*$BW$4,0)&gt;0,ROUND('ПЛАН НАВЧАЛЬНОГО ПРОЦЕСУ ДЕННА'!AI78*$BW$4,0)*2,2),0)</f>
        <v>0</v>
      </c>
      <c r="AJ78" s="354">
        <f>IF('ПЛАН НАВЧАЛЬНОГО ПРОЦЕСУ ДЕННА'!AJ78&gt;0,IF(ROUND('ПЛАН НАВЧАЛЬНОГО ПРОЦЕСУ ДЕННА'!AJ78*$BW$4,0)&gt;0,ROUND('ПЛАН НАВЧАЛЬНОГО ПРОЦЕСУ ДЕННА'!AJ78*$BW$4,0)*2,2),0)</f>
        <v>0</v>
      </c>
      <c r="AK78" s="76">
        <f>'ПЛАН НАВЧАЛЬНОГО ПРОЦЕСУ ДЕННА'!AK78</f>
        <v>0</v>
      </c>
      <c r="AL78" s="354">
        <f>IF('ПЛАН НАВЧАЛЬНОГО ПРОЦЕСУ ДЕННА'!AL78&gt;0,IF(ROUND('ПЛАН НАВЧАЛЬНОГО ПРОЦЕСУ ДЕННА'!AL78*$BW$4,0)&gt;0,ROUND('ПЛАН НАВЧАЛЬНОГО ПРОЦЕСУ ДЕННА'!AL78*$BW$4,0)*2,2),0)</f>
        <v>0</v>
      </c>
      <c r="AM78" s="354">
        <f>IF('ПЛАН НАВЧАЛЬНОГО ПРОЦЕСУ ДЕННА'!AM78&gt;0,IF(ROUND('ПЛАН НАВЧАЛЬНОГО ПРОЦЕСУ ДЕННА'!AM78*$BW$4,0)&gt;0,ROUND('ПЛАН НАВЧАЛЬНОГО ПРОЦЕСУ ДЕННА'!AM78*$BW$4,0)*2,2),0)</f>
        <v>0</v>
      </c>
      <c r="AN78" s="354">
        <f>IF('ПЛАН НАВЧАЛЬНОГО ПРОЦЕСУ ДЕННА'!AN78&gt;0,IF(ROUND('ПЛАН НАВЧАЛЬНОГО ПРОЦЕСУ ДЕННА'!AN78*$BW$4,0)&gt;0,ROUND('ПЛАН НАВЧАЛЬНОГО ПРОЦЕСУ ДЕННА'!AN78*$BW$4,0)*2,2),0)</f>
        <v>0</v>
      </c>
      <c r="AO78" s="76">
        <f>'ПЛАН НАВЧАЛЬНОГО ПРОЦЕСУ ДЕННА'!AO78</f>
        <v>0</v>
      </c>
      <c r="AP78" s="354">
        <f>IF('ПЛАН НАВЧАЛЬНОГО ПРОЦЕСУ ДЕННА'!AP78&gt;0,IF(ROUND('ПЛАН НАВЧАЛЬНОГО ПРОЦЕСУ ДЕННА'!AP78*$BW$4,0)&gt;0,ROUND('ПЛАН НАВЧАЛЬНОГО ПРОЦЕСУ ДЕННА'!AP78*$BW$4,0)*2,2),0)</f>
        <v>0</v>
      </c>
      <c r="AQ78" s="354">
        <f>IF('ПЛАН НАВЧАЛЬНОГО ПРОЦЕСУ ДЕННА'!AQ78&gt;0,IF(ROUND('ПЛАН НАВЧАЛЬНОГО ПРОЦЕСУ ДЕННА'!AQ78*$BW$4,0)&gt;0,ROUND('ПЛАН НАВЧАЛЬНОГО ПРОЦЕСУ ДЕННА'!AQ78*$BW$4,0)*2,2),0)</f>
        <v>0</v>
      </c>
      <c r="AR78" s="354">
        <f>IF('ПЛАН НАВЧАЛЬНОГО ПРОЦЕСУ ДЕННА'!AR78&gt;0,IF(ROUND('ПЛАН НАВЧАЛЬНОГО ПРОЦЕСУ ДЕННА'!AR78*$BW$4,0)&gt;0,ROUND('ПЛАН НАВЧАЛЬНОГО ПРОЦЕСУ ДЕННА'!AR78*$BW$4,0)*2,2),0)</f>
        <v>0</v>
      </c>
      <c r="AS78" s="76">
        <f>'ПЛАН НАВЧАЛЬНОГО ПРОЦЕСУ ДЕННА'!AS78</f>
        <v>0</v>
      </c>
      <c r="AT78" s="354">
        <f>IF('ПЛАН НАВЧАЛЬНОГО ПРОЦЕСУ ДЕННА'!AT78&gt;0,IF(ROUND('ПЛАН НАВЧАЛЬНОГО ПРОЦЕСУ ДЕННА'!AT78*$BW$4,0)&gt;0,ROUND('ПЛАН НАВЧАЛЬНОГО ПРОЦЕСУ ДЕННА'!AT78*$BW$4,0)*2,2),0)</f>
        <v>0</v>
      </c>
      <c r="AU78" s="354">
        <f>IF('ПЛАН НАВЧАЛЬНОГО ПРОЦЕСУ ДЕННА'!AU78&gt;0,IF(ROUND('ПЛАН НАВЧАЛЬНОГО ПРОЦЕСУ ДЕННА'!AU78*$BW$4,0)&gt;0,ROUND('ПЛАН НАВЧАЛЬНОГО ПРОЦЕСУ ДЕННА'!AU78*$BW$4,0)*2,2),0)</f>
        <v>0</v>
      </c>
      <c r="AV78" s="354">
        <f>IF('ПЛАН НАВЧАЛЬНОГО ПРОЦЕСУ ДЕННА'!AV78&gt;0,IF(ROUND('ПЛАН НАВЧАЛЬНОГО ПРОЦЕСУ ДЕННА'!AV78*$BW$4,0)&gt;0,ROUND('ПЛАН НАВЧАЛЬНОГО ПРОЦЕСУ ДЕННА'!AV78*$BW$4,0)*2,2),0)</f>
        <v>0</v>
      </c>
      <c r="AW78" s="76">
        <f t="shared" si="92"/>
        <v>0</v>
      </c>
      <c r="AX78" s="354">
        <f>IF('ПЛАН НАВЧАЛЬНОГО ПРОЦЕСУ ДЕННА'!AX78&gt;0,IF(ROUND('ПЛАН НАВЧАЛЬНОГО ПРОЦЕСУ ДЕННА'!AX78*$BW$4,0)&gt;0,ROUND('ПЛАН НАВЧАЛЬНОГО ПРОЦЕСУ ДЕННА'!AX78*$BW$4,0)*2,2),0)</f>
        <v>0</v>
      </c>
      <c r="AY78" s="354">
        <f>IF('ПЛАН НАВЧАЛЬНОГО ПРОЦЕСУ ДЕННА'!AY78&gt;0,IF(ROUND('ПЛАН НАВЧАЛЬНОГО ПРОЦЕСУ ДЕННА'!AY78*$BW$4,0)&gt;0,ROUND('ПЛАН НАВЧАЛЬНОГО ПРОЦЕСУ ДЕННА'!AY78*$BW$4,0)*2,2),0)</f>
        <v>0</v>
      </c>
      <c r="AZ78" s="354">
        <f>IF('ПЛАН НАВЧАЛЬНОГО ПРОЦЕСУ ДЕННА'!AZ78&gt;0,IF(ROUND('ПЛАН НАВЧАЛЬНОГО ПРОЦЕСУ ДЕННА'!AZ78*$BW$4,0)&gt;0,ROUND('ПЛАН НАВЧАЛЬНОГО ПРОЦЕСУ ДЕННА'!AZ78*$BW$4,0)*2,2),0)</f>
        <v>0</v>
      </c>
      <c r="BA78" s="76">
        <f t="shared" si="93"/>
        <v>0</v>
      </c>
      <c r="BB78" s="354">
        <f>IF('ПЛАН НАВЧАЛЬНОГО ПРОЦЕСУ ДЕННА'!BB78&gt;0,IF(ROUND('ПЛАН НАВЧАЛЬНОГО ПРОЦЕСУ ДЕННА'!BB78*$BW$4,0)&gt;0,ROUND('ПЛАН НАВЧАЛЬНОГО ПРОЦЕСУ ДЕННА'!BB78*$BW$4,0)*2,2),0)</f>
        <v>0</v>
      </c>
      <c r="BC78" s="354">
        <f>IF('ПЛАН НАВЧАЛЬНОГО ПРОЦЕСУ ДЕННА'!BC78&gt;0,IF(ROUND('ПЛАН НАВЧАЛЬНОГО ПРОЦЕСУ ДЕННА'!BC78*$BW$4,0)&gt;0,ROUND('ПЛАН НАВЧАЛЬНОГО ПРОЦЕСУ ДЕННА'!BC78*$BW$4,0)*2,2),0)</f>
        <v>0</v>
      </c>
      <c r="BD78" s="354">
        <f>IF('ПЛАН НАВЧАЛЬНОГО ПРОЦЕСУ ДЕННА'!BD78&gt;0,IF(ROUND('ПЛАН НАВЧАЛЬНОГО ПРОЦЕСУ ДЕННА'!BD78*$BW$4,0)&gt;0,ROUND('ПЛАН НАВЧАЛЬНОГО ПРОЦЕСУ ДЕННА'!BD78*$BW$4,0)*2,2),0)</f>
        <v>0</v>
      </c>
      <c r="BE78" s="76">
        <f t="shared" si="94"/>
        <v>0</v>
      </c>
      <c r="BF78" s="354">
        <f>IF('ПЛАН НАВЧАЛЬНОГО ПРОЦЕСУ ДЕННА'!BF78&gt;0,IF(ROUND('ПЛАН НАВЧАЛЬНОГО ПРОЦЕСУ ДЕННА'!BF78*$BW$4,0)&gt;0,ROUND('ПЛАН НАВЧАЛЬНОГО ПРОЦЕСУ ДЕННА'!BF78*$BW$4,0)*2,2),0)</f>
        <v>0</v>
      </c>
      <c r="BG78" s="354">
        <f>IF('ПЛАН НАВЧАЛЬНОГО ПРОЦЕСУ ДЕННА'!BG78&gt;0,IF(ROUND('ПЛАН НАВЧАЛЬНОГО ПРОЦЕСУ ДЕННА'!BG78*$BW$4,0)&gt;0,ROUND('ПЛАН НАВЧАЛЬНОГО ПРОЦЕСУ ДЕННА'!BG78*$BW$4,0)*2,2),0)</f>
        <v>0</v>
      </c>
      <c r="BH78" s="354">
        <f>IF('ПЛАН НАВЧАЛЬНОГО ПРОЦЕСУ ДЕННА'!BH78&gt;0,IF(ROUND('ПЛАН НАВЧАЛЬНОГО ПРОЦЕСУ ДЕННА'!BH78*$BW$4,0)&gt;0,ROUND('ПЛАН НАВЧАЛЬНОГО ПРОЦЕСУ ДЕННА'!BH78*$BW$4,0)*2,2),0)</f>
        <v>0</v>
      </c>
      <c r="BI78" s="76">
        <f t="shared" si="95"/>
        <v>0</v>
      </c>
      <c r="BJ78" s="69">
        <f t="shared" si="62"/>
        <v>0</v>
      </c>
      <c r="BK78" s="142" t="str">
        <f t="shared" si="63"/>
        <v/>
      </c>
      <c r="BL78" s="15">
        <f t="shared" si="64"/>
        <v>0</v>
      </c>
      <c r="BM78" s="15">
        <f t="shared" si="65"/>
        <v>0</v>
      </c>
      <c r="BN78" s="15">
        <f t="shared" si="66"/>
        <v>0</v>
      </c>
      <c r="BO78" s="15">
        <f t="shared" si="67"/>
        <v>0</v>
      </c>
      <c r="BP78" s="15">
        <f t="shared" si="68"/>
        <v>0</v>
      </c>
      <c r="BQ78" s="15">
        <f t="shared" si="69"/>
        <v>0</v>
      </c>
      <c r="BR78" s="15">
        <f t="shared" si="70"/>
        <v>0</v>
      </c>
      <c r="BS78" s="15">
        <f t="shared" si="71"/>
        <v>0</v>
      </c>
      <c r="BT78" s="101">
        <f t="shared" si="72"/>
        <v>0</v>
      </c>
      <c r="BW78" s="139"/>
      <c r="BX78" s="139"/>
      <c r="BY78" s="139"/>
      <c r="BZ78" s="139"/>
      <c r="CA78" s="139"/>
      <c r="CB78" s="139"/>
      <c r="CC78" s="139"/>
      <c r="CD78" s="139"/>
      <c r="CE78" s="383"/>
      <c r="CF78" s="384"/>
      <c r="CG78" s="139"/>
      <c r="CH78" s="139"/>
      <c r="CI78" s="139"/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C78" s="360">
        <f t="shared" si="73"/>
        <v>0</v>
      </c>
      <c r="DD78" s="367">
        <f t="shared" si="74"/>
        <v>0</v>
      </c>
      <c r="DE78" s="367">
        <f t="shared" si="75"/>
        <v>0</v>
      </c>
      <c r="DF78" s="367">
        <f t="shared" si="76"/>
        <v>0</v>
      </c>
      <c r="DG78" s="367">
        <f t="shared" si="77"/>
        <v>0</v>
      </c>
      <c r="DH78" s="367">
        <f t="shared" si="78"/>
        <v>0</v>
      </c>
      <c r="DI78" s="367">
        <f t="shared" si="79"/>
        <v>0</v>
      </c>
      <c r="DJ78" s="367">
        <f t="shared" si="80"/>
        <v>0</v>
      </c>
      <c r="DK78" s="367">
        <f t="shared" si="81"/>
        <v>0</v>
      </c>
      <c r="DL78" s="368">
        <f t="shared" si="82"/>
        <v>0</v>
      </c>
      <c r="DM78" s="367">
        <f t="shared" si="83"/>
        <v>0</v>
      </c>
      <c r="DN78" s="367">
        <f t="shared" si="84"/>
        <v>0</v>
      </c>
      <c r="DO78" s="367">
        <f t="shared" si="85"/>
        <v>0</v>
      </c>
      <c r="DP78" s="367">
        <f t="shared" si="86"/>
        <v>0</v>
      </c>
      <c r="DQ78" s="367">
        <f t="shared" si="87"/>
        <v>0</v>
      </c>
      <c r="DR78" s="367">
        <f t="shared" si="88"/>
        <v>0</v>
      </c>
      <c r="DS78" s="367">
        <f t="shared" si="89"/>
        <v>0</v>
      </c>
      <c r="DT78" s="367">
        <f t="shared" si="90"/>
        <v>0</v>
      </c>
      <c r="DU78" s="368">
        <f t="shared" si="91"/>
        <v>0</v>
      </c>
    </row>
    <row r="79" spans="1:125" s="20" customFormat="1" hidden="1" x14ac:dyDescent="0.25">
      <c r="A79" s="23" t="str">
        <f>'ПЛАН НАВЧАЛЬНОГО ПРОЦЕСУ ДЕННА'!A79</f>
        <v>1.2.08</v>
      </c>
      <c r="B79" s="513">
        <f>'ПЛАН НАВЧАЛЬНОГО ПРОЦЕСУ ДЕННА'!B79</f>
        <v>0</v>
      </c>
      <c r="C79" s="514">
        <f>'ПЛАН НАВЧАЛЬНОГО ПРОЦЕСУ ДЕННА'!C79</f>
        <v>0</v>
      </c>
      <c r="D79" s="311">
        <f>'ПЛАН НАВЧАЛЬНОГО ПРОЦЕСУ ДЕННА'!D79</f>
        <v>0</v>
      </c>
      <c r="E79" s="311">
        <f>'ПЛАН НАВЧАЛЬНОГО ПРОЦЕСУ ДЕННА'!E79</f>
        <v>0</v>
      </c>
      <c r="F79" s="311">
        <f>'ПЛАН НАВЧАЛЬНОГО ПРОЦЕСУ ДЕННА'!F79</f>
        <v>0</v>
      </c>
      <c r="G79" s="311">
        <f>'ПЛАН НАВЧАЛЬНОГО ПРОЦЕСУ ДЕННА'!G79</f>
        <v>0</v>
      </c>
      <c r="H79" s="311">
        <f>'ПЛАН НАВЧАЛЬНОГО ПРОЦЕСУ ДЕННА'!H79</f>
        <v>0</v>
      </c>
      <c r="I79" s="311">
        <f>'ПЛАН НАВЧАЛЬНОГО ПРОЦЕСУ ДЕННА'!I79</f>
        <v>0</v>
      </c>
      <c r="J79" s="311">
        <f>'ПЛАН НАВЧАЛЬНОГО ПРОЦЕСУ ДЕННА'!J79</f>
        <v>0</v>
      </c>
      <c r="K79" s="311">
        <f>'ПЛАН НАВЧАЛЬНОГО ПРОЦЕСУ ДЕННА'!K79</f>
        <v>0</v>
      </c>
      <c r="L79" s="311">
        <f>'ПЛАН НАВЧАЛЬНОГО ПРОЦЕСУ ДЕННА'!L79</f>
        <v>0</v>
      </c>
      <c r="M79" s="311">
        <f>'ПЛАН НАВЧАЛЬНОГО ПРОЦЕСУ ДЕННА'!M79</f>
        <v>0</v>
      </c>
      <c r="N79" s="311">
        <f>'ПЛАН НАВЧАЛЬНОГО ПРОЦЕСУ ДЕННА'!N79</f>
        <v>0</v>
      </c>
      <c r="O79" s="353">
        <f>'ПЛАН НАВЧАЛЬНОГО ПРОЦЕСУ ДЕННА'!O79</f>
        <v>0</v>
      </c>
      <c r="P79" s="353">
        <f>'ПЛАН НАВЧАЛЬНОГО ПРОЦЕСУ ДЕННА'!P79</f>
        <v>0</v>
      </c>
      <c r="Q79" s="311">
        <f>'ПЛАН НАВЧАЛЬНОГО ПРОЦЕСУ ДЕННА'!Q79</f>
        <v>0</v>
      </c>
      <c r="R79" s="311">
        <f>'ПЛАН НАВЧАЛЬНОГО ПРОЦЕСУ ДЕННА'!R79</f>
        <v>0</v>
      </c>
      <c r="S79" s="311">
        <f>'ПЛАН НАВЧАЛЬНОГО ПРОЦЕСУ ДЕННА'!S79</f>
        <v>0</v>
      </c>
      <c r="T79" s="311">
        <f>'ПЛАН НАВЧАЛЬНОГО ПРОЦЕСУ ДЕННА'!T79</f>
        <v>0</v>
      </c>
      <c r="U79" s="311">
        <f>'ПЛАН НАВЧАЛЬНОГО ПРОЦЕСУ ДЕННА'!U79</f>
        <v>0</v>
      </c>
      <c r="V79" s="311">
        <f>'ПЛАН НАВЧАЛЬНОГО ПРОЦЕСУ ДЕННА'!V79</f>
        <v>0</v>
      </c>
      <c r="W79" s="311">
        <f>'ПЛАН НАВЧАЛЬНОГО ПРОЦЕСУ ДЕННА'!W79</f>
        <v>0</v>
      </c>
      <c r="X79" s="162">
        <f t="shared" si="59"/>
        <v>0</v>
      </c>
      <c r="Y79" s="162">
        <f>'ПЛАН НАВЧАЛЬНОГО ПРОЦЕСУ ДЕННА'!Y79</f>
        <v>0</v>
      </c>
      <c r="Z79" s="9">
        <f t="shared" si="60"/>
        <v>0</v>
      </c>
      <c r="AA79" s="9">
        <f t="shared" si="60"/>
        <v>0</v>
      </c>
      <c r="AB79" s="9">
        <f t="shared" si="60"/>
        <v>0</v>
      </c>
      <c r="AC79" s="9">
        <f t="shared" si="61"/>
        <v>0</v>
      </c>
      <c r="AD79" s="354">
        <f>IF('ПЛАН НАВЧАЛЬНОГО ПРОЦЕСУ ДЕННА'!AD79&gt;0,IF(ROUND('ПЛАН НАВЧАЛЬНОГО ПРОЦЕСУ ДЕННА'!AD79*$BW$4,0)&gt;0,ROUND('ПЛАН НАВЧАЛЬНОГО ПРОЦЕСУ ДЕННА'!AD79*$BW$4,0)*2,2),0)</f>
        <v>0</v>
      </c>
      <c r="AE79" s="354">
        <f>IF('ПЛАН НАВЧАЛЬНОГО ПРОЦЕСУ ДЕННА'!AE79&gt;0,IF(ROUND('ПЛАН НАВЧАЛЬНОГО ПРОЦЕСУ ДЕННА'!AE79*$BW$4,0)&gt;0,ROUND('ПЛАН НАВЧАЛЬНОГО ПРОЦЕСУ ДЕННА'!AE79*$BW$4,0)*2,2),0)</f>
        <v>0</v>
      </c>
      <c r="AF79" s="354">
        <f>IF('ПЛАН НАВЧАЛЬНОГО ПРОЦЕСУ ДЕННА'!AF79&gt;0,IF(ROUND('ПЛАН НАВЧАЛЬНОГО ПРОЦЕСУ ДЕННА'!AF79*$BW$4,0)&gt;0,ROUND('ПЛАН НАВЧАЛЬНОГО ПРОЦЕСУ ДЕННА'!AF79*$BW$4,0)*2,2),0)</f>
        <v>0</v>
      </c>
      <c r="AG79" s="76">
        <f>'ПЛАН НАВЧАЛЬНОГО ПРОЦЕСУ ДЕННА'!AG79</f>
        <v>0</v>
      </c>
      <c r="AH79" s="354">
        <f>IF('ПЛАН НАВЧАЛЬНОГО ПРОЦЕСУ ДЕННА'!AH79&gt;0,IF(ROUND('ПЛАН НАВЧАЛЬНОГО ПРОЦЕСУ ДЕННА'!AH79*$BW$4,0)&gt;0,ROUND('ПЛАН НАВЧАЛЬНОГО ПРОЦЕСУ ДЕННА'!AH79*$BW$4,0)*2,2),0)</f>
        <v>0</v>
      </c>
      <c r="AI79" s="354">
        <f>IF('ПЛАН НАВЧАЛЬНОГО ПРОЦЕСУ ДЕННА'!AI79&gt;0,IF(ROUND('ПЛАН НАВЧАЛЬНОГО ПРОЦЕСУ ДЕННА'!AI79*$BW$4,0)&gt;0,ROUND('ПЛАН НАВЧАЛЬНОГО ПРОЦЕСУ ДЕННА'!AI79*$BW$4,0)*2,2),0)</f>
        <v>0</v>
      </c>
      <c r="AJ79" s="354">
        <f>IF('ПЛАН НАВЧАЛЬНОГО ПРОЦЕСУ ДЕННА'!AJ79&gt;0,IF(ROUND('ПЛАН НАВЧАЛЬНОГО ПРОЦЕСУ ДЕННА'!AJ79*$BW$4,0)&gt;0,ROUND('ПЛАН НАВЧАЛЬНОГО ПРОЦЕСУ ДЕННА'!AJ79*$BW$4,0)*2,2),0)</f>
        <v>0</v>
      </c>
      <c r="AK79" s="76">
        <f>'ПЛАН НАВЧАЛЬНОГО ПРОЦЕСУ ДЕННА'!AK79</f>
        <v>0</v>
      </c>
      <c r="AL79" s="354">
        <f>IF('ПЛАН НАВЧАЛЬНОГО ПРОЦЕСУ ДЕННА'!AL79&gt;0,IF(ROUND('ПЛАН НАВЧАЛЬНОГО ПРОЦЕСУ ДЕННА'!AL79*$BW$4,0)&gt;0,ROUND('ПЛАН НАВЧАЛЬНОГО ПРОЦЕСУ ДЕННА'!AL79*$BW$4,0)*2,2),0)</f>
        <v>0</v>
      </c>
      <c r="AM79" s="354">
        <f>IF('ПЛАН НАВЧАЛЬНОГО ПРОЦЕСУ ДЕННА'!AM79&gt;0,IF(ROUND('ПЛАН НАВЧАЛЬНОГО ПРОЦЕСУ ДЕННА'!AM79*$BW$4,0)&gt;0,ROUND('ПЛАН НАВЧАЛЬНОГО ПРОЦЕСУ ДЕННА'!AM79*$BW$4,0)*2,2),0)</f>
        <v>0</v>
      </c>
      <c r="AN79" s="354">
        <f>IF('ПЛАН НАВЧАЛЬНОГО ПРОЦЕСУ ДЕННА'!AN79&gt;0,IF(ROUND('ПЛАН НАВЧАЛЬНОГО ПРОЦЕСУ ДЕННА'!AN79*$BW$4,0)&gt;0,ROUND('ПЛАН НАВЧАЛЬНОГО ПРОЦЕСУ ДЕННА'!AN79*$BW$4,0)*2,2),0)</f>
        <v>0</v>
      </c>
      <c r="AO79" s="76">
        <f>'ПЛАН НАВЧАЛЬНОГО ПРОЦЕСУ ДЕННА'!AO79</f>
        <v>0</v>
      </c>
      <c r="AP79" s="354">
        <f>IF('ПЛАН НАВЧАЛЬНОГО ПРОЦЕСУ ДЕННА'!AP79&gt;0,IF(ROUND('ПЛАН НАВЧАЛЬНОГО ПРОЦЕСУ ДЕННА'!AP79*$BW$4,0)&gt;0,ROUND('ПЛАН НАВЧАЛЬНОГО ПРОЦЕСУ ДЕННА'!AP79*$BW$4,0)*2,2),0)</f>
        <v>0</v>
      </c>
      <c r="AQ79" s="354">
        <f>IF('ПЛАН НАВЧАЛЬНОГО ПРОЦЕСУ ДЕННА'!AQ79&gt;0,IF(ROUND('ПЛАН НАВЧАЛЬНОГО ПРОЦЕСУ ДЕННА'!AQ79*$BW$4,0)&gt;0,ROUND('ПЛАН НАВЧАЛЬНОГО ПРОЦЕСУ ДЕННА'!AQ79*$BW$4,0)*2,2),0)</f>
        <v>0</v>
      </c>
      <c r="AR79" s="354">
        <f>IF('ПЛАН НАВЧАЛЬНОГО ПРОЦЕСУ ДЕННА'!AR79&gt;0,IF(ROUND('ПЛАН НАВЧАЛЬНОГО ПРОЦЕСУ ДЕННА'!AR79*$BW$4,0)&gt;0,ROUND('ПЛАН НАВЧАЛЬНОГО ПРОЦЕСУ ДЕННА'!AR79*$BW$4,0)*2,2),0)</f>
        <v>0</v>
      </c>
      <c r="AS79" s="76">
        <f>'ПЛАН НАВЧАЛЬНОГО ПРОЦЕСУ ДЕННА'!AS79</f>
        <v>0</v>
      </c>
      <c r="AT79" s="354">
        <f>IF('ПЛАН НАВЧАЛЬНОГО ПРОЦЕСУ ДЕННА'!AT79&gt;0,IF(ROUND('ПЛАН НАВЧАЛЬНОГО ПРОЦЕСУ ДЕННА'!AT79*$BW$4,0)&gt;0,ROUND('ПЛАН НАВЧАЛЬНОГО ПРОЦЕСУ ДЕННА'!AT79*$BW$4,0)*2,2),0)</f>
        <v>0</v>
      </c>
      <c r="AU79" s="354">
        <f>IF('ПЛАН НАВЧАЛЬНОГО ПРОЦЕСУ ДЕННА'!AU79&gt;0,IF(ROUND('ПЛАН НАВЧАЛЬНОГО ПРОЦЕСУ ДЕННА'!AU79*$BW$4,0)&gt;0,ROUND('ПЛАН НАВЧАЛЬНОГО ПРОЦЕСУ ДЕННА'!AU79*$BW$4,0)*2,2),0)</f>
        <v>0</v>
      </c>
      <c r="AV79" s="354">
        <f>IF('ПЛАН НАВЧАЛЬНОГО ПРОЦЕСУ ДЕННА'!AV79&gt;0,IF(ROUND('ПЛАН НАВЧАЛЬНОГО ПРОЦЕСУ ДЕННА'!AV79*$BW$4,0)&gt;0,ROUND('ПЛАН НАВЧАЛЬНОГО ПРОЦЕСУ ДЕННА'!AV79*$BW$4,0)*2,2),0)</f>
        <v>0</v>
      </c>
      <c r="AW79" s="76">
        <f t="shared" si="92"/>
        <v>0</v>
      </c>
      <c r="AX79" s="354">
        <f>IF('ПЛАН НАВЧАЛЬНОГО ПРОЦЕСУ ДЕННА'!AX79&gt;0,IF(ROUND('ПЛАН НАВЧАЛЬНОГО ПРОЦЕСУ ДЕННА'!AX79*$BW$4,0)&gt;0,ROUND('ПЛАН НАВЧАЛЬНОГО ПРОЦЕСУ ДЕННА'!AX79*$BW$4,0)*2,2),0)</f>
        <v>0</v>
      </c>
      <c r="AY79" s="354">
        <f>IF('ПЛАН НАВЧАЛЬНОГО ПРОЦЕСУ ДЕННА'!AY79&gt;0,IF(ROUND('ПЛАН НАВЧАЛЬНОГО ПРОЦЕСУ ДЕННА'!AY79*$BW$4,0)&gt;0,ROUND('ПЛАН НАВЧАЛЬНОГО ПРОЦЕСУ ДЕННА'!AY79*$BW$4,0)*2,2),0)</f>
        <v>0</v>
      </c>
      <c r="AZ79" s="354">
        <f>IF('ПЛАН НАВЧАЛЬНОГО ПРОЦЕСУ ДЕННА'!AZ79&gt;0,IF(ROUND('ПЛАН НАВЧАЛЬНОГО ПРОЦЕСУ ДЕННА'!AZ79*$BW$4,0)&gt;0,ROUND('ПЛАН НАВЧАЛЬНОГО ПРОЦЕСУ ДЕННА'!AZ79*$BW$4,0)*2,2),0)</f>
        <v>0</v>
      </c>
      <c r="BA79" s="76">
        <f t="shared" si="93"/>
        <v>0</v>
      </c>
      <c r="BB79" s="354">
        <f>IF('ПЛАН НАВЧАЛЬНОГО ПРОЦЕСУ ДЕННА'!BB79&gt;0,IF(ROUND('ПЛАН НАВЧАЛЬНОГО ПРОЦЕСУ ДЕННА'!BB79*$BW$4,0)&gt;0,ROUND('ПЛАН НАВЧАЛЬНОГО ПРОЦЕСУ ДЕННА'!BB79*$BW$4,0)*2,2),0)</f>
        <v>0</v>
      </c>
      <c r="BC79" s="354">
        <f>IF('ПЛАН НАВЧАЛЬНОГО ПРОЦЕСУ ДЕННА'!BC79&gt;0,IF(ROUND('ПЛАН НАВЧАЛЬНОГО ПРОЦЕСУ ДЕННА'!BC79*$BW$4,0)&gt;0,ROUND('ПЛАН НАВЧАЛЬНОГО ПРОЦЕСУ ДЕННА'!BC79*$BW$4,0)*2,2),0)</f>
        <v>0</v>
      </c>
      <c r="BD79" s="354">
        <f>IF('ПЛАН НАВЧАЛЬНОГО ПРОЦЕСУ ДЕННА'!BD79&gt;0,IF(ROUND('ПЛАН НАВЧАЛЬНОГО ПРОЦЕСУ ДЕННА'!BD79*$BW$4,0)&gt;0,ROUND('ПЛАН НАВЧАЛЬНОГО ПРОЦЕСУ ДЕННА'!BD79*$BW$4,0)*2,2),0)</f>
        <v>0</v>
      </c>
      <c r="BE79" s="76">
        <f t="shared" si="94"/>
        <v>0</v>
      </c>
      <c r="BF79" s="354">
        <f>IF('ПЛАН НАВЧАЛЬНОГО ПРОЦЕСУ ДЕННА'!BF79&gt;0,IF(ROUND('ПЛАН НАВЧАЛЬНОГО ПРОЦЕСУ ДЕННА'!BF79*$BW$4,0)&gt;0,ROUND('ПЛАН НАВЧАЛЬНОГО ПРОЦЕСУ ДЕННА'!BF79*$BW$4,0)*2,2),0)</f>
        <v>0</v>
      </c>
      <c r="BG79" s="354">
        <f>IF('ПЛАН НАВЧАЛЬНОГО ПРОЦЕСУ ДЕННА'!BG79&gt;0,IF(ROUND('ПЛАН НАВЧАЛЬНОГО ПРОЦЕСУ ДЕННА'!BG79*$BW$4,0)&gt;0,ROUND('ПЛАН НАВЧАЛЬНОГО ПРОЦЕСУ ДЕННА'!BG79*$BW$4,0)*2,2),0)</f>
        <v>0</v>
      </c>
      <c r="BH79" s="354">
        <f>IF('ПЛАН НАВЧАЛЬНОГО ПРОЦЕСУ ДЕННА'!BH79&gt;0,IF(ROUND('ПЛАН НАВЧАЛЬНОГО ПРОЦЕСУ ДЕННА'!BH79*$BW$4,0)&gt;0,ROUND('ПЛАН НАВЧАЛЬНОГО ПРОЦЕСУ ДЕННА'!BH79*$BW$4,0)*2,2),0)</f>
        <v>0</v>
      </c>
      <c r="BI79" s="76">
        <f t="shared" si="95"/>
        <v>0</v>
      </c>
      <c r="BJ79" s="69">
        <f t="shared" si="62"/>
        <v>0</v>
      </c>
      <c r="BK79" s="142" t="str">
        <f t="shared" si="63"/>
        <v/>
      </c>
      <c r="BL79" s="15">
        <f t="shared" si="64"/>
        <v>0</v>
      </c>
      <c r="BM79" s="15">
        <f t="shared" si="65"/>
        <v>0</v>
      </c>
      <c r="BN79" s="15">
        <f t="shared" si="66"/>
        <v>0</v>
      </c>
      <c r="BO79" s="15">
        <f t="shared" si="67"/>
        <v>0</v>
      </c>
      <c r="BP79" s="15">
        <f t="shared" si="68"/>
        <v>0</v>
      </c>
      <c r="BQ79" s="15">
        <f t="shared" si="69"/>
        <v>0</v>
      </c>
      <c r="BR79" s="15">
        <f t="shared" si="70"/>
        <v>0</v>
      </c>
      <c r="BS79" s="15">
        <f t="shared" si="71"/>
        <v>0</v>
      </c>
      <c r="BT79" s="101">
        <f t="shared" si="72"/>
        <v>0</v>
      </c>
      <c r="BW79" s="139"/>
      <c r="BX79" s="139"/>
      <c r="BY79" s="139"/>
      <c r="BZ79" s="139"/>
      <c r="CA79" s="139"/>
      <c r="CB79" s="139"/>
      <c r="CC79" s="139"/>
      <c r="CD79" s="139"/>
      <c r="CE79" s="383"/>
      <c r="CF79" s="384"/>
      <c r="CG79" s="139"/>
      <c r="CH79" s="139"/>
      <c r="CI79" s="139"/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C79" s="360">
        <f t="shared" si="73"/>
        <v>0</v>
      </c>
      <c r="DD79" s="367">
        <f t="shared" si="74"/>
        <v>0</v>
      </c>
      <c r="DE79" s="367">
        <f t="shared" si="75"/>
        <v>0</v>
      </c>
      <c r="DF79" s="367">
        <f t="shared" si="76"/>
        <v>0</v>
      </c>
      <c r="DG79" s="367">
        <f t="shared" si="77"/>
        <v>0</v>
      </c>
      <c r="DH79" s="367">
        <f t="shared" si="78"/>
        <v>0</v>
      </c>
      <c r="DI79" s="367">
        <f t="shared" si="79"/>
        <v>0</v>
      </c>
      <c r="DJ79" s="367">
        <f t="shared" si="80"/>
        <v>0</v>
      </c>
      <c r="DK79" s="367">
        <f t="shared" si="81"/>
        <v>0</v>
      </c>
      <c r="DL79" s="368">
        <f t="shared" si="82"/>
        <v>0</v>
      </c>
      <c r="DM79" s="367">
        <f t="shared" si="83"/>
        <v>0</v>
      </c>
      <c r="DN79" s="367">
        <f t="shared" si="84"/>
        <v>0</v>
      </c>
      <c r="DO79" s="367">
        <f t="shared" si="85"/>
        <v>0</v>
      </c>
      <c r="DP79" s="367">
        <f t="shared" si="86"/>
        <v>0</v>
      </c>
      <c r="DQ79" s="367">
        <f t="shared" si="87"/>
        <v>0</v>
      </c>
      <c r="DR79" s="367">
        <f t="shared" si="88"/>
        <v>0</v>
      </c>
      <c r="DS79" s="367">
        <f t="shared" si="89"/>
        <v>0</v>
      </c>
      <c r="DT79" s="367">
        <f t="shared" si="90"/>
        <v>0</v>
      </c>
      <c r="DU79" s="368">
        <f t="shared" si="91"/>
        <v>0</v>
      </c>
    </row>
    <row r="80" spans="1:125" s="20" customFormat="1" x14ac:dyDescent="0.25">
      <c r="A80" s="372"/>
      <c r="B80" s="385" t="str">
        <f>'ПЛАН НАВЧАЛЬНОГО ПРОЦЕСУ ДЕННА'!B80</f>
        <v xml:space="preserve">Разом курсові проекти (роботи): </v>
      </c>
      <c r="C80" s="381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9"/>
      <c r="X80" s="149">
        <f>SUM(X72:X79)</f>
        <v>60</v>
      </c>
      <c r="Y80" s="149">
        <f t="shared" ref="Y80:AC80" si="96">SUM(Y72:Y79)</f>
        <v>2</v>
      </c>
      <c r="Z80" s="149">
        <f t="shared" si="96"/>
        <v>0</v>
      </c>
      <c r="AA80" s="149">
        <f t="shared" si="96"/>
        <v>0</v>
      </c>
      <c r="AB80" s="149">
        <f t="shared" si="96"/>
        <v>0</v>
      </c>
      <c r="AC80" s="149">
        <f t="shared" si="96"/>
        <v>60</v>
      </c>
      <c r="AD80" s="266"/>
      <c r="AE80" s="266"/>
      <c r="AF80" s="266"/>
      <c r="AG80" s="76">
        <f t="shared" ref="AG80" si="97">SUM(AG72:AG79)</f>
        <v>1</v>
      </c>
      <c r="AH80" s="266"/>
      <c r="AI80" s="266"/>
      <c r="AJ80" s="266"/>
      <c r="AK80" s="76">
        <f t="shared" ref="AK80" si="98">SUM(AK72:AK79)</f>
        <v>1</v>
      </c>
      <c r="AL80" s="266"/>
      <c r="AM80" s="266"/>
      <c r="AN80" s="266"/>
      <c r="AO80" s="76">
        <f t="shared" ref="AO80" si="99">SUM(AO72:AO79)</f>
        <v>0</v>
      </c>
      <c r="AP80" s="266"/>
      <c r="AQ80" s="266"/>
      <c r="AR80" s="266"/>
      <c r="AS80" s="76">
        <f t="shared" ref="AS80" si="100">SUM(AS72:AS79)</f>
        <v>0</v>
      </c>
      <c r="AT80" s="266"/>
      <c r="AU80" s="266"/>
      <c r="AV80" s="266"/>
      <c r="AW80" s="76">
        <f t="shared" ref="AW80" si="101">SUM(AW72:AW79)</f>
        <v>0</v>
      </c>
      <c r="AX80" s="266"/>
      <c r="AY80" s="266"/>
      <c r="AZ80" s="266"/>
      <c r="BA80" s="76">
        <f t="shared" ref="BA80" si="102">SUM(BA72:BA79)</f>
        <v>0</v>
      </c>
      <c r="BB80" s="266"/>
      <c r="BC80" s="266"/>
      <c r="BD80" s="266"/>
      <c r="BE80" s="76">
        <f t="shared" ref="BE80" si="103">SUM(BE72:BE79)</f>
        <v>0</v>
      </c>
      <c r="BF80" s="266"/>
      <c r="BG80" s="266"/>
      <c r="BH80" s="266"/>
      <c r="BI80" s="76">
        <f t="shared" ref="BI80" si="104">SUM(BI72:BI79)</f>
        <v>0</v>
      </c>
      <c r="BJ80" s="77"/>
      <c r="BK80" s="25"/>
      <c r="BL80" s="379"/>
      <c r="BM80" s="379"/>
      <c r="BN80" s="379"/>
      <c r="BO80" s="379"/>
      <c r="BP80" s="379"/>
      <c r="BQ80" s="379"/>
      <c r="BR80" s="379"/>
      <c r="BS80" s="379"/>
      <c r="BT80" s="379"/>
      <c r="CE80" s="236"/>
      <c r="CF80" s="384"/>
      <c r="CG80" s="139"/>
      <c r="CH80" s="139"/>
      <c r="CI80" s="139"/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C80" s="20">
        <f>SUM(DD80:DK80)</f>
        <v>0</v>
      </c>
      <c r="DD80" s="155">
        <f>COUNTIF(DD72:DD79,"&gt;0")</f>
        <v>0</v>
      </c>
      <c r="DE80" s="155">
        <f t="shared" ref="DE80:DK80" si="105">COUNTIF(DE72:DE79,"&gt;0")</f>
        <v>0</v>
      </c>
      <c r="DF80" s="155">
        <f t="shared" si="105"/>
        <v>0</v>
      </c>
      <c r="DG80" s="155">
        <f t="shared" si="105"/>
        <v>0</v>
      </c>
      <c r="DH80" s="155">
        <f t="shared" si="105"/>
        <v>0</v>
      </c>
      <c r="DI80" s="155">
        <f t="shared" si="105"/>
        <v>0</v>
      </c>
      <c r="DJ80" s="155">
        <f t="shared" si="105"/>
        <v>0</v>
      </c>
      <c r="DK80" s="155">
        <f t="shared" si="105"/>
        <v>0</v>
      </c>
      <c r="DL80" s="20">
        <f>SUM(DM80:DT80)</f>
        <v>2</v>
      </c>
      <c r="DM80" s="155">
        <f t="shared" ref="DM80:DT80" si="106">COUNTIF(DM72:DM79,"&gt;0")</f>
        <v>1</v>
      </c>
      <c r="DN80" s="155">
        <f t="shared" si="106"/>
        <v>1</v>
      </c>
      <c r="DO80" s="155">
        <f t="shared" si="106"/>
        <v>0</v>
      </c>
      <c r="DP80" s="155">
        <f t="shared" si="106"/>
        <v>0</v>
      </c>
      <c r="DQ80" s="155">
        <f t="shared" si="106"/>
        <v>0</v>
      </c>
      <c r="DR80" s="155">
        <f t="shared" si="106"/>
        <v>0</v>
      </c>
      <c r="DS80" s="155">
        <f t="shared" si="106"/>
        <v>0</v>
      </c>
      <c r="DT80" s="155">
        <f t="shared" si="106"/>
        <v>0</v>
      </c>
      <c r="DU80" s="20">
        <f t="shared" ref="DU80" si="107">SUM(DU72:DU79)</f>
        <v>2</v>
      </c>
    </row>
    <row r="81" spans="1:125" s="20" customFormat="1" x14ac:dyDescent="0.25">
      <c r="A81" s="372"/>
      <c r="B81" s="373" t="s">
        <v>26</v>
      </c>
      <c r="C81" s="381"/>
      <c r="D81" s="375"/>
      <c r="E81" s="375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6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7"/>
      <c r="AD81" s="378"/>
      <c r="AE81" s="378"/>
      <c r="AF81" s="378"/>
      <c r="AG81" s="377"/>
      <c r="AH81" s="378"/>
      <c r="AI81" s="378"/>
      <c r="AJ81" s="378"/>
      <c r="AK81" s="377"/>
      <c r="AL81" s="378"/>
      <c r="AM81" s="378"/>
      <c r="AN81" s="378"/>
      <c r="AO81" s="377"/>
      <c r="AP81" s="378"/>
      <c r="AQ81" s="378"/>
      <c r="AR81" s="378"/>
      <c r="AS81" s="377"/>
      <c r="AT81" s="378"/>
      <c r="AU81" s="378"/>
      <c r="AV81" s="378"/>
      <c r="AW81" s="377"/>
      <c r="AX81" s="378"/>
      <c r="AY81" s="378"/>
      <c r="AZ81" s="378"/>
      <c r="BA81" s="377"/>
      <c r="BB81" s="378"/>
      <c r="BC81" s="378"/>
      <c r="BD81" s="378"/>
      <c r="BE81" s="377"/>
      <c r="BF81" s="378"/>
      <c r="BG81" s="378"/>
      <c r="BH81" s="378"/>
      <c r="BI81" s="19"/>
      <c r="BJ81" s="77"/>
      <c r="BK81" s="25"/>
      <c r="BL81" s="379"/>
      <c r="BM81" s="379"/>
      <c r="BN81" s="379"/>
      <c r="BO81" s="379"/>
      <c r="BP81" s="379"/>
      <c r="BQ81" s="379"/>
      <c r="BR81" s="379"/>
      <c r="BS81" s="379"/>
      <c r="BT81" s="379"/>
      <c r="CE81" s="236"/>
      <c r="CF81" s="253"/>
      <c r="DD81" s="58"/>
      <c r="DE81" s="58"/>
      <c r="DF81" s="58"/>
      <c r="DG81" s="58"/>
      <c r="DH81" s="58"/>
      <c r="DI81" s="58"/>
      <c r="DJ81" s="58"/>
      <c r="DK81" s="58"/>
    </row>
    <row r="82" spans="1:125" s="20" customFormat="1" ht="13.5" customHeight="1" x14ac:dyDescent="0.25">
      <c r="A82" s="386" t="str">
        <f>'ПЛАН НАВЧАЛЬНОГО ПРОЦЕСУ ДЕННА'!A82</f>
        <v>1.3</v>
      </c>
      <c r="B82" s="380" t="str">
        <f>'ПЛАН НАВЧАЛЬНОГО ПРОЦЕСУ ДЕННА'!B82</f>
        <v>Практика</v>
      </c>
      <c r="C82" s="381"/>
      <c r="D82" s="382"/>
      <c r="E82" s="382"/>
      <c r="F82" s="382"/>
      <c r="G82" s="382"/>
      <c r="H82" s="382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  <c r="X82" s="377"/>
      <c r="Y82" s="377"/>
      <c r="Z82" s="377"/>
      <c r="AA82" s="377"/>
      <c r="AB82" s="377"/>
      <c r="AC82" s="377"/>
      <c r="AD82" s="387"/>
      <c r="AE82" s="387"/>
      <c r="AF82" s="387"/>
      <c r="AG82" s="387"/>
      <c r="AH82" s="387"/>
      <c r="AI82" s="387"/>
      <c r="AJ82" s="387"/>
      <c r="AK82" s="387"/>
      <c r="AL82" s="387"/>
      <c r="AM82" s="387"/>
      <c r="AN82" s="387"/>
      <c r="AO82" s="387"/>
      <c r="AP82" s="387"/>
      <c r="AQ82" s="387"/>
      <c r="AR82" s="387"/>
      <c r="AS82" s="387"/>
      <c r="AT82" s="387"/>
      <c r="AU82" s="387"/>
      <c r="AV82" s="387"/>
      <c r="AW82" s="387"/>
      <c r="AX82" s="387"/>
      <c r="AY82" s="387"/>
      <c r="AZ82" s="387"/>
      <c r="BA82" s="387"/>
      <c r="BB82" s="387"/>
      <c r="BC82" s="387"/>
      <c r="BD82" s="387"/>
      <c r="BE82" s="387"/>
      <c r="BF82" s="387"/>
      <c r="BG82" s="387"/>
      <c r="BH82" s="387"/>
      <c r="BI82" s="387"/>
      <c r="BJ82" s="77"/>
      <c r="BK82" s="25"/>
      <c r="BL82" s="379"/>
      <c r="BM82" s="379"/>
      <c r="BN82" s="379"/>
      <c r="BO82" s="379"/>
      <c r="BP82" s="379"/>
      <c r="BQ82" s="379"/>
      <c r="BR82" s="379"/>
      <c r="BS82" s="379"/>
      <c r="BT82" s="379"/>
      <c r="CE82" s="236"/>
      <c r="CF82" s="253"/>
      <c r="DD82" s="58"/>
      <c r="DE82" s="58"/>
      <c r="DF82" s="58"/>
      <c r="DG82" s="58"/>
      <c r="DH82" s="58"/>
      <c r="DI82" s="58"/>
      <c r="DJ82" s="58"/>
      <c r="DK82" s="58"/>
    </row>
    <row r="83" spans="1:125" s="20" customFormat="1" x14ac:dyDescent="0.25">
      <c r="A83" s="23" t="str">
        <f>'ПЛАН НАВЧАЛЬНОГО ПРОЦЕСУ ДЕННА'!A83</f>
        <v>1.3.01</v>
      </c>
      <c r="B83" s="513" t="str">
        <f>'ПЛАН НАВЧАЛЬНОГО ПРОЦЕСУ ДЕННА'!B83</f>
        <v>Переддипломна</v>
      </c>
      <c r="C83" s="514">
        <f>'ПЛАН НАВЧАЛЬНОГО ПРОЦЕСУ ДЕННА'!C83</f>
        <v>0</v>
      </c>
      <c r="D83" s="350">
        <f>'ПЛАН НАВЧАЛЬНОГО ПРОЦЕСУ ДЕННА'!D83</f>
        <v>0</v>
      </c>
      <c r="E83" s="351">
        <f>'ПЛАН НАВЧАЛЬНОГО ПРОЦЕСУ ДЕННА'!E83</f>
        <v>0</v>
      </c>
      <c r="F83" s="351">
        <f>'ПЛАН НАВЧАЛЬНОГО ПРОЦЕСУ ДЕННА'!F83</f>
        <v>0</v>
      </c>
      <c r="G83" s="352">
        <f>'ПЛАН НАВЧАЛЬНОГО ПРОЦЕСУ ДЕННА'!G83</f>
        <v>0</v>
      </c>
      <c r="H83" s="350">
        <f>'ПЛАН НАВЧАЛЬНОГО ПРОЦЕСУ ДЕННА'!H83</f>
        <v>3</v>
      </c>
      <c r="I83" s="351">
        <f>'ПЛАН НАВЧАЛЬНОГО ПРОЦЕСУ ДЕННА'!I83</f>
        <v>0</v>
      </c>
      <c r="J83" s="351">
        <f>'ПЛАН НАВЧАЛЬНОГО ПРОЦЕСУ ДЕННА'!J83</f>
        <v>0</v>
      </c>
      <c r="K83" s="351">
        <f>'ПЛАН НАВЧАЛЬНОГО ПРОЦЕСУ ДЕННА'!K83</f>
        <v>0</v>
      </c>
      <c r="L83" s="351">
        <f>'ПЛАН НАВЧАЛЬНОГО ПРОЦЕСУ ДЕННА'!L83</f>
        <v>0</v>
      </c>
      <c r="M83" s="351">
        <f>'ПЛАН НАВЧАЛЬНОГО ПРОЦЕСУ ДЕННА'!M83</f>
        <v>0</v>
      </c>
      <c r="N83" s="351">
        <f>'ПЛАН НАВЧАЛЬНОГО ПРОЦЕСУ ДЕННА'!N83</f>
        <v>0</v>
      </c>
      <c r="O83" s="311">
        <f>'ПЛАН НАВЧАЛЬНОГО ПРОЦЕСУ ДЕННА'!O83</f>
        <v>0</v>
      </c>
      <c r="P83" s="311">
        <f>'ПЛАН НАВЧАЛЬНОГО ПРОЦЕСУ ДЕННА'!P83</f>
        <v>0</v>
      </c>
      <c r="Q83" s="350">
        <f>'ПЛАН НАВЧАЛЬНОГО ПРОЦЕСУ ДЕННА'!Q83</f>
        <v>0</v>
      </c>
      <c r="R83" s="351">
        <f>'ПЛАН НАВЧАЛЬНОГО ПРОЦЕСУ ДЕННА'!R83</f>
        <v>0</v>
      </c>
      <c r="S83" s="351">
        <f>'ПЛАН НАВЧАЛЬНОГО ПРОЦЕСУ ДЕННА'!S83</f>
        <v>0</v>
      </c>
      <c r="T83" s="351">
        <f>'ПЛАН НАВЧАЛЬНОГО ПРОЦЕСУ ДЕННА'!T83</f>
        <v>0</v>
      </c>
      <c r="U83" s="351">
        <f>'ПЛАН НАВЧАЛЬНОГО ПРОЦЕСУ ДЕННА'!U83</f>
        <v>0</v>
      </c>
      <c r="V83" s="351">
        <f>'ПЛАН НАВЧАЛЬНОГО ПРОЦЕСУ ДЕННА'!V83</f>
        <v>0</v>
      </c>
      <c r="W83" s="351">
        <f>'ПЛАН НАВЧАЛЬНОГО ПРОЦЕСУ ДЕННА'!W83</f>
        <v>0</v>
      </c>
      <c r="X83" s="353">
        <f>'ПЛАН НАВЧАЛЬНОГО ПРОЦЕСУ ДЕННА'!X83</f>
        <v>216</v>
      </c>
      <c r="Y83" s="162">
        <f>'ПЛАН НАВЧАЛЬНОГО ПРОЦЕСУ ДЕННА'!Y83</f>
        <v>7.2</v>
      </c>
      <c r="Z83" s="9">
        <f t="shared" ref="Z83:AB87" si="108">AD83*$BL$5+AH83*$BM$5+AL83*$BN$5+AP83*$BO$5+AT83*$BP$5+AX83*$BQ$5+BB83*$BR$5+BF83*$BS$5</f>
        <v>0</v>
      </c>
      <c r="AA83" s="9">
        <f t="shared" si="108"/>
        <v>0</v>
      </c>
      <c r="AB83" s="9">
        <f t="shared" si="108"/>
        <v>0</v>
      </c>
      <c r="AC83" s="9">
        <f t="shared" ref="AC83:AC87" si="109">X83-Z83</f>
        <v>216</v>
      </c>
      <c r="AD83" s="354">
        <f>IF('ПЛАН НАВЧАЛЬНОГО ПРОЦЕСУ ДЕННА'!AD83&gt;0,IF(ROUND('ПЛАН НАВЧАЛЬНОГО ПРОЦЕСУ ДЕННА'!AD83*$BW$4,0)&gt;0,ROUND('ПЛАН НАВЧАЛЬНОГО ПРОЦЕСУ ДЕННА'!AD83*$BW$4,0)*2,2),0)</f>
        <v>0</v>
      </c>
      <c r="AE83" s="354">
        <f>IF('ПЛАН НАВЧАЛЬНОГО ПРОЦЕСУ ДЕННА'!AE83&gt;0,IF(ROUND('ПЛАН НАВЧАЛЬНОГО ПРОЦЕСУ ДЕННА'!AE83*$BW$4,0)&gt;0,ROUND('ПЛАН НАВЧАЛЬНОГО ПРОЦЕСУ ДЕННА'!AE83*$BW$4,0)*2,2),0)</f>
        <v>0</v>
      </c>
      <c r="AF83" s="354">
        <f>IF('ПЛАН НАВЧАЛЬНОГО ПРОЦЕСУ ДЕННА'!AF83&gt;0,IF(ROUND('ПЛАН НАВЧАЛЬНОГО ПРОЦЕСУ ДЕННА'!AF83*$BW$4,0)&gt;0,ROUND('ПЛАН НАВЧАЛЬНОГО ПРОЦЕСУ ДЕННА'!AF83*$BW$4,0)*2,2),0)</f>
        <v>0</v>
      </c>
      <c r="AG83" s="76">
        <f>'ПЛАН НАВЧАЛЬНОГО ПРОЦЕСУ ДЕННА'!AG83</f>
        <v>0</v>
      </c>
      <c r="AH83" s="354">
        <f>IF('ПЛАН НАВЧАЛЬНОГО ПРОЦЕСУ ДЕННА'!AH83&gt;0,IF(ROUND('ПЛАН НАВЧАЛЬНОГО ПРОЦЕСУ ДЕННА'!AH83*$BW$4,0)&gt;0,ROUND('ПЛАН НАВЧАЛЬНОГО ПРОЦЕСУ ДЕННА'!AH83*$BW$4,0)*2,2),0)</f>
        <v>0</v>
      </c>
      <c r="AI83" s="354">
        <f>IF('ПЛАН НАВЧАЛЬНОГО ПРОЦЕСУ ДЕННА'!AI83&gt;0,IF(ROUND('ПЛАН НАВЧАЛЬНОГО ПРОЦЕСУ ДЕННА'!AI83*$BW$4,0)&gt;0,ROUND('ПЛАН НАВЧАЛЬНОГО ПРОЦЕСУ ДЕННА'!AI83*$BW$4,0)*2,2),0)</f>
        <v>0</v>
      </c>
      <c r="AJ83" s="354">
        <f>IF('ПЛАН НАВЧАЛЬНОГО ПРОЦЕСУ ДЕННА'!AJ83&gt;0,IF(ROUND('ПЛАН НАВЧАЛЬНОГО ПРОЦЕСУ ДЕННА'!AJ83*$BW$4,0)&gt;0,ROUND('ПЛАН НАВЧАЛЬНОГО ПРОЦЕСУ ДЕННА'!AJ83*$BW$4,0)*2,2),0)</f>
        <v>0</v>
      </c>
      <c r="AK83" s="76">
        <f>'ПЛАН НАВЧАЛЬНОГО ПРОЦЕСУ ДЕННА'!AK83</f>
        <v>0</v>
      </c>
      <c r="AL83" s="354">
        <f>IF('ПЛАН НАВЧАЛЬНОГО ПРОЦЕСУ ДЕННА'!AL83&gt;0,IF(ROUND('ПЛАН НАВЧАЛЬНОГО ПРОЦЕСУ ДЕННА'!AL83*$BW$4,0)&gt;0,ROUND('ПЛАН НАВЧАЛЬНОГО ПРОЦЕСУ ДЕННА'!AL83*$BW$4,0)*2,2),0)</f>
        <v>0</v>
      </c>
      <c r="AM83" s="354">
        <f>IF('ПЛАН НАВЧАЛЬНОГО ПРОЦЕСУ ДЕННА'!AM83&gt;0,IF(ROUND('ПЛАН НАВЧАЛЬНОГО ПРОЦЕСУ ДЕННА'!AM83*$BW$4,0)&gt;0,ROUND('ПЛАН НАВЧАЛЬНОГО ПРОЦЕСУ ДЕННА'!AM83*$BW$4,0)*2,2),0)</f>
        <v>0</v>
      </c>
      <c r="AN83" s="354">
        <f>IF('ПЛАН НАВЧАЛЬНОГО ПРОЦЕСУ ДЕННА'!AN83&gt;0,IF(ROUND('ПЛАН НАВЧАЛЬНОГО ПРОЦЕСУ ДЕННА'!AN83*$BW$4,0)&gt;0,ROUND('ПЛАН НАВЧАЛЬНОГО ПРОЦЕСУ ДЕННА'!AN83*$BW$4,0)*2,2),0)</f>
        <v>0</v>
      </c>
      <c r="AO83" s="76">
        <f>'ПЛАН НАВЧАЛЬНОГО ПРОЦЕСУ ДЕННА'!AO83</f>
        <v>7.2</v>
      </c>
      <c r="AP83" s="354">
        <f>IF('ПЛАН НАВЧАЛЬНОГО ПРОЦЕСУ ДЕННА'!AP83&gt;0,IF(ROUND('ПЛАН НАВЧАЛЬНОГО ПРОЦЕСУ ДЕННА'!AP83*$BW$4,0)&gt;0,ROUND('ПЛАН НАВЧАЛЬНОГО ПРОЦЕСУ ДЕННА'!AP83*$BW$4,0)*2,2),0)</f>
        <v>0</v>
      </c>
      <c r="AQ83" s="354">
        <f>IF('ПЛАН НАВЧАЛЬНОГО ПРОЦЕСУ ДЕННА'!AQ83&gt;0,IF(ROUND('ПЛАН НАВЧАЛЬНОГО ПРОЦЕСУ ДЕННА'!AQ83*$BW$4,0)&gt;0,ROUND('ПЛАН НАВЧАЛЬНОГО ПРОЦЕСУ ДЕННА'!AQ83*$BW$4,0)*2,2),0)</f>
        <v>0</v>
      </c>
      <c r="AR83" s="354">
        <f>IF('ПЛАН НАВЧАЛЬНОГО ПРОЦЕСУ ДЕННА'!AR83&gt;0,IF(ROUND('ПЛАН НАВЧАЛЬНОГО ПРОЦЕСУ ДЕННА'!AR83*$BW$4,0)&gt;0,ROUND('ПЛАН НАВЧАЛЬНОГО ПРОЦЕСУ ДЕННА'!AR83*$BW$4,0)*2,2),0)</f>
        <v>0</v>
      </c>
      <c r="AS83" s="76">
        <f>'ПЛАН НАВЧАЛЬНОГО ПРОЦЕСУ ДЕННА'!AS83</f>
        <v>0</v>
      </c>
      <c r="AT83" s="354">
        <f>IF('ПЛАН НАВЧАЛЬНОГО ПРОЦЕСУ ДЕННА'!AT83&gt;0,IF(ROUND('ПЛАН НАВЧАЛЬНОГО ПРОЦЕСУ ДЕННА'!AT83*$BW$4,0)&gt;0,ROUND('ПЛАН НАВЧАЛЬНОГО ПРОЦЕСУ ДЕННА'!AT83*$BW$4,0)*2,2),0)</f>
        <v>0</v>
      </c>
      <c r="AU83" s="354">
        <f>IF('ПЛАН НАВЧАЛЬНОГО ПРОЦЕСУ ДЕННА'!AU83&gt;0,IF(ROUND('ПЛАН НАВЧАЛЬНОГО ПРОЦЕСУ ДЕННА'!AU83*$BW$4,0)&gt;0,ROUND('ПЛАН НАВЧАЛЬНОГО ПРОЦЕСУ ДЕННА'!AU83*$BW$4,0)*2,2),0)</f>
        <v>0</v>
      </c>
      <c r="AV83" s="354">
        <f>IF('ПЛАН НАВЧАЛЬНОГО ПРОЦЕСУ ДЕННА'!AV83&gt;0,IF(ROUND('ПЛАН НАВЧАЛЬНОГО ПРОЦЕСУ ДЕННА'!AV83*$BW$4,0)&gt;0,ROUND('ПЛАН НАВЧАЛЬНОГО ПРОЦЕСУ ДЕННА'!AV83*$BW$4,0)*2,2),0)</f>
        <v>0</v>
      </c>
      <c r="AW83" s="76">
        <f>BP83</f>
        <v>0</v>
      </c>
      <c r="AX83" s="354">
        <f>IF('ПЛАН НАВЧАЛЬНОГО ПРОЦЕСУ ДЕННА'!AX83&gt;0,IF(ROUND('ПЛАН НАВЧАЛЬНОГО ПРОЦЕСУ ДЕННА'!AX83*$BW$4,0)&gt;0,ROUND('ПЛАН НАВЧАЛЬНОГО ПРОЦЕСУ ДЕННА'!AX83*$BW$4,0)*2,2),0)</f>
        <v>0</v>
      </c>
      <c r="AY83" s="354">
        <f>IF('ПЛАН НАВЧАЛЬНОГО ПРОЦЕСУ ДЕННА'!AY83&gt;0,IF(ROUND('ПЛАН НАВЧАЛЬНОГО ПРОЦЕСУ ДЕННА'!AY83*$BW$4,0)&gt;0,ROUND('ПЛАН НАВЧАЛЬНОГО ПРОЦЕСУ ДЕННА'!AY83*$BW$4,0)*2,2),0)</f>
        <v>0</v>
      </c>
      <c r="AZ83" s="354">
        <f>IF('ПЛАН НАВЧАЛЬНОГО ПРОЦЕСУ ДЕННА'!AZ83&gt;0,IF(ROUND('ПЛАН НАВЧАЛЬНОГО ПРОЦЕСУ ДЕННА'!AZ83*$BW$4,0)&gt;0,ROUND('ПЛАН НАВЧАЛЬНОГО ПРОЦЕСУ ДЕННА'!AZ83*$BW$4,0)*2,2),0)</f>
        <v>0</v>
      </c>
      <c r="BA83" s="76">
        <f>BQ83</f>
        <v>0</v>
      </c>
      <c r="BB83" s="354">
        <f>IF('ПЛАН НАВЧАЛЬНОГО ПРОЦЕСУ ДЕННА'!BB83&gt;0,IF(ROUND('ПЛАН НАВЧАЛЬНОГО ПРОЦЕСУ ДЕННА'!BB83*$BW$4,0)&gt;0,ROUND('ПЛАН НАВЧАЛЬНОГО ПРОЦЕСУ ДЕННА'!BB83*$BW$4,0)*2,2),0)</f>
        <v>0</v>
      </c>
      <c r="BC83" s="354">
        <f>IF('ПЛАН НАВЧАЛЬНОГО ПРОЦЕСУ ДЕННА'!BC83&gt;0,IF(ROUND('ПЛАН НАВЧАЛЬНОГО ПРОЦЕСУ ДЕННА'!BC83*$BW$4,0)&gt;0,ROUND('ПЛАН НАВЧАЛЬНОГО ПРОЦЕСУ ДЕННА'!BC83*$BW$4,0)*2,2),0)</f>
        <v>0</v>
      </c>
      <c r="BD83" s="354">
        <f>IF('ПЛАН НАВЧАЛЬНОГО ПРОЦЕСУ ДЕННА'!BD83&gt;0,IF(ROUND('ПЛАН НАВЧАЛЬНОГО ПРОЦЕСУ ДЕННА'!BD83*$BW$4,0)&gt;0,ROUND('ПЛАН НАВЧАЛЬНОГО ПРОЦЕСУ ДЕННА'!BD83*$BW$4,0)*2,2),0)</f>
        <v>0</v>
      </c>
      <c r="BE83" s="76">
        <f>BR83</f>
        <v>0</v>
      </c>
      <c r="BF83" s="354">
        <f>IF('ПЛАН НАВЧАЛЬНОГО ПРОЦЕСУ ДЕННА'!BF83&gt;0,IF(ROUND('ПЛАН НАВЧАЛЬНОГО ПРОЦЕСУ ДЕННА'!BF83*$BW$4,0)&gt;0,ROUND('ПЛАН НАВЧАЛЬНОГО ПРОЦЕСУ ДЕННА'!BF83*$BW$4,0)*2,2),0)</f>
        <v>0</v>
      </c>
      <c r="BG83" s="354">
        <f>IF('ПЛАН НАВЧАЛЬНОГО ПРОЦЕСУ ДЕННА'!BG83&gt;0,IF(ROUND('ПЛАН НАВЧАЛЬНОГО ПРОЦЕСУ ДЕННА'!BG83*$BW$4,0)&gt;0,ROUND('ПЛАН НАВЧАЛЬНОГО ПРОЦЕСУ ДЕННА'!BG83*$BW$4,0)*2,2),0)</f>
        <v>0</v>
      </c>
      <c r="BH83" s="354">
        <f>IF('ПЛАН НАВЧАЛЬНОГО ПРОЦЕСУ ДЕННА'!BH83&gt;0,IF(ROUND('ПЛАН НАВЧАЛЬНОГО ПРОЦЕСУ ДЕННА'!BH83*$BW$4,0)&gt;0,ROUND('ПЛАН НАВЧАЛЬНОГО ПРОЦЕСУ ДЕННА'!BH83*$BW$4,0)*2,2),0)</f>
        <v>0</v>
      </c>
      <c r="BI83" s="76">
        <f>BS83</f>
        <v>0</v>
      </c>
      <c r="BJ83" s="69">
        <f t="shared" ref="BJ83:BJ88" si="110">IF(ISERROR(AC83/X83),0,AC83/X83)</f>
        <v>1</v>
      </c>
      <c r="BL83" s="15">
        <f>IF(OR(MID($D83,1,1)="1",MID($E83,1,1)="1",MID($F83,1,1)="1",MID($G83,1,1)="1",MID($H83,1,1)="1",MID($I83,1,1)="1",MID($J83,1,1)="1",MID($K83,1,1)="1",MID($L83,1,1)="1",MID($M83,1,1)="1",MID($N83,1,1)=1),$Y83/$CZ83,0)</f>
        <v>0</v>
      </c>
      <c r="BM83" s="15">
        <f>IF(OR(MID($D83,1,1)="2",MID($E83,1,1)="2",MID($F83,1,1)="2",MID($G83,1,1)="2",MID($H83,1,1)="2",MID($I83,1,1)="2",MID($J83,1,1)="2",MID($K83,1,1)="2",MID($L83,1,1)="2",MID($M83,1,1)="2",MID($N83,1,1)=1),$Y83/$CZ83,0)</f>
        <v>0</v>
      </c>
      <c r="BN83" s="15">
        <f>IF(OR(MID($D83,1,1)="3",MID($E83,1,1)="3",MID($F83,1,1)="3",MID($G83,1,1)="3",MID($H83,1,1)="3",MID($I83,1,1)="3",MID($J83,1,1)="3",MID($K83,1,1)="3",MID($L83,1,1)="3",MID($M83,1,1)="3",MID($N83,1,1)=1),$Y83/$CZ83,0)</f>
        <v>7.2</v>
      </c>
      <c r="BO83" s="15">
        <f>IF(OR(MID($D83,1,1)="4",MID($E83,1,1)="4",MID($F83,1,1)="4",MID($G83,1,1)="4",MID($H83,1,1)="4",MID($I83,1,1)="4",MID($J83,1,1)="4",MID($K83,1,1)="4",MID($L83,1,1)="4",MID($M83,1,1)="4",MID($N83,1,1)=1),$Y83/$CZ83,0)</f>
        <v>0</v>
      </c>
      <c r="BP83" s="15">
        <f>IF(OR(MID($D83,1,1)="5",MID($E83,1,1)="5",MID($F83,1,1)="5",MID($G83,1,1)="5",MID($H83,1,1)="5",MID($I83,1,1)="5",MID($J83,1,1)="5",MID($K83,1,1)="5",MID($L83,1,1)="5",MID($M83,1,1)="5",MID($N83,1,1)=1),$Y83/$CZ83,0)</f>
        <v>0</v>
      </c>
      <c r="BQ83" s="15">
        <f>IF(OR(MID($D83,1,1)="6",MID($E83,1,1)="6",MID($F83,1,1)="6",MID($G83,1,1)="6",MID($H83,1,1)="6",MID($I83,1,1)="6",MID($J83,1,1)="6",MID($K83,1,1)="6",MID($L83,1,1)="6",MID($M83,1,1)="6",MID($N83,1,1)=1),$Y83/$CZ83,0)</f>
        <v>0</v>
      </c>
      <c r="BR83" s="15">
        <f>IF(OR(MID($D83,1,1)="7",MID($E83,1,1)="7",MID($F83,1,1)="7",MID($G83,1,1)="7",MID($H83,1,1)="7",MID($I83,1,1)="7",MID($J83,1,1)="7",MID($K83,1,1)="7",MID($L83,1,1)="7",MID($M83,1,1)="7",MID($N83,1,1)=1),$Y83/$CZ83,0)</f>
        <v>0</v>
      </c>
      <c r="BS83" s="15">
        <f>IF(OR(MID($D83,1,1)="8",MID($E83,1,1)="8",MID($F83,1,1)="8",MID($G83,1,1)="8",MID($H83,1,1)="8",MID($I83,1,1)="8",MID($J83,1,1)="8",MID($K83,1,1)="8",MID($L83,1,1)="8",MID($M83,1,1)="8",MID($N83,1,1)=1),$Y83/$CZ83,0)</f>
        <v>0</v>
      </c>
      <c r="BT83" s="101">
        <f>SUM(BL83:BS83)</f>
        <v>7.2</v>
      </c>
      <c r="BW83" s="139"/>
      <c r="BX83" s="139"/>
      <c r="BY83" s="139"/>
      <c r="BZ83" s="139"/>
      <c r="CA83" s="139"/>
      <c r="CB83" s="139"/>
      <c r="CC83" s="139"/>
      <c r="CD83" s="139"/>
      <c r="CE83" s="383"/>
      <c r="CF83" s="355">
        <f t="shared" ref="CF83:CF88" si="111">MAX(BW83:CD83)</f>
        <v>0</v>
      </c>
      <c r="CH83" s="139"/>
      <c r="CI83" s="139"/>
      <c r="CJ83" s="139"/>
      <c r="CK83" s="139"/>
      <c r="CL83" s="139"/>
      <c r="CM83" s="139"/>
      <c r="CN83" s="139"/>
      <c r="CO83" s="139"/>
      <c r="CP83" s="139"/>
      <c r="CQ83" s="356">
        <f>IF(MID(H83,1,1)="1",1,0)+IF(MID(I83,1,1)="1",1,0)+IF(MID(J83,1,1)="1",1,0)+IF(MID(K83,1,1)="1",1,0)+IF(MID(L83,1,1)="1",1,0)+IF(MID(M83,1,1)="1",1,0)+IF(MID(N83,1,1)="1",1,0)</f>
        <v>0</v>
      </c>
      <c r="CR83" s="356">
        <f>IF(MID(H83,1,1)="2",1,0)+IF(MID(I83,1,1)="2",1,0)+IF(MID(J83,1,1)="2",1,0)+IF(MID(K83,1,1)="2",1,0)+IF(MID(L83,1,1)="2",1,0)+IF(MID(M83,1,1)="2",1,0)+IF(MID(N83,1,1)="2",1,0)</f>
        <v>0</v>
      </c>
      <c r="CS83" s="358">
        <f>IF(MID(H83,1,1)="3",1,0)+IF(MID(I83,1,1)="3",1,0)+IF(MID(J83,1,1)="3",1,0)+IF(MID(K83,1,1)="3",1,0)+IF(MID(L83,1,1)="3",1,0)+IF(MID(M83,1,1)="3",1,0)+IF(MID(N83,1,1)="3",1,0)</f>
        <v>1</v>
      </c>
      <c r="CT83" s="356">
        <f>IF(MID(H83,1,1)="4",1,0)+IF(MID(I83,1,1)="4",1,0)+IF(MID(J83,1,1)="4",1,0)+IF(MID(K83,1,1)="4",1,0)+IF(MID(L83,1,1)="4",1,0)+IF(MID(M83,1,1)="4",1,0)+IF(MID(N83,1,1)="4",1,0)</f>
        <v>0</v>
      </c>
      <c r="CU83" s="356">
        <f>IF(MID(H83,1,1)="5",1,0)+IF(MID(I83,1,1)="5",1,0)+IF(MID(J83,1,1)="5",1,0)+IF(MID(K83,1,1)="5",1,0)+IF(MID(L83,1,1)="5",1,0)+IF(MID(M83,1,1)="5",1,0)+IF(MID(N83,1,1)="5",1,0)</f>
        <v>0</v>
      </c>
      <c r="CV83" s="356">
        <f>IF(MID(H83,1,1)="6",1,0)+IF(MID(I83,1,1)="6",1,0)+IF(MID(J83,1,1)="6",1,0)+IF(MID(K83,1,1)="6",1,0)+IF(MID(L83,1,1)="6",1,0)+IF(MID(M83,1,1)="6",1,0)+IF(MID(N83,1,1)="6",1,0)</f>
        <v>0</v>
      </c>
      <c r="CW83" s="356">
        <f>IF(MID(H83,1,1)="7",1,0)+IF(MID(I83,1,1)="7",1,0)+IF(MID(J83,1,1)="7",1,0)+IF(MID(K83,1,1)="7",1,0)+IF(MID(L83,1,1)="7",1,0)+IF(MID(M83,1,1)="7",1,0)+IF(MID(N83,1,1)="7",1,0)</f>
        <v>0</v>
      </c>
      <c r="CX83" s="356">
        <f>IF(MID(H83,1,1)="8",1,0)+IF(MID(I83,1,1)="8",1,0)+IF(MID(J83,1,1)="8",1,0)+IF(MID(K83,1,1)="8",1,0)+IF(MID(L83,1,1)="8",1,0)+IF(MID(M83,1,1)="8",1,0)+IF(MID(N83,1,1)="8",1,0)</f>
        <v>0</v>
      </c>
      <c r="CY83" s="359">
        <f>SUM(CQ83:CX83)</f>
        <v>1</v>
      </c>
      <c r="CZ83" s="20">
        <f>CP83+CY83</f>
        <v>1</v>
      </c>
      <c r="DC83" s="139"/>
      <c r="DD83" s="139"/>
      <c r="DE83" s="139"/>
      <c r="DF83" s="139"/>
      <c r="DG83" s="139"/>
      <c r="DH83" s="139"/>
      <c r="DI83" s="139"/>
      <c r="DJ83" s="139"/>
      <c r="DK83" s="139"/>
      <c r="DL83" s="139"/>
      <c r="DM83" s="139"/>
      <c r="DN83" s="139"/>
      <c r="DO83" s="139"/>
      <c r="DP83" s="139"/>
      <c r="DQ83" s="139"/>
      <c r="DR83" s="139"/>
      <c r="DS83" s="139"/>
      <c r="DT83" s="139"/>
      <c r="DU83" s="139"/>
    </row>
    <row r="84" spans="1:125" s="20" customFormat="1" hidden="1" x14ac:dyDescent="0.25">
      <c r="A84" s="23" t="str">
        <f>'ПЛАН НАВЧАЛЬНОГО ПРОЦЕСУ ДЕННА'!A84</f>
        <v>1.3.02</v>
      </c>
      <c r="B84" s="513">
        <f>'ПЛАН НАВЧАЛЬНОГО ПРОЦЕСУ ДЕННА'!B84</f>
        <v>0</v>
      </c>
      <c r="C84" s="514">
        <f>'ПЛАН НАВЧАЛЬНОГО ПРОЦЕСУ ДЕННА'!C84</f>
        <v>0</v>
      </c>
      <c r="D84" s="350">
        <f>'ПЛАН НАВЧАЛЬНОГО ПРОЦЕСУ ДЕННА'!D84</f>
        <v>0</v>
      </c>
      <c r="E84" s="351">
        <f>'ПЛАН НАВЧАЛЬНОГО ПРОЦЕСУ ДЕННА'!E84</f>
        <v>0</v>
      </c>
      <c r="F84" s="351">
        <f>'ПЛАН НАВЧАЛЬНОГО ПРОЦЕСУ ДЕННА'!F84</f>
        <v>0</v>
      </c>
      <c r="G84" s="352">
        <f>'ПЛАН НАВЧАЛЬНОГО ПРОЦЕСУ ДЕННА'!G84</f>
        <v>0</v>
      </c>
      <c r="H84" s="350">
        <f>'ПЛАН НАВЧАЛЬНОГО ПРОЦЕСУ ДЕННА'!H84</f>
        <v>0</v>
      </c>
      <c r="I84" s="351">
        <f>'ПЛАН НАВЧАЛЬНОГО ПРОЦЕСУ ДЕННА'!I84</f>
        <v>0</v>
      </c>
      <c r="J84" s="351">
        <f>'ПЛАН НАВЧАЛЬНОГО ПРОЦЕСУ ДЕННА'!J84</f>
        <v>0</v>
      </c>
      <c r="K84" s="351">
        <f>'ПЛАН НАВЧАЛЬНОГО ПРОЦЕСУ ДЕННА'!K84</f>
        <v>0</v>
      </c>
      <c r="L84" s="351">
        <f>'ПЛАН НАВЧАЛЬНОГО ПРОЦЕСУ ДЕННА'!L84</f>
        <v>0</v>
      </c>
      <c r="M84" s="351">
        <f>'ПЛАН НАВЧАЛЬНОГО ПРОЦЕСУ ДЕННА'!M84</f>
        <v>0</v>
      </c>
      <c r="N84" s="351">
        <f>'ПЛАН НАВЧАЛЬНОГО ПРОЦЕСУ ДЕННА'!N84</f>
        <v>0</v>
      </c>
      <c r="O84" s="311">
        <f>'ПЛАН НАВЧАЛЬНОГО ПРОЦЕСУ ДЕННА'!O84</f>
        <v>0</v>
      </c>
      <c r="P84" s="311">
        <f>'ПЛАН НАВЧАЛЬНОГО ПРОЦЕСУ ДЕННА'!P84</f>
        <v>0</v>
      </c>
      <c r="Q84" s="350">
        <f>'ПЛАН НАВЧАЛЬНОГО ПРОЦЕСУ ДЕННА'!Q84</f>
        <v>0</v>
      </c>
      <c r="R84" s="351">
        <f>'ПЛАН НАВЧАЛЬНОГО ПРОЦЕСУ ДЕННА'!R84</f>
        <v>0</v>
      </c>
      <c r="S84" s="351">
        <f>'ПЛАН НАВЧАЛЬНОГО ПРОЦЕСУ ДЕННА'!S84</f>
        <v>0</v>
      </c>
      <c r="T84" s="351">
        <f>'ПЛАН НАВЧАЛЬНОГО ПРОЦЕСУ ДЕННА'!T84</f>
        <v>0</v>
      </c>
      <c r="U84" s="351">
        <f>'ПЛАН НАВЧАЛЬНОГО ПРОЦЕСУ ДЕННА'!U84</f>
        <v>0</v>
      </c>
      <c r="V84" s="351">
        <f>'ПЛАН НАВЧАЛЬНОГО ПРОЦЕСУ ДЕННА'!V84</f>
        <v>0</v>
      </c>
      <c r="W84" s="351">
        <f>'ПЛАН НАВЧАЛЬНОГО ПРОЦЕСУ ДЕННА'!W84</f>
        <v>0</v>
      </c>
      <c r="X84" s="353">
        <f>'ПЛАН НАВЧАЛЬНОГО ПРОЦЕСУ ДЕННА'!X84</f>
        <v>0</v>
      </c>
      <c r="Y84" s="162">
        <f>'ПЛАН НАВЧАЛЬНОГО ПРОЦЕСУ ДЕННА'!Y84</f>
        <v>0</v>
      </c>
      <c r="Z84" s="9">
        <f t="shared" si="108"/>
        <v>0</v>
      </c>
      <c r="AA84" s="9">
        <f t="shared" si="108"/>
        <v>0</v>
      </c>
      <c r="AB84" s="9">
        <f t="shared" si="108"/>
        <v>0</v>
      </c>
      <c r="AC84" s="9">
        <f t="shared" si="109"/>
        <v>0</v>
      </c>
      <c r="AD84" s="354">
        <f>IF('ПЛАН НАВЧАЛЬНОГО ПРОЦЕСУ ДЕННА'!AD84&gt;0,IF(ROUND('ПЛАН НАВЧАЛЬНОГО ПРОЦЕСУ ДЕННА'!AD84*$BW$4,0)&gt;0,ROUND('ПЛАН НАВЧАЛЬНОГО ПРОЦЕСУ ДЕННА'!AD84*$BW$4,0)*2,2),0)</f>
        <v>0</v>
      </c>
      <c r="AE84" s="354">
        <f>IF('ПЛАН НАВЧАЛЬНОГО ПРОЦЕСУ ДЕННА'!AE84&gt;0,IF(ROUND('ПЛАН НАВЧАЛЬНОГО ПРОЦЕСУ ДЕННА'!AE84*$BW$4,0)&gt;0,ROUND('ПЛАН НАВЧАЛЬНОГО ПРОЦЕСУ ДЕННА'!AE84*$BW$4,0)*2,2),0)</f>
        <v>0</v>
      </c>
      <c r="AF84" s="354">
        <f>IF('ПЛАН НАВЧАЛЬНОГО ПРОЦЕСУ ДЕННА'!AF84&gt;0,IF(ROUND('ПЛАН НАВЧАЛЬНОГО ПРОЦЕСУ ДЕННА'!AF84*$BW$4,0)&gt;0,ROUND('ПЛАН НАВЧАЛЬНОГО ПРОЦЕСУ ДЕННА'!AF84*$BW$4,0)*2,2),0)</f>
        <v>0</v>
      </c>
      <c r="AG84" s="76">
        <f>'ПЛАН НАВЧАЛЬНОГО ПРОЦЕСУ ДЕННА'!AG84</f>
        <v>0</v>
      </c>
      <c r="AH84" s="354">
        <f>IF('ПЛАН НАВЧАЛЬНОГО ПРОЦЕСУ ДЕННА'!AH84&gt;0,IF(ROUND('ПЛАН НАВЧАЛЬНОГО ПРОЦЕСУ ДЕННА'!AH84*$BW$4,0)&gt;0,ROUND('ПЛАН НАВЧАЛЬНОГО ПРОЦЕСУ ДЕННА'!AH84*$BW$4,0)*2,2),0)</f>
        <v>0</v>
      </c>
      <c r="AI84" s="354">
        <f>IF('ПЛАН НАВЧАЛЬНОГО ПРОЦЕСУ ДЕННА'!AI84&gt;0,IF(ROUND('ПЛАН НАВЧАЛЬНОГО ПРОЦЕСУ ДЕННА'!AI84*$BW$4,0)&gt;0,ROUND('ПЛАН НАВЧАЛЬНОГО ПРОЦЕСУ ДЕННА'!AI84*$BW$4,0)*2,2),0)</f>
        <v>0</v>
      </c>
      <c r="AJ84" s="354">
        <f>IF('ПЛАН НАВЧАЛЬНОГО ПРОЦЕСУ ДЕННА'!AJ84&gt;0,IF(ROUND('ПЛАН НАВЧАЛЬНОГО ПРОЦЕСУ ДЕННА'!AJ84*$BW$4,0)&gt;0,ROUND('ПЛАН НАВЧАЛЬНОГО ПРОЦЕСУ ДЕННА'!AJ84*$BW$4,0)*2,2),0)</f>
        <v>0</v>
      </c>
      <c r="AK84" s="76">
        <f>'ПЛАН НАВЧАЛЬНОГО ПРОЦЕСУ ДЕННА'!AK84</f>
        <v>0</v>
      </c>
      <c r="AL84" s="354">
        <f>IF('ПЛАН НАВЧАЛЬНОГО ПРОЦЕСУ ДЕННА'!AL84&gt;0,IF(ROUND('ПЛАН НАВЧАЛЬНОГО ПРОЦЕСУ ДЕННА'!AL84*$BW$4,0)&gt;0,ROUND('ПЛАН НАВЧАЛЬНОГО ПРОЦЕСУ ДЕННА'!AL84*$BW$4,0)*2,2),0)</f>
        <v>0</v>
      </c>
      <c r="AM84" s="354">
        <f>IF('ПЛАН НАВЧАЛЬНОГО ПРОЦЕСУ ДЕННА'!AM84&gt;0,IF(ROUND('ПЛАН НАВЧАЛЬНОГО ПРОЦЕСУ ДЕННА'!AM84*$BW$4,0)&gt;0,ROUND('ПЛАН НАВЧАЛЬНОГО ПРОЦЕСУ ДЕННА'!AM84*$BW$4,0)*2,2),0)</f>
        <v>0</v>
      </c>
      <c r="AN84" s="354">
        <f>IF('ПЛАН НАВЧАЛЬНОГО ПРОЦЕСУ ДЕННА'!AN84&gt;0,IF(ROUND('ПЛАН НАВЧАЛЬНОГО ПРОЦЕСУ ДЕННА'!AN84*$BW$4,0)&gt;0,ROUND('ПЛАН НАВЧАЛЬНОГО ПРОЦЕСУ ДЕННА'!AN84*$BW$4,0)*2,2),0)</f>
        <v>0</v>
      </c>
      <c r="AO84" s="76">
        <f>'ПЛАН НАВЧАЛЬНОГО ПРОЦЕСУ ДЕННА'!AO84</f>
        <v>0</v>
      </c>
      <c r="AP84" s="354">
        <f>IF('ПЛАН НАВЧАЛЬНОГО ПРОЦЕСУ ДЕННА'!AP84&gt;0,IF(ROUND('ПЛАН НАВЧАЛЬНОГО ПРОЦЕСУ ДЕННА'!AP84*$BW$4,0)&gt;0,ROUND('ПЛАН НАВЧАЛЬНОГО ПРОЦЕСУ ДЕННА'!AP84*$BW$4,0)*2,2),0)</f>
        <v>0</v>
      </c>
      <c r="AQ84" s="354">
        <f>IF('ПЛАН НАВЧАЛЬНОГО ПРОЦЕСУ ДЕННА'!AQ84&gt;0,IF(ROUND('ПЛАН НАВЧАЛЬНОГО ПРОЦЕСУ ДЕННА'!AQ84*$BW$4,0)&gt;0,ROUND('ПЛАН НАВЧАЛЬНОГО ПРОЦЕСУ ДЕННА'!AQ84*$BW$4,0)*2,2),0)</f>
        <v>0</v>
      </c>
      <c r="AR84" s="354">
        <f>IF('ПЛАН НАВЧАЛЬНОГО ПРОЦЕСУ ДЕННА'!AR84&gt;0,IF(ROUND('ПЛАН НАВЧАЛЬНОГО ПРОЦЕСУ ДЕННА'!AR84*$BW$4,0)&gt;0,ROUND('ПЛАН НАВЧАЛЬНОГО ПРОЦЕСУ ДЕННА'!AR84*$BW$4,0)*2,2),0)</f>
        <v>0</v>
      </c>
      <c r="AS84" s="76">
        <f>'ПЛАН НАВЧАЛЬНОГО ПРОЦЕСУ ДЕННА'!AS84</f>
        <v>0</v>
      </c>
      <c r="AT84" s="354">
        <f>IF('ПЛАН НАВЧАЛЬНОГО ПРОЦЕСУ ДЕННА'!AT84&gt;0,IF(ROUND('ПЛАН НАВЧАЛЬНОГО ПРОЦЕСУ ДЕННА'!AT84*$BW$4,0)&gt;0,ROUND('ПЛАН НАВЧАЛЬНОГО ПРОЦЕСУ ДЕННА'!AT84*$BW$4,0)*2,2),0)</f>
        <v>0</v>
      </c>
      <c r="AU84" s="354">
        <f>IF('ПЛАН НАВЧАЛЬНОГО ПРОЦЕСУ ДЕННА'!AU84&gt;0,IF(ROUND('ПЛАН НАВЧАЛЬНОГО ПРОЦЕСУ ДЕННА'!AU84*$BW$4,0)&gt;0,ROUND('ПЛАН НАВЧАЛЬНОГО ПРОЦЕСУ ДЕННА'!AU84*$BW$4,0)*2,2),0)</f>
        <v>0</v>
      </c>
      <c r="AV84" s="354">
        <f>IF('ПЛАН НАВЧАЛЬНОГО ПРОЦЕСУ ДЕННА'!AV84&gt;0,IF(ROUND('ПЛАН НАВЧАЛЬНОГО ПРОЦЕСУ ДЕННА'!AV84*$BW$4,0)&gt;0,ROUND('ПЛАН НАВЧАЛЬНОГО ПРОЦЕСУ ДЕННА'!AV84*$BW$4,0)*2,2),0)</f>
        <v>0</v>
      </c>
      <c r="AW84" s="76">
        <f>BP84</f>
        <v>0</v>
      </c>
      <c r="AX84" s="354">
        <f>IF('ПЛАН НАВЧАЛЬНОГО ПРОЦЕСУ ДЕННА'!AX84&gt;0,IF(ROUND('ПЛАН НАВЧАЛЬНОГО ПРОЦЕСУ ДЕННА'!AX84*$BW$4,0)&gt;0,ROUND('ПЛАН НАВЧАЛЬНОГО ПРОЦЕСУ ДЕННА'!AX84*$BW$4,0)*2,2),0)</f>
        <v>0</v>
      </c>
      <c r="AY84" s="354">
        <f>IF('ПЛАН НАВЧАЛЬНОГО ПРОЦЕСУ ДЕННА'!AY84&gt;0,IF(ROUND('ПЛАН НАВЧАЛЬНОГО ПРОЦЕСУ ДЕННА'!AY84*$BW$4,0)&gt;0,ROUND('ПЛАН НАВЧАЛЬНОГО ПРОЦЕСУ ДЕННА'!AY84*$BW$4,0)*2,2),0)</f>
        <v>0</v>
      </c>
      <c r="AZ84" s="354">
        <f>IF('ПЛАН НАВЧАЛЬНОГО ПРОЦЕСУ ДЕННА'!AZ84&gt;0,IF(ROUND('ПЛАН НАВЧАЛЬНОГО ПРОЦЕСУ ДЕННА'!AZ84*$BW$4,0)&gt;0,ROUND('ПЛАН НАВЧАЛЬНОГО ПРОЦЕСУ ДЕННА'!AZ84*$BW$4,0)*2,2),0)</f>
        <v>0</v>
      </c>
      <c r="BA84" s="76">
        <f>BQ84</f>
        <v>0</v>
      </c>
      <c r="BB84" s="354">
        <f>IF('ПЛАН НАВЧАЛЬНОГО ПРОЦЕСУ ДЕННА'!BB84&gt;0,IF(ROUND('ПЛАН НАВЧАЛЬНОГО ПРОЦЕСУ ДЕННА'!BB84*$BW$4,0)&gt;0,ROUND('ПЛАН НАВЧАЛЬНОГО ПРОЦЕСУ ДЕННА'!BB84*$BW$4,0)*2,2),0)</f>
        <v>0</v>
      </c>
      <c r="BC84" s="354">
        <f>IF('ПЛАН НАВЧАЛЬНОГО ПРОЦЕСУ ДЕННА'!BC84&gt;0,IF(ROUND('ПЛАН НАВЧАЛЬНОГО ПРОЦЕСУ ДЕННА'!BC84*$BW$4,0)&gt;0,ROUND('ПЛАН НАВЧАЛЬНОГО ПРОЦЕСУ ДЕННА'!BC84*$BW$4,0)*2,2),0)</f>
        <v>0</v>
      </c>
      <c r="BD84" s="354">
        <f>IF('ПЛАН НАВЧАЛЬНОГО ПРОЦЕСУ ДЕННА'!BD84&gt;0,IF(ROUND('ПЛАН НАВЧАЛЬНОГО ПРОЦЕСУ ДЕННА'!BD84*$BW$4,0)&gt;0,ROUND('ПЛАН НАВЧАЛЬНОГО ПРОЦЕСУ ДЕННА'!BD84*$BW$4,0)*2,2),0)</f>
        <v>0</v>
      </c>
      <c r="BE84" s="76">
        <f>BR84</f>
        <v>0</v>
      </c>
      <c r="BF84" s="354">
        <f>IF('ПЛАН НАВЧАЛЬНОГО ПРОЦЕСУ ДЕННА'!BF84&gt;0,IF(ROUND('ПЛАН НАВЧАЛЬНОГО ПРОЦЕСУ ДЕННА'!BF84*$BW$4,0)&gt;0,ROUND('ПЛАН НАВЧАЛЬНОГО ПРОЦЕСУ ДЕННА'!BF84*$BW$4,0)*2,2),0)</f>
        <v>0</v>
      </c>
      <c r="BG84" s="354">
        <f>IF('ПЛАН НАВЧАЛЬНОГО ПРОЦЕСУ ДЕННА'!BG84&gt;0,IF(ROUND('ПЛАН НАВЧАЛЬНОГО ПРОЦЕСУ ДЕННА'!BG84*$BW$4,0)&gt;0,ROUND('ПЛАН НАВЧАЛЬНОГО ПРОЦЕСУ ДЕННА'!BG84*$BW$4,0)*2,2),0)</f>
        <v>0</v>
      </c>
      <c r="BH84" s="354">
        <f>IF('ПЛАН НАВЧАЛЬНОГО ПРОЦЕСУ ДЕННА'!BH84&gt;0,IF(ROUND('ПЛАН НАВЧАЛЬНОГО ПРОЦЕСУ ДЕННА'!BH84*$BW$4,0)&gt;0,ROUND('ПЛАН НАВЧАЛЬНОГО ПРОЦЕСУ ДЕННА'!BH84*$BW$4,0)*2,2),0)</f>
        <v>0</v>
      </c>
      <c r="BI84" s="76">
        <f>BS84</f>
        <v>0</v>
      </c>
      <c r="BJ84" s="69">
        <f t="shared" si="110"/>
        <v>0</v>
      </c>
      <c r="BL84" s="15">
        <f>IF(OR(MID($D84,1,1)="1",MID($E84,1,1)="1",MID($F84,1,1)="1",MID($G84,1,1)="1",MID($H84,1,1)="1",MID($I84,1,1)="1",MID($J84,1,1)="1",MID($K84,1,1)="1",MID($L84,1,1)="1",MID($M84,1,1)="1",MID($N84,1,1)=1),$Y84/$CZ84,0)</f>
        <v>0</v>
      </c>
      <c r="BM84" s="15">
        <f>IF(OR(MID($D84,1,1)="2",MID($E84,1,1)="2",MID($F84,1,1)="2",MID($G84,1,1)="2",MID($H84,1,1)="2",MID($I84,1,1)="2",MID($J84,1,1)="2",MID($K84,1,1)="2",MID($L84,1,1)="2",MID($M84,1,1)="2",MID($N84,1,1)=1),$Y84/$CZ84,0)</f>
        <v>0</v>
      </c>
      <c r="BN84" s="15">
        <f>IF(OR(MID($D84,1,1)="3",MID($E84,1,1)="3",MID($F84,1,1)="3",MID($G84,1,1)="3",MID($H84,1,1)="3",MID($I84,1,1)="3",MID($J84,1,1)="3",MID($K84,1,1)="3",MID($L84,1,1)="3",MID($M84,1,1)="3",MID($N84,1,1)=1),$Y84/$CZ84,0)</f>
        <v>0</v>
      </c>
      <c r="BO84" s="15">
        <f>IF(OR(MID($D84,1,1)="4",MID($E84,1,1)="4",MID($F84,1,1)="4",MID($G84,1,1)="4",MID($H84,1,1)="4",MID($I84,1,1)="4",MID($J84,1,1)="4",MID($K84,1,1)="4",MID($L84,1,1)="4",MID($M84,1,1)="4",MID($N84,1,1)=1),$Y84/$CZ84,0)</f>
        <v>0</v>
      </c>
      <c r="BP84" s="15">
        <f>IF(OR(MID($D84,1,1)="5",MID($E84,1,1)="5",MID($F84,1,1)="5",MID($G84,1,1)="5",MID($H84,1,1)="5",MID($I84,1,1)="5",MID($J84,1,1)="5",MID($K84,1,1)="5",MID($L84,1,1)="5",MID($M84,1,1)="5",MID($N84,1,1)=1),$Y84/$CZ84,0)</f>
        <v>0</v>
      </c>
      <c r="BQ84" s="15">
        <f>IF(OR(MID($D84,1,1)="6",MID($E84,1,1)="6",MID($F84,1,1)="6",MID($G84,1,1)="6",MID($H84,1,1)="6",MID($I84,1,1)="6",MID($J84,1,1)="6",MID($K84,1,1)="6",MID($L84,1,1)="6",MID($M84,1,1)="6",MID($N84,1,1)=1),$Y84/$CZ84,0)</f>
        <v>0</v>
      </c>
      <c r="BR84" s="15">
        <f>IF(OR(MID($D84,1,1)="7",MID($E84,1,1)="7",MID($F84,1,1)="7",MID($G84,1,1)="7",MID($H84,1,1)="7",MID($I84,1,1)="7",MID($J84,1,1)="7",MID($K84,1,1)="7",MID($L84,1,1)="7",MID($M84,1,1)="7",MID($N84,1,1)=1),$Y84/$CZ84,0)</f>
        <v>0</v>
      </c>
      <c r="BS84" s="15">
        <f>IF(OR(MID($D84,1,1)="8",MID($E84,1,1)="8",MID($F84,1,1)="8",MID($G84,1,1)="8",MID($H84,1,1)="8",MID($I84,1,1)="8",MID($J84,1,1)="8",MID($K84,1,1)="8",MID($L84,1,1)="8",MID($M84,1,1)="8",MID($N84,1,1)=1),$Y84/$CZ84,0)</f>
        <v>0</v>
      </c>
      <c r="BT84" s="101">
        <f>SUM(BL84:BS84)</f>
        <v>0</v>
      </c>
      <c r="BW84" s="139"/>
      <c r="BX84" s="139"/>
      <c r="BY84" s="139"/>
      <c r="BZ84" s="139"/>
      <c r="CA84" s="139"/>
      <c r="CB84" s="139"/>
      <c r="CC84" s="139"/>
      <c r="CD84" s="139"/>
      <c r="CE84" s="383"/>
      <c r="CF84" s="355">
        <f t="shared" si="111"/>
        <v>0</v>
      </c>
      <c r="CH84" s="139"/>
      <c r="CI84" s="139"/>
      <c r="CJ84" s="139"/>
      <c r="CK84" s="139"/>
      <c r="CL84" s="139"/>
      <c r="CM84" s="139"/>
      <c r="CN84" s="139"/>
      <c r="CO84" s="139"/>
      <c r="CP84" s="139"/>
      <c r="CQ84" s="356">
        <f>IF(MID(H84,1,1)="1",1,0)+IF(MID(I84,1,1)="1",1,0)+IF(MID(J84,1,1)="1",1,0)+IF(MID(K84,1,1)="1",1,0)+IF(MID(L84,1,1)="1",1,0)+IF(MID(M84,1,1)="1",1,0)+IF(MID(N84,1,1)="1",1,0)</f>
        <v>0</v>
      </c>
      <c r="CR84" s="356">
        <f>IF(MID(H84,1,1)="2",1,0)+IF(MID(I84,1,1)="2",1,0)+IF(MID(J84,1,1)="2",1,0)+IF(MID(K84,1,1)="2",1,0)+IF(MID(L84,1,1)="2",1,0)+IF(MID(M84,1,1)="2",1,0)+IF(MID(N84,1,1)="2",1,0)</f>
        <v>0</v>
      </c>
      <c r="CS84" s="358">
        <f>IF(MID(H84,1,1)="3",1,0)+IF(MID(I84,1,1)="3",1,0)+IF(MID(J84,1,1)="3",1,0)+IF(MID(K84,1,1)="3",1,0)+IF(MID(L84,1,1)="3",1,0)+IF(MID(M84,1,1)="3",1,0)+IF(MID(N84,1,1)="3",1,0)</f>
        <v>0</v>
      </c>
      <c r="CT84" s="356">
        <f>IF(MID(H84,1,1)="4",1,0)+IF(MID(I84,1,1)="4",1,0)+IF(MID(J84,1,1)="4",1,0)+IF(MID(K84,1,1)="4",1,0)+IF(MID(L84,1,1)="4",1,0)+IF(MID(M84,1,1)="4",1,0)+IF(MID(N84,1,1)="4",1,0)</f>
        <v>0</v>
      </c>
      <c r="CU84" s="356">
        <f>IF(MID(H84,1,1)="5",1,0)+IF(MID(I84,1,1)="5",1,0)+IF(MID(J84,1,1)="5",1,0)+IF(MID(K84,1,1)="5",1,0)+IF(MID(L84,1,1)="5",1,0)+IF(MID(M84,1,1)="5",1,0)+IF(MID(N84,1,1)="5",1,0)</f>
        <v>0</v>
      </c>
      <c r="CV84" s="356">
        <f>IF(MID(H84,1,1)="6",1,0)+IF(MID(I84,1,1)="6",1,0)+IF(MID(J84,1,1)="6",1,0)+IF(MID(K84,1,1)="6",1,0)+IF(MID(L84,1,1)="6",1,0)+IF(MID(M84,1,1)="6",1,0)+IF(MID(N84,1,1)="6",1,0)</f>
        <v>0</v>
      </c>
      <c r="CW84" s="356">
        <f>IF(MID(H84,1,1)="7",1,0)+IF(MID(I84,1,1)="7",1,0)+IF(MID(J84,1,1)="7",1,0)+IF(MID(K84,1,1)="7",1,0)+IF(MID(L84,1,1)="7",1,0)+IF(MID(M84,1,1)="7",1,0)+IF(MID(N84,1,1)="7",1,0)</f>
        <v>0</v>
      </c>
      <c r="CX84" s="356">
        <f>IF(MID(H84,1,1)="8",1,0)+IF(MID(I84,1,1)="8",1,0)+IF(MID(J84,1,1)="8",1,0)+IF(MID(K84,1,1)="8",1,0)+IF(MID(L84,1,1)="8",1,0)+IF(MID(M84,1,1)="8",1,0)+IF(MID(N84,1,1)="8",1,0)</f>
        <v>0</v>
      </c>
      <c r="CY84" s="359">
        <f>SUM(CQ84:CX84)</f>
        <v>0</v>
      </c>
      <c r="CZ84" s="20">
        <f>CP84+CY84</f>
        <v>0</v>
      </c>
      <c r="DC84" s="139"/>
      <c r="DD84" s="139"/>
      <c r="DE84" s="139"/>
      <c r="DF84" s="139"/>
      <c r="DG84" s="139"/>
      <c r="DH84" s="139"/>
      <c r="DI84" s="139"/>
      <c r="DJ84" s="139"/>
      <c r="DK84" s="139"/>
      <c r="DL84" s="139"/>
      <c r="DM84" s="139"/>
      <c r="DN84" s="139"/>
      <c r="DO84" s="139"/>
      <c r="DP84" s="139"/>
      <c r="DQ84" s="139"/>
      <c r="DR84" s="139"/>
      <c r="DS84" s="139"/>
      <c r="DT84" s="139"/>
      <c r="DU84" s="139"/>
    </row>
    <row r="85" spans="1:125" s="20" customFormat="1" ht="13.5" hidden="1" customHeight="1" x14ac:dyDescent="0.25">
      <c r="A85" s="23" t="str">
        <f>'ПЛАН НАВЧАЛЬНОГО ПРОЦЕСУ ДЕННА'!A85</f>
        <v>1.3.03</v>
      </c>
      <c r="B85" s="513">
        <f>'ПЛАН НАВЧАЛЬНОГО ПРОЦЕСУ ДЕННА'!B85</f>
        <v>0</v>
      </c>
      <c r="C85" s="514">
        <f>'ПЛАН НАВЧАЛЬНОГО ПРОЦЕСУ ДЕННА'!C85</f>
        <v>0</v>
      </c>
      <c r="D85" s="350">
        <f>'ПЛАН НАВЧАЛЬНОГО ПРОЦЕСУ ДЕННА'!D85</f>
        <v>0</v>
      </c>
      <c r="E85" s="351">
        <f>'ПЛАН НАВЧАЛЬНОГО ПРОЦЕСУ ДЕННА'!E85</f>
        <v>0</v>
      </c>
      <c r="F85" s="351">
        <f>'ПЛАН НАВЧАЛЬНОГО ПРОЦЕСУ ДЕННА'!F85</f>
        <v>0</v>
      </c>
      <c r="G85" s="352">
        <f>'ПЛАН НАВЧАЛЬНОГО ПРОЦЕСУ ДЕННА'!G85</f>
        <v>0</v>
      </c>
      <c r="H85" s="350">
        <f>'ПЛАН НАВЧАЛЬНОГО ПРОЦЕСУ ДЕННА'!H85</f>
        <v>0</v>
      </c>
      <c r="I85" s="351">
        <f>'ПЛАН НАВЧАЛЬНОГО ПРОЦЕСУ ДЕННА'!I85</f>
        <v>0</v>
      </c>
      <c r="J85" s="351">
        <f>'ПЛАН НАВЧАЛЬНОГО ПРОЦЕСУ ДЕННА'!J85</f>
        <v>0</v>
      </c>
      <c r="K85" s="351">
        <f>'ПЛАН НАВЧАЛЬНОГО ПРОЦЕСУ ДЕННА'!K85</f>
        <v>0</v>
      </c>
      <c r="L85" s="351">
        <f>'ПЛАН НАВЧАЛЬНОГО ПРОЦЕСУ ДЕННА'!L85</f>
        <v>0</v>
      </c>
      <c r="M85" s="351">
        <f>'ПЛАН НАВЧАЛЬНОГО ПРОЦЕСУ ДЕННА'!M85</f>
        <v>0</v>
      </c>
      <c r="N85" s="351">
        <f>'ПЛАН НАВЧАЛЬНОГО ПРОЦЕСУ ДЕННА'!N85</f>
        <v>0</v>
      </c>
      <c r="O85" s="311">
        <f>'ПЛАН НАВЧАЛЬНОГО ПРОЦЕСУ ДЕННА'!O85</f>
        <v>0</v>
      </c>
      <c r="P85" s="311">
        <f>'ПЛАН НАВЧАЛЬНОГО ПРОЦЕСУ ДЕННА'!P85</f>
        <v>0</v>
      </c>
      <c r="Q85" s="350">
        <f>'ПЛАН НАВЧАЛЬНОГО ПРОЦЕСУ ДЕННА'!Q85</f>
        <v>0</v>
      </c>
      <c r="R85" s="351">
        <f>'ПЛАН НАВЧАЛЬНОГО ПРОЦЕСУ ДЕННА'!R85</f>
        <v>0</v>
      </c>
      <c r="S85" s="351">
        <f>'ПЛАН НАВЧАЛЬНОГО ПРОЦЕСУ ДЕННА'!S85</f>
        <v>0</v>
      </c>
      <c r="T85" s="351">
        <f>'ПЛАН НАВЧАЛЬНОГО ПРОЦЕСУ ДЕННА'!T85</f>
        <v>0</v>
      </c>
      <c r="U85" s="351">
        <f>'ПЛАН НАВЧАЛЬНОГО ПРОЦЕСУ ДЕННА'!U85</f>
        <v>0</v>
      </c>
      <c r="V85" s="351">
        <f>'ПЛАН НАВЧАЛЬНОГО ПРОЦЕСУ ДЕННА'!V85</f>
        <v>0</v>
      </c>
      <c r="W85" s="351">
        <f>'ПЛАН НАВЧАЛЬНОГО ПРОЦЕСУ ДЕННА'!W85</f>
        <v>0</v>
      </c>
      <c r="X85" s="353">
        <f>'ПЛАН НАВЧАЛЬНОГО ПРОЦЕСУ ДЕННА'!X85</f>
        <v>0</v>
      </c>
      <c r="Y85" s="162">
        <f>'ПЛАН НАВЧАЛЬНОГО ПРОЦЕСУ ДЕННА'!Y85</f>
        <v>0</v>
      </c>
      <c r="Z85" s="9">
        <f t="shared" si="108"/>
        <v>0</v>
      </c>
      <c r="AA85" s="9">
        <f t="shared" si="108"/>
        <v>0</v>
      </c>
      <c r="AB85" s="9">
        <f t="shared" si="108"/>
        <v>0</v>
      </c>
      <c r="AC85" s="9">
        <f t="shared" si="109"/>
        <v>0</v>
      </c>
      <c r="AD85" s="354">
        <f>IF('ПЛАН НАВЧАЛЬНОГО ПРОЦЕСУ ДЕННА'!AD85&gt;0,IF(ROUND('ПЛАН НАВЧАЛЬНОГО ПРОЦЕСУ ДЕННА'!AD85*$BW$4,0)&gt;0,ROUND('ПЛАН НАВЧАЛЬНОГО ПРОЦЕСУ ДЕННА'!AD85*$BW$4,0)*2,2),0)</f>
        <v>0</v>
      </c>
      <c r="AE85" s="354">
        <f>IF('ПЛАН НАВЧАЛЬНОГО ПРОЦЕСУ ДЕННА'!AE85&gt;0,IF(ROUND('ПЛАН НАВЧАЛЬНОГО ПРОЦЕСУ ДЕННА'!AE85*$BW$4,0)&gt;0,ROUND('ПЛАН НАВЧАЛЬНОГО ПРОЦЕСУ ДЕННА'!AE85*$BW$4,0)*2,2),0)</f>
        <v>0</v>
      </c>
      <c r="AF85" s="354">
        <f>IF('ПЛАН НАВЧАЛЬНОГО ПРОЦЕСУ ДЕННА'!AF85&gt;0,IF(ROUND('ПЛАН НАВЧАЛЬНОГО ПРОЦЕСУ ДЕННА'!AF85*$BW$4,0)&gt;0,ROUND('ПЛАН НАВЧАЛЬНОГО ПРОЦЕСУ ДЕННА'!AF85*$BW$4,0)*2,2),0)</f>
        <v>0</v>
      </c>
      <c r="AG85" s="76">
        <f>'ПЛАН НАВЧАЛЬНОГО ПРОЦЕСУ ДЕННА'!AG85</f>
        <v>0</v>
      </c>
      <c r="AH85" s="354">
        <f>IF('ПЛАН НАВЧАЛЬНОГО ПРОЦЕСУ ДЕННА'!AH85&gt;0,IF(ROUND('ПЛАН НАВЧАЛЬНОГО ПРОЦЕСУ ДЕННА'!AH85*$BW$4,0)&gt;0,ROUND('ПЛАН НАВЧАЛЬНОГО ПРОЦЕСУ ДЕННА'!AH85*$BW$4,0)*2,2),0)</f>
        <v>0</v>
      </c>
      <c r="AI85" s="354">
        <f>IF('ПЛАН НАВЧАЛЬНОГО ПРОЦЕСУ ДЕННА'!AI85&gt;0,IF(ROUND('ПЛАН НАВЧАЛЬНОГО ПРОЦЕСУ ДЕННА'!AI85*$BW$4,0)&gt;0,ROUND('ПЛАН НАВЧАЛЬНОГО ПРОЦЕСУ ДЕННА'!AI85*$BW$4,0)*2,2),0)</f>
        <v>0</v>
      </c>
      <c r="AJ85" s="354">
        <f>IF('ПЛАН НАВЧАЛЬНОГО ПРОЦЕСУ ДЕННА'!AJ85&gt;0,IF(ROUND('ПЛАН НАВЧАЛЬНОГО ПРОЦЕСУ ДЕННА'!AJ85*$BW$4,0)&gt;0,ROUND('ПЛАН НАВЧАЛЬНОГО ПРОЦЕСУ ДЕННА'!AJ85*$BW$4,0)*2,2),0)</f>
        <v>0</v>
      </c>
      <c r="AK85" s="76">
        <f>'ПЛАН НАВЧАЛЬНОГО ПРОЦЕСУ ДЕННА'!AK85</f>
        <v>0</v>
      </c>
      <c r="AL85" s="354">
        <f>IF('ПЛАН НАВЧАЛЬНОГО ПРОЦЕСУ ДЕННА'!AL85&gt;0,IF(ROUND('ПЛАН НАВЧАЛЬНОГО ПРОЦЕСУ ДЕННА'!AL85*$BW$4,0)&gt;0,ROUND('ПЛАН НАВЧАЛЬНОГО ПРОЦЕСУ ДЕННА'!AL85*$BW$4,0)*2,2),0)</f>
        <v>0</v>
      </c>
      <c r="AM85" s="354">
        <f>IF('ПЛАН НАВЧАЛЬНОГО ПРОЦЕСУ ДЕННА'!AM85&gt;0,IF(ROUND('ПЛАН НАВЧАЛЬНОГО ПРОЦЕСУ ДЕННА'!AM85*$BW$4,0)&gt;0,ROUND('ПЛАН НАВЧАЛЬНОГО ПРОЦЕСУ ДЕННА'!AM85*$BW$4,0)*2,2),0)</f>
        <v>0</v>
      </c>
      <c r="AN85" s="354">
        <f>IF('ПЛАН НАВЧАЛЬНОГО ПРОЦЕСУ ДЕННА'!AN85&gt;0,IF(ROUND('ПЛАН НАВЧАЛЬНОГО ПРОЦЕСУ ДЕННА'!AN85*$BW$4,0)&gt;0,ROUND('ПЛАН НАВЧАЛЬНОГО ПРОЦЕСУ ДЕННА'!AN85*$BW$4,0)*2,2),0)</f>
        <v>0</v>
      </c>
      <c r="AO85" s="76">
        <f>'ПЛАН НАВЧАЛЬНОГО ПРОЦЕСУ ДЕННА'!AO85</f>
        <v>0</v>
      </c>
      <c r="AP85" s="354">
        <f>IF('ПЛАН НАВЧАЛЬНОГО ПРОЦЕСУ ДЕННА'!AP85&gt;0,IF(ROUND('ПЛАН НАВЧАЛЬНОГО ПРОЦЕСУ ДЕННА'!AP85*$BW$4,0)&gt;0,ROUND('ПЛАН НАВЧАЛЬНОГО ПРОЦЕСУ ДЕННА'!AP85*$BW$4,0)*2,2),0)</f>
        <v>0</v>
      </c>
      <c r="AQ85" s="354">
        <f>IF('ПЛАН НАВЧАЛЬНОГО ПРОЦЕСУ ДЕННА'!AQ85&gt;0,IF(ROUND('ПЛАН НАВЧАЛЬНОГО ПРОЦЕСУ ДЕННА'!AQ85*$BW$4,0)&gt;0,ROUND('ПЛАН НАВЧАЛЬНОГО ПРОЦЕСУ ДЕННА'!AQ85*$BW$4,0)*2,2),0)</f>
        <v>0</v>
      </c>
      <c r="AR85" s="354">
        <f>IF('ПЛАН НАВЧАЛЬНОГО ПРОЦЕСУ ДЕННА'!AR85&gt;0,IF(ROUND('ПЛАН НАВЧАЛЬНОГО ПРОЦЕСУ ДЕННА'!AR85*$BW$4,0)&gt;0,ROUND('ПЛАН НАВЧАЛЬНОГО ПРОЦЕСУ ДЕННА'!AR85*$BW$4,0)*2,2),0)</f>
        <v>0</v>
      </c>
      <c r="AS85" s="76">
        <f>'ПЛАН НАВЧАЛЬНОГО ПРОЦЕСУ ДЕННА'!AS85</f>
        <v>0</v>
      </c>
      <c r="AT85" s="354">
        <f>IF('ПЛАН НАВЧАЛЬНОГО ПРОЦЕСУ ДЕННА'!AT85&gt;0,IF(ROUND('ПЛАН НАВЧАЛЬНОГО ПРОЦЕСУ ДЕННА'!AT85*$BW$4,0)&gt;0,ROUND('ПЛАН НАВЧАЛЬНОГО ПРОЦЕСУ ДЕННА'!AT85*$BW$4,0)*2,2),0)</f>
        <v>0</v>
      </c>
      <c r="AU85" s="354">
        <f>IF('ПЛАН НАВЧАЛЬНОГО ПРОЦЕСУ ДЕННА'!AU85&gt;0,IF(ROUND('ПЛАН НАВЧАЛЬНОГО ПРОЦЕСУ ДЕННА'!AU85*$BW$4,0)&gt;0,ROUND('ПЛАН НАВЧАЛЬНОГО ПРОЦЕСУ ДЕННА'!AU85*$BW$4,0)*2,2),0)</f>
        <v>0</v>
      </c>
      <c r="AV85" s="354">
        <f>IF('ПЛАН НАВЧАЛЬНОГО ПРОЦЕСУ ДЕННА'!AV85&gt;0,IF(ROUND('ПЛАН НАВЧАЛЬНОГО ПРОЦЕСУ ДЕННА'!AV85*$BW$4,0)&gt;0,ROUND('ПЛАН НАВЧАЛЬНОГО ПРОЦЕСУ ДЕННА'!AV85*$BW$4,0)*2,2),0)</f>
        <v>0</v>
      </c>
      <c r="AW85" s="76">
        <f>BP85</f>
        <v>0</v>
      </c>
      <c r="AX85" s="354">
        <f>IF('ПЛАН НАВЧАЛЬНОГО ПРОЦЕСУ ДЕННА'!AX85&gt;0,IF(ROUND('ПЛАН НАВЧАЛЬНОГО ПРОЦЕСУ ДЕННА'!AX85*$BW$4,0)&gt;0,ROUND('ПЛАН НАВЧАЛЬНОГО ПРОЦЕСУ ДЕННА'!AX85*$BW$4,0)*2,2),0)</f>
        <v>0</v>
      </c>
      <c r="AY85" s="354">
        <f>IF('ПЛАН НАВЧАЛЬНОГО ПРОЦЕСУ ДЕННА'!AY85&gt;0,IF(ROUND('ПЛАН НАВЧАЛЬНОГО ПРОЦЕСУ ДЕННА'!AY85*$BW$4,0)&gt;0,ROUND('ПЛАН НАВЧАЛЬНОГО ПРОЦЕСУ ДЕННА'!AY85*$BW$4,0)*2,2),0)</f>
        <v>0</v>
      </c>
      <c r="AZ85" s="354">
        <f>IF('ПЛАН НАВЧАЛЬНОГО ПРОЦЕСУ ДЕННА'!AZ85&gt;0,IF(ROUND('ПЛАН НАВЧАЛЬНОГО ПРОЦЕСУ ДЕННА'!AZ85*$BW$4,0)&gt;0,ROUND('ПЛАН НАВЧАЛЬНОГО ПРОЦЕСУ ДЕННА'!AZ85*$BW$4,0)*2,2),0)</f>
        <v>0</v>
      </c>
      <c r="BA85" s="76">
        <f>BQ85</f>
        <v>0</v>
      </c>
      <c r="BB85" s="354">
        <f>IF('ПЛАН НАВЧАЛЬНОГО ПРОЦЕСУ ДЕННА'!BB85&gt;0,IF(ROUND('ПЛАН НАВЧАЛЬНОГО ПРОЦЕСУ ДЕННА'!BB85*$BW$4,0)&gt;0,ROUND('ПЛАН НАВЧАЛЬНОГО ПРОЦЕСУ ДЕННА'!BB85*$BW$4,0)*2,2),0)</f>
        <v>0</v>
      </c>
      <c r="BC85" s="354">
        <f>IF('ПЛАН НАВЧАЛЬНОГО ПРОЦЕСУ ДЕННА'!BC85&gt;0,IF(ROUND('ПЛАН НАВЧАЛЬНОГО ПРОЦЕСУ ДЕННА'!BC85*$BW$4,0)&gt;0,ROUND('ПЛАН НАВЧАЛЬНОГО ПРОЦЕСУ ДЕННА'!BC85*$BW$4,0)*2,2),0)</f>
        <v>0</v>
      </c>
      <c r="BD85" s="354">
        <f>IF('ПЛАН НАВЧАЛЬНОГО ПРОЦЕСУ ДЕННА'!BD85&gt;0,IF(ROUND('ПЛАН НАВЧАЛЬНОГО ПРОЦЕСУ ДЕННА'!BD85*$BW$4,0)&gt;0,ROUND('ПЛАН НАВЧАЛЬНОГО ПРОЦЕСУ ДЕННА'!BD85*$BW$4,0)*2,2),0)</f>
        <v>0</v>
      </c>
      <c r="BE85" s="76">
        <f>BR85</f>
        <v>0</v>
      </c>
      <c r="BF85" s="354">
        <f>IF('ПЛАН НАВЧАЛЬНОГО ПРОЦЕСУ ДЕННА'!BF85&gt;0,IF(ROUND('ПЛАН НАВЧАЛЬНОГО ПРОЦЕСУ ДЕННА'!BF85*$BW$4,0)&gt;0,ROUND('ПЛАН НАВЧАЛЬНОГО ПРОЦЕСУ ДЕННА'!BF85*$BW$4,0)*2,2),0)</f>
        <v>0</v>
      </c>
      <c r="BG85" s="354">
        <f>IF('ПЛАН НАВЧАЛЬНОГО ПРОЦЕСУ ДЕННА'!BG85&gt;0,IF(ROUND('ПЛАН НАВЧАЛЬНОГО ПРОЦЕСУ ДЕННА'!BG85*$BW$4,0)&gt;0,ROUND('ПЛАН НАВЧАЛЬНОГО ПРОЦЕСУ ДЕННА'!BG85*$BW$4,0)*2,2),0)</f>
        <v>0</v>
      </c>
      <c r="BH85" s="354">
        <f>IF('ПЛАН НАВЧАЛЬНОГО ПРОЦЕСУ ДЕННА'!BH85&gt;0,IF(ROUND('ПЛАН НАВЧАЛЬНОГО ПРОЦЕСУ ДЕННА'!BH85*$BW$4,0)&gt;0,ROUND('ПЛАН НАВЧАЛЬНОГО ПРОЦЕСУ ДЕННА'!BH85*$BW$4,0)*2,2),0)</f>
        <v>0</v>
      </c>
      <c r="BI85" s="76">
        <f>BS85</f>
        <v>0</v>
      </c>
      <c r="BJ85" s="69">
        <f t="shared" si="110"/>
        <v>0</v>
      </c>
      <c r="BL85" s="15">
        <f>IF(OR(MID($D85,1,1)="1",MID($E85,1,1)="1",MID($F85,1,1)="1",MID($G85,1,1)="1",MID($H85,1,1)="1",MID($I85,1,1)="1",MID($J85,1,1)="1",MID($K85,1,1)="1",MID($L85,1,1)="1",MID($M85,1,1)="1",MID($N85,1,1)=1),$Y85/$CZ85,0)</f>
        <v>0</v>
      </c>
      <c r="BM85" s="15">
        <f>IF(OR(MID($D85,1,1)="2",MID($E85,1,1)="2",MID($F85,1,1)="2",MID($G85,1,1)="2",MID($H85,1,1)="2",MID($I85,1,1)="2",MID($J85,1,1)="2",MID($K85,1,1)="2",MID($L85,1,1)="2",MID($M85,1,1)="2",MID($N85,1,1)=1),$Y85/$CZ85,0)</f>
        <v>0</v>
      </c>
      <c r="BN85" s="15">
        <f>IF(OR(MID($D85,1,1)="3",MID($E85,1,1)="3",MID($F85,1,1)="3",MID($G85,1,1)="3",MID($H85,1,1)="3",MID($I85,1,1)="3",MID($J85,1,1)="3",MID($K85,1,1)="3",MID($L85,1,1)="3",MID($M85,1,1)="3",MID($N85,1,1)=1),$Y85/$CZ85,0)</f>
        <v>0</v>
      </c>
      <c r="BO85" s="15">
        <f>IF(OR(MID($D85,1,1)="4",MID($E85,1,1)="4",MID($F85,1,1)="4",MID($G85,1,1)="4",MID($H85,1,1)="4",MID($I85,1,1)="4",MID($J85,1,1)="4",MID($K85,1,1)="4",MID($L85,1,1)="4",MID($M85,1,1)="4",MID($N85,1,1)=1),$Y85/$CZ85,0)</f>
        <v>0</v>
      </c>
      <c r="BP85" s="15">
        <f>IF(OR(MID($D85,1,1)="5",MID($E85,1,1)="5",MID($F85,1,1)="5",MID($G85,1,1)="5",MID($H85,1,1)="5",MID($I85,1,1)="5",MID($J85,1,1)="5",MID($K85,1,1)="5",MID($L85,1,1)="5",MID($M85,1,1)="5",MID($N85,1,1)=1),$Y85/$CZ85,0)</f>
        <v>0</v>
      </c>
      <c r="BQ85" s="15">
        <f>IF(OR(MID($D85,1,1)="6",MID($E85,1,1)="6",MID($F85,1,1)="6",MID($G85,1,1)="6",MID($H85,1,1)="6",MID($I85,1,1)="6",MID($J85,1,1)="6",MID($K85,1,1)="6",MID($L85,1,1)="6",MID($M85,1,1)="6",MID($N85,1,1)=1),$Y85/$CZ85,0)</f>
        <v>0</v>
      </c>
      <c r="BR85" s="15">
        <f>IF(OR(MID($D85,1,1)="7",MID($E85,1,1)="7",MID($F85,1,1)="7",MID($G85,1,1)="7",MID($H85,1,1)="7",MID($I85,1,1)="7",MID($J85,1,1)="7",MID($K85,1,1)="7",MID($L85,1,1)="7",MID($M85,1,1)="7",MID($N85,1,1)=1),$Y85/$CZ85,0)</f>
        <v>0</v>
      </c>
      <c r="BS85" s="15">
        <f>IF(OR(MID($D85,1,1)="8",MID($E85,1,1)="8",MID($F85,1,1)="8",MID($G85,1,1)="8",MID($H85,1,1)="8",MID($I85,1,1)="8",MID($J85,1,1)="8",MID($K85,1,1)="8",MID($L85,1,1)="8",MID($M85,1,1)="8",MID($N85,1,1)=1),$Y85/$CZ85,0)</f>
        <v>0</v>
      </c>
      <c r="BT85" s="101">
        <f>SUM(BL85:BS85)</f>
        <v>0</v>
      </c>
      <c r="BW85" s="139"/>
      <c r="BX85" s="139"/>
      <c r="BY85" s="139"/>
      <c r="BZ85" s="139"/>
      <c r="CA85" s="139"/>
      <c r="CB85" s="139"/>
      <c r="CC85" s="139"/>
      <c r="CD85" s="139"/>
      <c r="CE85" s="383"/>
      <c r="CF85" s="355">
        <f t="shared" si="111"/>
        <v>0</v>
      </c>
      <c r="CH85" s="139"/>
      <c r="CI85" s="139"/>
      <c r="CJ85" s="139"/>
      <c r="CK85" s="139"/>
      <c r="CL85" s="139"/>
      <c r="CM85" s="139"/>
      <c r="CN85" s="139"/>
      <c r="CO85" s="139"/>
      <c r="CP85" s="139"/>
      <c r="CQ85" s="356">
        <f>IF(MID(H85,1,1)="1",1,0)+IF(MID(I85,1,1)="1",1,0)+IF(MID(J85,1,1)="1",1,0)+IF(MID(K85,1,1)="1",1,0)+IF(MID(L85,1,1)="1",1,0)+IF(MID(M85,1,1)="1",1,0)+IF(MID(N85,1,1)="1",1,0)</f>
        <v>0</v>
      </c>
      <c r="CR85" s="356">
        <f>IF(MID(H85,1,1)="2",1,0)+IF(MID(I85,1,1)="2",1,0)+IF(MID(J85,1,1)="2",1,0)+IF(MID(K85,1,1)="2",1,0)+IF(MID(L85,1,1)="2",1,0)+IF(MID(M85,1,1)="2",1,0)+IF(MID(N85,1,1)="2",1,0)</f>
        <v>0</v>
      </c>
      <c r="CS85" s="358">
        <f>IF(MID(H85,1,1)="3",1,0)+IF(MID(I85,1,1)="3",1,0)+IF(MID(J85,1,1)="3",1,0)+IF(MID(K85,1,1)="3",1,0)+IF(MID(L85,1,1)="3",1,0)+IF(MID(M85,1,1)="3",1,0)+IF(MID(N85,1,1)="3",1,0)</f>
        <v>0</v>
      </c>
      <c r="CT85" s="356">
        <f>IF(MID(H85,1,1)="4",1,0)+IF(MID(I85,1,1)="4",1,0)+IF(MID(J85,1,1)="4",1,0)+IF(MID(K85,1,1)="4",1,0)+IF(MID(L85,1,1)="4",1,0)+IF(MID(M85,1,1)="4",1,0)+IF(MID(N85,1,1)="4",1,0)</f>
        <v>0</v>
      </c>
      <c r="CU85" s="356">
        <f>IF(MID(H85,1,1)="5",1,0)+IF(MID(I85,1,1)="5",1,0)+IF(MID(J85,1,1)="5",1,0)+IF(MID(K85,1,1)="5",1,0)+IF(MID(L85,1,1)="5",1,0)+IF(MID(M85,1,1)="5",1,0)+IF(MID(N85,1,1)="5",1,0)</f>
        <v>0</v>
      </c>
      <c r="CV85" s="356">
        <f>IF(MID(H85,1,1)="6",1,0)+IF(MID(I85,1,1)="6",1,0)+IF(MID(J85,1,1)="6",1,0)+IF(MID(K85,1,1)="6",1,0)+IF(MID(L85,1,1)="6",1,0)+IF(MID(M85,1,1)="6",1,0)+IF(MID(N85,1,1)="6",1,0)</f>
        <v>0</v>
      </c>
      <c r="CW85" s="356">
        <f>IF(MID(H85,1,1)="7",1,0)+IF(MID(I85,1,1)="7",1,0)+IF(MID(J85,1,1)="7",1,0)+IF(MID(K85,1,1)="7",1,0)+IF(MID(L85,1,1)="7",1,0)+IF(MID(M85,1,1)="7",1,0)+IF(MID(N85,1,1)="7",1,0)</f>
        <v>0</v>
      </c>
      <c r="CX85" s="356">
        <f>IF(MID(H85,1,1)="8",1,0)+IF(MID(I85,1,1)="8",1,0)+IF(MID(J85,1,1)="8",1,0)+IF(MID(K85,1,1)="8",1,0)+IF(MID(L85,1,1)="8",1,0)+IF(MID(M85,1,1)="8",1,0)+IF(MID(N85,1,1)="8",1,0)</f>
        <v>0</v>
      </c>
      <c r="CY85" s="359">
        <f>SUM(CQ85:CX85)</f>
        <v>0</v>
      </c>
      <c r="CZ85" s="20">
        <f>CP85+CY85</f>
        <v>0</v>
      </c>
      <c r="DC85" s="139"/>
      <c r="DD85" s="139"/>
      <c r="DE85" s="139"/>
      <c r="DF85" s="139"/>
      <c r="DG85" s="139"/>
      <c r="DH85" s="139"/>
      <c r="DI85" s="139"/>
      <c r="DJ85" s="139"/>
      <c r="DK85" s="139"/>
      <c r="DL85" s="139"/>
      <c r="DM85" s="139"/>
      <c r="DN85" s="139"/>
      <c r="DO85" s="139"/>
      <c r="DP85" s="139"/>
      <c r="DQ85" s="139"/>
      <c r="DR85" s="139"/>
      <c r="DS85" s="139"/>
      <c r="DT85" s="139"/>
      <c r="DU85" s="139"/>
    </row>
    <row r="86" spans="1:125" s="20" customFormat="1" hidden="1" x14ac:dyDescent="0.25">
      <c r="A86" s="23" t="str">
        <f>'ПЛАН НАВЧАЛЬНОГО ПРОЦЕСУ ДЕННА'!A86</f>
        <v>1.3.04</v>
      </c>
      <c r="B86" s="513">
        <f>'ПЛАН НАВЧАЛЬНОГО ПРОЦЕСУ ДЕННА'!B86</f>
        <v>0</v>
      </c>
      <c r="C86" s="514">
        <f>'ПЛАН НАВЧАЛЬНОГО ПРОЦЕСУ ДЕННА'!C86</f>
        <v>0</v>
      </c>
      <c r="D86" s="350">
        <f>'ПЛАН НАВЧАЛЬНОГО ПРОЦЕСУ ДЕННА'!D86</f>
        <v>0</v>
      </c>
      <c r="E86" s="351">
        <f>'ПЛАН НАВЧАЛЬНОГО ПРОЦЕСУ ДЕННА'!E86</f>
        <v>0</v>
      </c>
      <c r="F86" s="351">
        <f>'ПЛАН НАВЧАЛЬНОГО ПРОЦЕСУ ДЕННА'!F86</f>
        <v>0</v>
      </c>
      <c r="G86" s="352">
        <f>'ПЛАН НАВЧАЛЬНОГО ПРОЦЕСУ ДЕННА'!G86</f>
        <v>0</v>
      </c>
      <c r="H86" s="350">
        <f>'ПЛАН НАВЧАЛЬНОГО ПРОЦЕСУ ДЕННА'!H86</f>
        <v>0</v>
      </c>
      <c r="I86" s="351">
        <f>'ПЛАН НАВЧАЛЬНОГО ПРОЦЕСУ ДЕННА'!I86</f>
        <v>0</v>
      </c>
      <c r="J86" s="351">
        <f>'ПЛАН НАВЧАЛЬНОГО ПРОЦЕСУ ДЕННА'!J86</f>
        <v>0</v>
      </c>
      <c r="K86" s="351">
        <f>'ПЛАН НАВЧАЛЬНОГО ПРОЦЕСУ ДЕННА'!K86</f>
        <v>0</v>
      </c>
      <c r="L86" s="351">
        <f>'ПЛАН НАВЧАЛЬНОГО ПРОЦЕСУ ДЕННА'!L86</f>
        <v>0</v>
      </c>
      <c r="M86" s="351">
        <f>'ПЛАН НАВЧАЛЬНОГО ПРОЦЕСУ ДЕННА'!M86</f>
        <v>0</v>
      </c>
      <c r="N86" s="351">
        <f>'ПЛАН НАВЧАЛЬНОГО ПРОЦЕСУ ДЕННА'!N86</f>
        <v>0</v>
      </c>
      <c r="O86" s="311">
        <f>'ПЛАН НАВЧАЛЬНОГО ПРОЦЕСУ ДЕННА'!O86</f>
        <v>0</v>
      </c>
      <c r="P86" s="311">
        <f>'ПЛАН НАВЧАЛЬНОГО ПРОЦЕСУ ДЕННА'!P86</f>
        <v>0</v>
      </c>
      <c r="Q86" s="350">
        <f>'ПЛАН НАВЧАЛЬНОГО ПРОЦЕСУ ДЕННА'!Q86</f>
        <v>0</v>
      </c>
      <c r="R86" s="351">
        <f>'ПЛАН НАВЧАЛЬНОГО ПРОЦЕСУ ДЕННА'!R86</f>
        <v>0</v>
      </c>
      <c r="S86" s="351">
        <f>'ПЛАН НАВЧАЛЬНОГО ПРОЦЕСУ ДЕННА'!S86</f>
        <v>0</v>
      </c>
      <c r="T86" s="351">
        <f>'ПЛАН НАВЧАЛЬНОГО ПРОЦЕСУ ДЕННА'!T86</f>
        <v>0</v>
      </c>
      <c r="U86" s="351">
        <f>'ПЛАН НАВЧАЛЬНОГО ПРОЦЕСУ ДЕННА'!U86</f>
        <v>0</v>
      </c>
      <c r="V86" s="351">
        <f>'ПЛАН НАВЧАЛЬНОГО ПРОЦЕСУ ДЕННА'!V86</f>
        <v>0</v>
      </c>
      <c r="W86" s="351">
        <f>'ПЛАН НАВЧАЛЬНОГО ПРОЦЕСУ ДЕННА'!W86</f>
        <v>0</v>
      </c>
      <c r="X86" s="353">
        <f>'ПЛАН НАВЧАЛЬНОГО ПРОЦЕСУ ДЕННА'!X86</f>
        <v>0</v>
      </c>
      <c r="Y86" s="162">
        <f>'ПЛАН НАВЧАЛЬНОГО ПРОЦЕСУ ДЕННА'!Y86</f>
        <v>0</v>
      </c>
      <c r="Z86" s="9">
        <f t="shared" si="108"/>
        <v>0</v>
      </c>
      <c r="AA86" s="9">
        <f t="shared" si="108"/>
        <v>0</v>
      </c>
      <c r="AB86" s="9">
        <f t="shared" si="108"/>
        <v>0</v>
      </c>
      <c r="AC86" s="9">
        <f t="shared" si="109"/>
        <v>0</v>
      </c>
      <c r="AD86" s="354">
        <f>IF('ПЛАН НАВЧАЛЬНОГО ПРОЦЕСУ ДЕННА'!AD86&gt;0,IF(ROUND('ПЛАН НАВЧАЛЬНОГО ПРОЦЕСУ ДЕННА'!AD86*$BW$4,0)&gt;0,ROUND('ПЛАН НАВЧАЛЬНОГО ПРОЦЕСУ ДЕННА'!AD86*$BW$4,0)*2,2),0)</f>
        <v>0</v>
      </c>
      <c r="AE86" s="354">
        <f>IF('ПЛАН НАВЧАЛЬНОГО ПРОЦЕСУ ДЕННА'!AE86&gt;0,IF(ROUND('ПЛАН НАВЧАЛЬНОГО ПРОЦЕСУ ДЕННА'!AE86*$BW$4,0)&gt;0,ROUND('ПЛАН НАВЧАЛЬНОГО ПРОЦЕСУ ДЕННА'!AE86*$BW$4,0)*2,2),0)</f>
        <v>0</v>
      </c>
      <c r="AF86" s="354">
        <f>IF('ПЛАН НАВЧАЛЬНОГО ПРОЦЕСУ ДЕННА'!AF86&gt;0,IF(ROUND('ПЛАН НАВЧАЛЬНОГО ПРОЦЕСУ ДЕННА'!AF86*$BW$4,0)&gt;0,ROUND('ПЛАН НАВЧАЛЬНОГО ПРОЦЕСУ ДЕННА'!AF86*$BW$4,0)*2,2),0)</f>
        <v>0</v>
      </c>
      <c r="AG86" s="76">
        <f>'ПЛАН НАВЧАЛЬНОГО ПРОЦЕСУ ДЕННА'!AG86</f>
        <v>0</v>
      </c>
      <c r="AH86" s="354">
        <f>IF('ПЛАН НАВЧАЛЬНОГО ПРОЦЕСУ ДЕННА'!AH86&gt;0,IF(ROUND('ПЛАН НАВЧАЛЬНОГО ПРОЦЕСУ ДЕННА'!AH86*$BW$4,0)&gt;0,ROUND('ПЛАН НАВЧАЛЬНОГО ПРОЦЕСУ ДЕННА'!AH86*$BW$4,0)*2,2),0)</f>
        <v>0</v>
      </c>
      <c r="AI86" s="354">
        <f>IF('ПЛАН НАВЧАЛЬНОГО ПРОЦЕСУ ДЕННА'!AI86&gt;0,IF(ROUND('ПЛАН НАВЧАЛЬНОГО ПРОЦЕСУ ДЕННА'!AI86*$BW$4,0)&gt;0,ROUND('ПЛАН НАВЧАЛЬНОГО ПРОЦЕСУ ДЕННА'!AI86*$BW$4,0)*2,2),0)</f>
        <v>0</v>
      </c>
      <c r="AJ86" s="354">
        <f>IF('ПЛАН НАВЧАЛЬНОГО ПРОЦЕСУ ДЕННА'!AJ86&gt;0,IF(ROUND('ПЛАН НАВЧАЛЬНОГО ПРОЦЕСУ ДЕННА'!AJ86*$BW$4,0)&gt;0,ROUND('ПЛАН НАВЧАЛЬНОГО ПРОЦЕСУ ДЕННА'!AJ86*$BW$4,0)*2,2),0)</f>
        <v>0</v>
      </c>
      <c r="AK86" s="76">
        <f>'ПЛАН НАВЧАЛЬНОГО ПРОЦЕСУ ДЕННА'!AK86</f>
        <v>0</v>
      </c>
      <c r="AL86" s="354">
        <f>IF('ПЛАН НАВЧАЛЬНОГО ПРОЦЕСУ ДЕННА'!AL86&gt;0,IF(ROUND('ПЛАН НАВЧАЛЬНОГО ПРОЦЕСУ ДЕННА'!AL86*$BW$4,0)&gt;0,ROUND('ПЛАН НАВЧАЛЬНОГО ПРОЦЕСУ ДЕННА'!AL86*$BW$4,0)*2,2),0)</f>
        <v>0</v>
      </c>
      <c r="AM86" s="354">
        <f>IF('ПЛАН НАВЧАЛЬНОГО ПРОЦЕСУ ДЕННА'!AM86&gt;0,IF(ROUND('ПЛАН НАВЧАЛЬНОГО ПРОЦЕСУ ДЕННА'!AM86*$BW$4,0)&gt;0,ROUND('ПЛАН НАВЧАЛЬНОГО ПРОЦЕСУ ДЕННА'!AM86*$BW$4,0)*2,2),0)</f>
        <v>0</v>
      </c>
      <c r="AN86" s="354">
        <f>IF('ПЛАН НАВЧАЛЬНОГО ПРОЦЕСУ ДЕННА'!AN86&gt;0,IF(ROUND('ПЛАН НАВЧАЛЬНОГО ПРОЦЕСУ ДЕННА'!AN86*$BW$4,0)&gt;0,ROUND('ПЛАН НАВЧАЛЬНОГО ПРОЦЕСУ ДЕННА'!AN86*$BW$4,0)*2,2),0)</f>
        <v>0</v>
      </c>
      <c r="AO86" s="76">
        <f>'ПЛАН НАВЧАЛЬНОГО ПРОЦЕСУ ДЕННА'!AO86</f>
        <v>0</v>
      </c>
      <c r="AP86" s="354">
        <f>IF('ПЛАН НАВЧАЛЬНОГО ПРОЦЕСУ ДЕННА'!AP86&gt;0,IF(ROUND('ПЛАН НАВЧАЛЬНОГО ПРОЦЕСУ ДЕННА'!AP86*$BW$4,0)&gt;0,ROUND('ПЛАН НАВЧАЛЬНОГО ПРОЦЕСУ ДЕННА'!AP86*$BW$4,0)*2,2),0)</f>
        <v>0</v>
      </c>
      <c r="AQ86" s="354">
        <f>IF('ПЛАН НАВЧАЛЬНОГО ПРОЦЕСУ ДЕННА'!AQ86&gt;0,IF(ROUND('ПЛАН НАВЧАЛЬНОГО ПРОЦЕСУ ДЕННА'!AQ86*$BW$4,0)&gt;0,ROUND('ПЛАН НАВЧАЛЬНОГО ПРОЦЕСУ ДЕННА'!AQ86*$BW$4,0)*2,2),0)</f>
        <v>0</v>
      </c>
      <c r="AR86" s="354">
        <f>IF('ПЛАН НАВЧАЛЬНОГО ПРОЦЕСУ ДЕННА'!AR86&gt;0,IF(ROUND('ПЛАН НАВЧАЛЬНОГО ПРОЦЕСУ ДЕННА'!AR86*$BW$4,0)&gt;0,ROUND('ПЛАН НАВЧАЛЬНОГО ПРОЦЕСУ ДЕННА'!AR86*$BW$4,0)*2,2),0)</f>
        <v>0</v>
      </c>
      <c r="AS86" s="76">
        <f>'ПЛАН НАВЧАЛЬНОГО ПРОЦЕСУ ДЕННА'!AS86</f>
        <v>0</v>
      </c>
      <c r="AT86" s="354">
        <f>IF('ПЛАН НАВЧАЛЬНОГО ПРОЦЕСУ ДЕННА'!AT86&gt;0,IF(ROUND('ПЛАН НАВЧАЛЬНОГО ПРОЦЕСУ ДЕННА'!AT86*$BW$4,0)&gt;0,ROUND('ПЛАН НАВЧАЛЬНОГО ПРОЦЕСУ ДЕННА'!AT86*$BW$4,0)*2,2),0)</f>
        <v>0</v>
      </c>
      <c r="AU86" s="354">
        <f>IF('ПЛАН НАВЧАЛЬНОГО ПРОЦЕСУ ДЕННА'!AU86&gt;0,IF(ROUND('ПЛАН НАВЧАЛЬНОГО ПРОЦЕСУ ДЕННА'!AU86*$BW$4,0)&gt;0,ROUND('ПЛАН НАВЧАЛЬНОГО ПРОЦЕСУ ДЕННА'!AU86*$BW$4,0)*2,2),0)</f>
        <v>0</v>
      </c>
      <c r="AV86" s="354">
        <f>IF('ПЛАН НАВЧАЛЬНОГО ПРОЦЕСУ ДЕННА'!AV86&gt;0,IF(ROUND('ПЛАН НАВЧАЛЬНОГО ПРОЦЕСУ ДЕННА'!AV86*$BW$4,0)&gt;0,ROUND('ПЛАН НАВЧАЛЬНОГО ПРОЦЕСУ ДЕННА'!AV86*$BW$4,0)*2,2),0)</f>
        <v>0</v>
      </c>
      <c r="AW86" s="76">
        <f>BP86</f>
        <v>0</v>
      </c>
      <c r="AX86" s="354">
        <f>IF('ПЛАН НАВЧАЛЬНОГО ПРОЦЕСУ ДЕННА'!AX86&gt;0,IF(ROUND('ПЛАН НАВЧАЛЬНОГО ПРОЦЕСУ ДЕННА'!AX86*$BW$4,0)&gt;0,ROUND('ПЛАН НАВЧАЛЬНОГО ПРОЦЕСУ ДЕННА'!AX86*$BW$4,0)*2,2),0)</f>
        <v>0</v>
      </c>
      <c r="AY86" s="354">
        <f>IF('ПЛАН НАВЧАЛЬНОГО ПРОЦЕСУ ДЕННА'!AY86&gt;0,IF(ROUND('ПЛАН НАВЧАЛЬНОГО ПРОЦЕСУ ДЕННА'!AY86*$BW$4,0)&gt;0,ROUND('ПЛАН НАВЧАЛЬНОГО ПРОЦЕСУ ДЕННА'!AY86*$BW$4,0)*2,2),0)</f>
        <v>0</v>
      </c>
      <c r="AZ86" s="354">
        <f>IF('ПЛАН НАВЧАЛЬНОГО ПРОЦЕСУ ДЕННА'!AZ86&gt;0,IF(ROUND('ПЛАН НАВЧАЛЬНОГО ПРОЦЕСУ ДЕННА'!AZ86*$BW$4,0)&gt;0,ROUND('ПЛАН НАВЧАЛЬНОГО ПРОЦЕСУ ДЕННА'!AZ86*$BW$4,0)*2,2),0)</f>
        <v>0</v>
      </c>
      <c r="BA86" s="76">
        <f>BQ86</f>
        <v>0</v>
      </c>
      <c r="BB86" s="354">
        <f>IF('ПЛАН НАВЧАЛЬНОГО ПРОЦЕСУ ДЕННА'!BB86&gt;0,IF(ROUND('ПЛАН НАВЧАЛЬНОГО ПРОЦЕСУ ДЕННА'!BB86*$BW$4,0)&gt;0,ROUND('ПЛАН НАВЧАЛЬНОГО ПРОЦЕСУ ДЕННА'!BB86*$BW$4,0)*2,2),0)</f>
        <v>0</v>
      </c>
      <c r="BC86" s="354">
        <f>IF('ПЛАН НАВЧАЛЬНОГО ПРОЦЕСУ ДЕННА'!BC86&gt;0,IF(ROUND('ПЛАН НАВЧАЛЬНОГО ПРОЦЕСУ ДЕННА'!BC86*$BW$4,0)&gt;0,ROUND('ПЛАН НАВЧАЛЬНОГО ПРОЦЕСУ ДЕННА'!BC86*$BW$4,0)*2,2),0)</f>
        <v>0</v>
      </c>
      <c r="BD86" s="354">
        <f>IF('ПЛАН НАВЧАЛЬНОГО ПРОЦЕСУ ДЕННА'!BD86&gt;0,IF(ROUND('ПЛАН НАВЧАЛЬНОГО ПРОЦЕСУ ДЕННА'!BD86*$BW$4,0)&gt;0,ROUND('ПЛАН НАВЧАЛЬНОГО ПРОЦЕСУ ДЕННА'!BD86*$BW$4,0)*2,2),0)</f>
        <v>0</v>
      </c>
      <c r="BE86" s="76">
        <f>BR86</f>
        <v>0</v>
      </c>
      <c r="BF86" s="354">
        <f>IF('ПЛАН НАВЧАЛЬНОГО ПРОЦЕСУ ДЕННА'!BF86&gt;0,IF(ROUND('ПЛАН НАВЧАЛЬНОГО ПРОЦЕСУ ДЕННА'!BF86*$BW$4,0)&gt;0,ROUND('ПЛАН НАВЧАЛЬНОГО ПРОЦЕСУ ДЕННА'!BF86*$BW$4,0)*2,2),0)</f>
        <v>0</v>
      </c>
      <c r="BG86" s="354">
        <f>IF('ПЛАН НАВЧАЛЬНОГО ПРОЦЕСУ ДЕННА'!BG86&gt;0,IF(ROUND('ПЛАН НАВЧАЛЬНОГО ПРОЦЕСУ ДЕННА'!BG86*$BW$4,0)&gt;0,ROUND('ПЛАН НАВЧАЛЬНОГО ПРОЦЕСУ ДЕННА'!BG86*$BW$4,0)*2,2),0)</f>
        <v>0</v>
      </c>
      <c r="BH86" s="354">
        <f>IF('ПЛАН НАВЧАЛЬНОГО ПРОЦЕСУ ДЕННА'!BH86&gt;0,IF(ROUND('ПЛАН НАВЧАЛЬНОГО ПРОЦЕСУ ДЕННА'!BH86*$BW$4,0)&gt;0,ROUND('ПЛАН НАВЧАЛЬНОГО ПРОЦЕСУ ДЕННА'!BH86*$BW$4,0)*2,2),0)</f>
        <v>0</v>
      </c>
      <c r="BI86" s="76">
        <f>BS86</f>
        <v>0</v>
      </c>
      <c r="BJ86" s="69">
        <f t="shared" si="110"/>
        <v>0</v>
      </c>
      <c r="BL86" s="15">
        <f>IF(OR(MID($D86,1,1)="1",MID($E86,1,1)="1",MID($F86,1,1)="1",MID($G86,1,1)="1",MID($H86,1,1)="1",MID($I86,1,1)="1",MID($J86,1,1)="1",MID($K86,1,1)="1",MID($L86,1,1)="1",MID($M86,1,1)="1",MID($N86,1,1)=1),$Y86/$CZ86,0)</f>
        <v>0</v>
      </c>
      <c r="BM86" s="15">
        <f>IF(OR(MID($D86,1,1)="2",MID($E86,1,1)="2",MID($F86,1,1)="2",MID($G86,1,1)="2",MID($H86,1,1)="2",MID($I86,1,1)="2",MID($J86,1,1)="2",MID($K86,1,1)="2",MID($L86,1,1)="2",MID($M86,1,1)="2",MID($N86,1,1)=1),$Y86/$CZ86,0)</f>
        <v>0</v>
      </c>
      <c r="BN86" s="15">
        <f>IF(OR(MID($D86,1,1)="3",MID($E86,1,1)="3",MID($F86,1,1)="3",MID($G86,1,1)="3",MID($H86,1,1)="3",MID($I86,1,1)="3",MID($J86,1,1)="3",MID($K86,1,1)="3",MID($L86,1,1)="3",MID($M86,1,1)="3",MID($N86,1,1)=1),$Y86/$CZ86,0)</f>
        <v>0</v>
      </c>
      <c r="BO86" s="15">
        <f>IF(OR(MID($D86,1,1)="4",MID($E86,1,1)="4",MID($F86,1,1)="4",MID($G86,1,1)="4",MID($H86,1,1)="4",MID($I86,1,1)="4",MID($J86,1,1)="4",MID($K86,1,1)="4",MID($L86,1,1)="4",MID($M86,1,1)="4",MID($N86,1,1)=1),$Y86/$CZ86,0)</f>
        <v>0</v>
      </c>
      <c r="BP86" s="15">
        <f>IF(OR(MID($D86,1,1)="5",MID($E86,1,1)="5",MID($F86,1,1)="5",MID($G86,1,1)="5",MID($H86,1,1)="5",MID($I86,1,1)="5",MID($J86,1,1)="5",MID($K86,1,1)="5",MID($L86,1,1)="5",MID($M86,1,1)="5",MID($N86,1,1)=1),$Y86/$CZ86,0)</f>
        <v>0</v>
      </c>
      <c r="BQ86" s="15">
        <f>IF(OR(MID($D86,1,1)="6",MID($E86,1,1)="6",MID($F86,1,1)="6",MID($G86,1,1)="6",MID($H86,1,1)="6",MID($I86,1,1)="6",MID($J86,1,1)="6",MID($K86,1,1)="6",MID($L86,1,1)="6",MID($M86,1,1)="6",MID($N86,1,1)=1),$Y86/$CZ86,0)</f>
        <v>0</v>
      </c>
      <c r="BR86" s="15">
        <f>IF(OR(MID($D86,1,1)="7",MID($E86,1,1)="7",MID($F86,1,1)="7",MID($G86,1,1)="7",MID($H86,1,1)="7",MID($I86,1,1)="7",MID($J86,1,1)="7",MID($K86,1,1)="7",MID($L86,1,1)="7",MID($M86,1,1)="7",MID($N86,1,1)=1),$Y86/$CZ86,0)</f>
        <v>0</v>
      </c>
      <c r="BS86" s="15">
        <f>IF(OR(MID($D86,1,1)="8",MID($E86,1,1)="8",MID($F86,1,1)="8",MID($G86,1,1)="8",MID($H86,1,1)="8",MID($I86,1,1)="8",MID($J86,1,1)="8",MID($K86,1,1)="8",MID($L86,1,1)="8",MID($M86,1,1)="8",MID($N86,1,1)=1),$Y86/$CZ86,0)</f>
        <v>0</v>
      </c>
      <c r="BT86" s="101">
        <f>SUM(BL86:BS86)</f>
        <v>0</v>
      </c>
      <c r="BW86" s="139"/>
      <c r="BX86" s="139"/>
      <c r="BY86" s="139"/>
      <c r="BZ86" s="139"/>
      <c r="CA86" s="139"/>
      <c r="CB86" s="139"/>
      <c r="CC86" s="139"/>
      <c r="CD86" s="139"/>
      <c r="CE86" s="383"/>
      <c r="CF86" s="355">
        <f>MAX(BW86:CD86)</f>
        <v>0</v>
      </c>
      <c r="CH86" s="139"/>
      <c r="CI86" s="139"/>
      <c r="CJ86" s="139"/>
      <c r="CK86" s="139"/>
      <c r="CL86" s="139"/>
      <c r="CM86" s="139"/>
      <c r="CN86" s="139"/>
      <c r="CO86" s="139"/>
      <c r="CP86" s="139"/>
      <c r="CQ86" s="356">
        <f>IF(MID(H86,1,1)="1",1,0)+IF(MID(I86,1,1)="1",1,0)+IF(MID(J86,1,1)="1",1,0)+IF(MID(K86,1,1)="1",1,0)+IF(MID(L86,1,1)="1",1,0)+IF(MID(M86,1,1)="1",1,0)+IF(MID(N86,1,1)="1",1,0)</f>
        <v>0</v>
      </c>
      <c r="CR86" s="356">
        <f>IF(MID(H86,1,1)="2",1,0)+IF(MID(I86,1,1)="2",1,0)+IF(MID(J86,1,1)="2",1,0)+IF(MID(K86,1,1)="2",1,0)+IF(MID(L86,1,1)="2",1,0)+IF(MID(M86,1,1)="2",1,0)+IF(MID(N86,1,1)="2",1,0)</f>
        <v>0</v>
      </c>
      <c r="CS86" s="358">
        <f>IF(MID(H86,1,1)="3",1,0)+IF(MID(I86,1,1)="3",1,0)+IF(MID(J86,1,1)="3",1,0)+IF(MID(K86,1,1)="3",1,0)+IF(MID(L86,1,1)="3",1,0)+IF(MID(M86,1,1)="3",1,0)+IF(MID(N86,1,1)="3",1,0)</f>
        <v>0</v>
      </c>
      <c r="CT86" s="356">
        <f>IF(MID(H86,1,1)="4",1,0)+IF(MID(I86,1,1)="4",1,0)+IF(MID(J86,1,1)="4",1,0)+IF(MID(K86,1,1)="4",1,0)+IF(MID(L86,1,1)="4",1,0)+IF(MID(M86,1,1)="4",1,0)+IF(MID(N86,1,1)="4",1,0)</f>
        <v>0</v>
      </c>
      <c r="CU86" s="356">
        <f>IF(MID(H86,1,1)="5",1,0)+IF(MID(I86,1,1)="5",1,0)+IF(MID(J86,1,1)="5",1,0)+IF(MID(K86,1,1)="5",1,0)+IF(MID(L86,1,1)="5",1,0)+IF(MID(M86,1,1)="5",1,0)+IF(MID(N86,1,1)="5",1,0)</f>
        <v>0</v>
      </c>
      <c r="CV86" s="356">
        <f>IF(MID(H86,1,1)="6",1,0)+IF(MID(I86,1,1)="6",1,0)+IF(MID(J86,1,1)="6",1,0)+IF(MID(K86,1,1)="6",1,0)+IF(MID(L86,1,1)="6",1,0)+IF(MID(M86,1,1)="6",1,0)+IF(MID(N86,1,1)="6",1,0)</f>
        <v>0</v>
      </c>
      <c r="CW86" s="356">
        <f>IF(MID(H86,1,1)="7",1,0)+IF(MID(I86,1,1)="7",1,0)+IF(MID(J86,1,1)="7",1,0)+IF(MID(K86,1,1)="7",1,0)+IF(MID(L86,1,1)="7",1,0)+IF(MID(M86,1,1)="7",1,0)+IF(MID(N86,1,1)="7",1,0)</f>
        <v>0</v>
      </c>
      <c r="CX86" s="356">
        <f>IF(MID(H86,1,1)="8",1,0)+IF(MID(I86,1,1)="8",1,0)+IF(MID(J86,1,1)="8",1,0)+IF(MID(K86,1,1)="8",1,0)+IF(MID(L86,1,1)="8",1,0)+IF(MID(M86,1,1)="8",1,0)+IF(MID(N86,1,1)="8",1,0)</f>
        <v>0</v>
      </c>
      <c r="CY86" s="359">
        <f>SUM(CQ86:CX86)</f>
        <v>0</v>
      </c>
      <c r="CZ86" s="20">
        <f>CP86+CY86</f>
        <v>0</v>
      </c>
      <c r="DC86" s="139"/>
      <c r="DD86" s="139"/>
      <c r="DE86" s="139"/>
      <c r="DF86" s="139"/>
      <c r="DG86" s="139"/>
      <c r="DH86" s="139"/>
      <c r="DI86" s="139"/>
      <c r="DJ86" s="139"/>
      <c r="DK86" s="139"/>
      <c r="DL86" s="139"/>
      <c r="DM86" s="139"/>
      <c r="DN86" s="139"/>
      <c r="DO86" s="139"/>
      <c r="DP86" s="139"/>
      <c r="DQ86" s="139"/>
      <c r="DR86" s="139"/>
      <c r="DS86" s="139"/>
      <c r="DT86" s="139"/>
      <c r="DU86" s="139"/>
    </row>
    <row r="87" spans="1:125" s="20" customFormat="1" hidden="1" x14ac:dyDescent="0.25">
      <c r="A87" s="23" t="str">
        <f>'ПЛАН НАВЧАЛЬНОГО ПРОЦЕСУ ДЕННА'!A87</f>
        <v>1.3.05</v>
      </c>
      <c r="B87" s="513">
        <f>'ПЛАН НАВЧАЛЬНОГО ПРОЦЕСУ ДЕННА'!B87</f>
        <v>0</v>
      </c>
      <c r="C87" s="514">
        <f>'ПЛАН НАВЧАЛЬНОГО ПРОЦЕСУ ДЕННА'!C87</f>
        <v>0</v>
      </c>
      <c r="D87" s="350">
        <f>'ПЛАН НАВЧАЛЬНОГО ПРОЦЕСУ ДЕННА'!D87</f>
        <v>0</v>
      </c>
      <c r="E87" s="351">
        <f>'ПЛАН НАВЧАЛЬНОГО ПРОЦЕСУ ДЕННА'!E87</f>
        <v>0</v>
      </c>
      <c r="F87" s="351">
        <f>'ПЛАН НАВЧАЛЬНОГО ПРОЦЕСУ ДЕННА'!F87</f>
        <v>0</v>
      </c>
      <c r="G87" s="352">
        <f>'ПЛАН НАВЧАЛЬНОГО ПРОЦЕСУ ДЕННА'!G87</f>
        <v>0</v>
      </c>
      <c r="H87" s="350">
        <f>'ПЛАН НАВЧАЛЬНОГО ПРОЦЕСУ ДЕННА'!H87</f>
        <v>0</v>
      </c>
      <c r="I87" s="351">
        <f>'ПЛАН НАВЧАЛЬНОГО ПРОЦЕСУ ДЕННА'!I87</f>
        <v>0</v>
      </c>
      <c r="J87" s="351">
        <f>'ПЛАН НАВЧАЛЬНОГО ПРОЦЕСУ ДЕННА'!J87</f>
        <v>0</v>
      </c>
      <c r="K87" s="351">
        <f>'ПЛАН НАВЧАЛЬНОГО ПРОЦЕСУ ДЕННА'!K87</f>
        <v>0</v>
      </c>
      <c r="L87" s="351">
        <f>'ПЛАН НАВЧАЛЬНОГО ПРОЦЕСУ ДЕННА'!L87</f>
        <v>0</v>
      </c>
      <c r="M87" s="351">
        <f>'ПЛАН НАВЧАЛЬНОГО ПРОЦЕСУ ДЕННА'!M87</f>
        <v>0</v>
      </c>
      <c r="N87" s="351">
        <f>'ПЛАН НАВЧАЛЬНОГО ПРОЦЕСУ ДЕННА'!N87</f>
        <v>0</v>
      </c>
      <c r="O87" s="311">
        <f>'ПЛАН НАВЧАЛЬНОГО ПРОЦЕСУ ДЕННА'!O87</f>
        <v>0</v>
      </c>
      <c r="P87" s="311">
        <f>'ПЛАН НАВЧАЛЬНОГО ПРОЦЕСУ ДЕННА'!P87</f>
        <v>0</v>
      </c>
      <c r="Q87" s="350">
        <f>'ПЛАН НАВЧАЛЬНОГО ПРОЦЕСУ ДЕННА'!Q87</f>
        <v>0</v>
      </c>
      <c r="R87" s="351">
        <f>'ПЛАН НАВЧАЛЬНОГО ПРОЦЕСУ ДЕННА'!R87</f>
        <v>0</v>
      </c>
      <c r="S87" s="351">
        <f>'ПЛАН НАВЧАЛЬНОГО ПРОЦЕСУ ДЕННА'!S87</f>
        <v>0</v>
      </c>
      <c r="T87" s="351">
        <f>'ПЛАН НАВЧАЛЬНОГО ПРОЦЕСУ ДЕННА'!T87</f>
        <v>0</v>
      </c>
      <c r="U87" s="351">
        <f>'ПЛАН НАВЧАЛЬНОГО ПРОЦЕСУ ДЕННА'!U87</f>
        <v>0</v>
      </c>
      <c r="V87" s="351">
        <f>'ПЛАН НАВЧАЛЬНОГО ПРОЦЕСУ ДЕННА'!V87</f>
        <v>0</v>
      </c>
      <c r="W87" s="351">
        <f>'ПЛАН НАВЧАЛЬНОГО ПРОЦЕСУ ДЕННА'!W87</f>
        <v>0</v>
      </c>
      <c r="X87" s="353">
        <f>'ПЛАН НАВЧАЛЬНОГО ПРОЦЕСУ ДЕННА'!X87</f>
        <v>0</v>
      </c>
      <c r="Y87" s="162">
        <f>'ПЛАН НАВЧАЛЬНОГО ПРОЦЕСУ ДЕННА'!Y87</f>
        <v>0</v>
      </c>
      <c r="Z87" s="9">
        <f t="shared" si="108"/>
        <v>0</v>
      </c>
      <c r="AA87" s="9">
        <f t="shared" si="108"/>
        <v>0</v>
      </c>
      <c r="AB87" s="9">
        <f t="shared" si="108"/>
        <v>0</v>
      </c>
      <c r="AC87" s="9">
        <f t="shared" si="109"/>
        <v>0</v>
      </c>
      <c r="AD87" s="354">
        <f>IF('ПЛАН НАВЧАЛЬНОГО ПРОЦЕСУ ДЕННА'!AD87&gt;0,IF(ROUND('ПЛАН НАВЧАЛЬНОГО ПРОЦЕСУ ДЕННА'!AD87*$BW$4,0)&gt;0,ROUND('ПЛАН НАВЧАЛЬНОГО ПРОЦЕСУ ДЕННА'!AD87*$BW$4,0)*2,2),0)</f>
        <v>0</v>
      </c>
      <c r="AE87" s="354">
        <f>IF('ПЛАН НАВЧАЛЬНОГО ПРОЦЕСУ ДЕННА'!AE87&gt;0,IF(ROUND('ПЛАН НАВЧАЛЬНОГО ПРОЦЕСУ ДЕННА'!AE87*$BW$4,0)&gt;0,ROUND('ПЛАН НАВЧАЛЬНОГО ПРОЦЕСУ ДЕННА'!AE87*$BW$4,0)*2,2),0)</f>
        <v>0</v>
      </c>
      <c r="AF87" s="354">
        <f>IF('ПЛАН НАВЧАЛЬНОГО ПРОЦЕСУ ДЕННА'!AF87&gt;0,IF(ROUND('ПЛАН НАВЧАЛЬНОГО ПРОЦЕСУ ДЕННА'!AF87*$BW$4,0)&gt;0,ROUND('ПЛАН НАВЧАЛЬНОГО ПРОЦЕСУ ДЕННА'!AF87*$BW$4,0)*2,2),0)</f>
        <v>0</v>
      </c>
      <c r="AG87" s="76">
        <f>'ПЛАН НАВЧАЛЬНОГО ПРОЦЕСУ ДЕННА'!AG87</f>
        <v>0</v>
      </c>
      <c r="AH87" s="354">
        <f>IF('ПЛАН НАВЧАЛЬНОГО ПРОЦЕСУ ДЕННА'!AH87&gt;0,IF(ROUND('ПЛАН НАВЧАЛЬНОГО ПРОЦЕСУ ДЕННА'!AH87*$BW$4,0)&gt;0,ROUND('ПЛАН НАВЧАЛЬНОГО ПРОЦЕСУ ДЕННА'!AH87*$BW$4,0)*2,2),0)</f>
        <v>0</v>
      </c>
      <c r="AI87" s="354">
        <f>IF('ПЛАН НАВЧАЛЬНОГО ПРОЦЕСУ ДЕННА'!AI87&gt;0,IF(ROUND('ПЛАН НАВЧАЛЬНОГО ПРОЦЕСУ ДЕННА'!AI87*$BW$4,0)&gt;0,ROUND('ПЛАН НАВЧАЛЬНОГО ПРОЦЕСУ ДЕННА'!AI87*$BW$4,0)*2,2),0)</f>
        <v>0</v>
      </c>
      <c r="AJ87" s="354">
        <f>IF('ПЛАН НАВЧАЛЬНОГО ПРОЦЕСУ ДЕННА'!AJ87&gt;0,IF(ROUND('ПЛАН НАВЧАЛЬНОГО ПРОЦЕСУ ДЕННА'!AJ87*$BW$4,0)&gt;0,ROUND('ПЛАН НАВЧАЛЬНОГО ПРОЦЕСУ ДЕННА'!AJ87*$BW$4,0)*2,2),0)</f>
        <v>0</v>
      </c>
      <c r="AK87" s="76">
        <f>'ПЛАН НАВЧАЛЬНОГО ПРОЦЕСУ ДЕННА'!AK87</f>
        <v>0</v>
      </c>
      <c r="AL87" s="354">
        <f>IF('ПЛАН НАВЧАЛЬНОГО ПРОЦЕСУ ДЕННА'!AL87&gt;0,IF(ROUND('ПЛАН НАВЧАЛЬНОГО ПРОЦЕСУ ДЕННА'!AL87*$BW$4,0)&gt;0,ROUND('ПЛАН НАВЧАЛЬНОГО ПРОЦЕСУ ДЕННА'!AL87*$BW$4,0)*2,2),0)</f>
        <v>0</v>
      </c>
      <c r="AM87" s="354">
        <f>IF('ПЛАН НАВЧАЛЬНОГО ПРОЦЕСУ ДЕННА'!AM87&gt;0,IF(ROUND('ПЛАН НАВЧАЛЬНОГО ПРОЦЕСУ ДЕННА'!AM87*$BW$4,0)&gt;0,ROUND('ПЛАН НАВЧАЛЬНОГО ПРОЦЕСУ ДЕННА'!AM87*$BW$4,0)*2,2),0)</f>
        <v>0</v>
      </c>
      <c r="AN87" s="354">
        <f>IF('ПЛАН НАВЧАЛЬНОГО ПРОЦЕСУ ДЕННА'!AN87&gt;0,IF(ROUND('ПЛАН НАВЧАЛЬНОГО ПРОЦЕСУ ДЕННА'!AN87*$BW$4,0)&gt;0,ROUND('ПЛАН НАВЧАЛЬНОГО ПРОЦЕСУ ДЕННА'!AN87*$BW$4,0)*2,2),0)</f>
        <v>0</v>
      </c>
      <c r="AO87" s="76">
        <f>'ПЛАН НАВЧАЛЬНОГО ПРОЦЕСУ ДЕННА'!AO87</f>
        <v>0</v>
      </c>
      <c r="AP87" s="354">
        <f>IF('ПЛАН НАВЧАЛЬНОГО ПРОЦЕСУ ДЕННА'!AP87&gt;0,IF(ROUND('ПЛАН НАВЧАЛЬНОГО ПРОЦЕСУ ДЕННА'!AP87*$BW$4,0)&gt;0,ROUND('ПЛАН НАВЧАЛЬНОГО ПРОЦЕСУ ДЕННА'!AP87*$BW$4,0)*2,2),0)</f>
        <v>0</v>
      </c>
      <c r="AQ87" s="354">
        <f>IF('ПЛАН НАВЧАЛЬНОГО ПРОЦЕСУ ДЕННА'!AQ87&gt;0,IF(ROUND('ПЛАН НАВЧАЛЬНОГО ПРОЦЕСУ ДЕННА'!AQ87*$BW$4,0)&gt;0,ROUND('ПЛАН НАВЧАЛЬНОГО ПРОЦЕСУ ДЕННА'!AQ87*$BW$4,0)*2,2),0)</f>
        <v>0</v>
      </c>
      <c r="AR87" s="354">
        <f>IF('ПЛАН НАВЧАЛЬНОГО ПРОЦЕСУ ДЕННА'!AR87&gt;0,IF(ROUND('ПЛАН НАВЧАЛЬНОГО ПРОЦЕСУ ДЕННА'!AR87*$BW$4,0)&gt;0,ROUND('ПЛАН НАВЧАЛЬНОГО ПРОЦЕСУ ДЕННА'!AR87*$BW$4,0)*2,2),0)</f>
        <v>0</v>
      </c>
      <c r="AS87" s="76">
        <f>'ПЛАН НАВЧАЛЬНОГО ПРОЦЕСУ ДЕННА'!AS87</f>
        <v>0</v>
      </c>
      <c r="AT87" s="354">
        <f>IF('ПЛАН НАВЧАЛЬНОГО ПРОЦЕСУ ДЕННА'!AT87&gt;0,IF(ROUND('ПЛАН НАВЧАЛЬНОГО ПРОЦЕСУ ДЕННА'!AT87*$BW$4,0)&gt;0,ROUND('ПЛАН НАВЧАЛЬНОГО ПРОЦЕСУ ДЕННА'!AT87*$BW$4,0)*2,2),0)</f>
        <v>0</v>
      </c>
      <c r="AU87" s="354">
        <f>IF('ПЛАН НАВЧАЛЬНОГО ПРОЦЕСУ ДЕННА'!AU87&gt;0,IF(ROUND('ПЛАН НАВЧАЛЬНОГО ПРОЦЕСУ ДЕННА'!AU87*$BW$4,0)&gt;0,ROUND('ПЛАН НАВЧАЛЬНОГО ПРОЦЕСУ ДЕННА'!AU87*$BW$4,0)*2,2),0)</f>
        <v>0</v>
      </c>
      <c r="AV87" s="354">
        <f>IF('ПЛАН НАВЧАЛЬНОГО ПРОЦЕСУ ДЕННА'!AV87&gt;0,IF(ROUND('ПЛАН НАВЧАЛЬНОГО ПРОЦЕСУ ДЕННА'!AV87*$BW$4,0)&gt;0,ROUND('ПЛАН НАВЧАЛЬНОГО ПРОЦЕСУ ДЕННА'!AV87*$BW$4,0)*2,2),0)</f>
        <v>0</v>
      </c>
      <c r="AW87" s="76">
        <f>BP87</f>
        <v>0</v>
      </c>
      <c r="AX87" s="354">
        <f>IF('ПЛАН НАВЧАЛЬНОГО ПРОЦЕСУ ДЕННА'!AX87&gt;0,IF(ROUND('ПЛАН НАВЧАЛЬНОГО ПРОЦЕСУ ДЕННА'!AX87*$BW$4,0)&gt;0,ROUND('ПЛАН НАВЧАЛЬНОГО ПРОЦЕСУ ДЕННА'!AX87*$BW$4,0)*2,2),0)</f>
        <v>0</v>
      </c>
      <c r="AY87" s="354">
        <f>IF('ПЛАН НАВЧАЛЬНОГО ПРОЦЕСУ ДЕННА'!AY87&gt;0,IF(ROUND('ПЛАН НАВЧАЛЬНОГО ПРОЦЕСУ ДЕННА'!AY87*$BW$4,0)&gt;0,ROUND('ПЛАН НАВЧАЛЬНОГО ПРОЦЕСУ ДЕННА'!AY87*$BW$4,0)*2,2),0)</f>
        <v>0</v>
      </c>
      <c r="AZ87" s="354">
        <f>IF('ПЛАН НАВЧАЛЬНОГО ПРОЦЕСУ ДЕННА'!AZ87&gt;0,IF(ROUND('ПЛАН НАВЧАЛЬНОГО ПРОЦЕСУ ДЕННА'!AZ87*$BW$4,0)&gt;0,ROUND('ПЛАН НАВЧАЛЬНОГО ПРОЦЕСУ ДЕННА'!AZ87*$BW$4,0)*2,2),0)</f>
        <v>0</v>
      </c>
      <c r="BA87" s="76">
        <f>BQ87</f>
        <v>0</v>
      </c>
      <c r="BB87" s="354">
        <f>IF('ПЛАН НАВЧАЛЬНОГО ПРОЦЕСУ ДЕННА'!BB87&gt;0,IF(ROUND('ПЛАН НАВЧАЛЬНОГО ПРОЦЕСУ ДЕННА'!BB87*$BW$4,0)&gt;0,ROUND('ПЛАН НАВЧАЛЬНОГО ПРОЦЕСУ ДЕННА'!BB87*$BW$4,0)*2,2),0)</f>
        <v>0</v>
      </c>
      <c r="BC87" s="354">
        <f>IF('ПЛАН НАВЧАЛЬНОГО ПРОЦЕСУ ДЕННА'!BC87&gt;0,IF(ROUND('ПЛАН НАВЧАЛЬНОГО ПРОЦЕСУ ДЕННА'!BC87*$BW$4,0)&gt;0,ROUND('ПЛАН НАВЧАЛЬНОГО ПРОЦЕСУ ДЕННА'!BC87*$BW$4,0)*2,2),0)</f>
        <v>0</v>
      </c>
      <c r="BD87" s="354">
        <f>IF('ПЛАН НАВЧАЛЬНОГО ПРОЦЕСУ ДЕННА'!BD87&gt;0,IF(ROUND('ПЛАН НАВЧАЛЬНОГО ПРОЦЕСУ ДЕННА'!BD87*$BW$4,0)&gt;0,ROUND('ПЛАН НАВЧАЛЬНОГО ПРОЦЕСУ ДЕННА'!BD87*$BW$4,0)*2,2),0)</f>
        <v>0</v>
      </c>
      <c r="BE87" s="76">
        <f>BR87</f>
        <v>0</v>
      </c>
      <c r="BF87" s="354">
        <f>IF('ПЛАН НАВЧАЛЬНОГО ПРОЦЕСУ ДЕННА'!BF87&gt;0,IF(ROUND('ПЛАН НАВЧАЛЬНОГО ПРОЦЕСУ ДЕННА'!BF87*$BW$4,0)&gt;0,ROUND('ПЛАН НАВЧАЛЬНОГО ПРОЦЕСУ ДЕННА'!BF87*$BW$4,0)*2,2),0)</f>
        <v>0</v>
      </c>
      <c r="BG87" s="354">
        <f>IF('ПЛАН НАВЧАЛЬНОГО ПРОЦЕСУ ДЕННА'!BG87&gt;0,IF(ROUND('ПЛАН НАВЧАЛЬНОГО ПРОЦЕСУ ДЕННА'!BG87*$BW$4,0)&gt;0,ROUND('ПЛАН НАВЧАЛЬНОГО ПРОЦЕСУ ДЕННА'!BG87*$BW$4,0)*2,2),0)</f>
        <v>0</v>
      </c>
      <c r="BH87" s="354">
        <f>IF('ПЛАН НАВЧАЛЬНОГО ПРОЦЕСУ ДЕННА'!BH87&gt;0,IF(ROUND('ПЛАН НАВЧАЛЬНОГО ПРОЦЕСУ ДЕННА'!BH87*$BW$4,0)&gt;0,ROUND('ПЛАН НАВЧАЛЬНОГО ПРОЦЕСУ ДЕННА'!BH87*$BW$4,0)*2,2),0)</f>
        <v>0</v>
      </c>
      <c r="BI87" s="76">
        <f>BS87</f>
        <v>0</v>
      </c>
      <c r="BJ87" s="69">
        <f t="shared" si="110"/>
        <v>0</v>
      </c>
      <c r="BL87" s="15">
        <f>IF(OR(MID($D87,1,1)="1",MID($E87,1,1)="1",MID($F87,1,1)="1",MID($G87,1,1)="1",MID($H87,1,1)="1",MID($I87,1,1)="1",MID($J87,1,1)="1",MID($K87,1,1)="1",MID($L87,1,1)="1",MID($M87,1,1)="1",MID($N87,1,1)=1),$Y87/$CZ87,0)</f>
        <v>0</v>
      </c>
      <c r="BM87" s="15">
        <f>IF(OR(MID($D87,1,1)="2",MID($E87,1,1)="2",MID($F87,1,1)="2",MID($G87,1,1)="2",MID($H87,1,1)="2",MID($I87,1,1)="2",MID($J87,1,1)="2",MID($K87,1,1)="2",MID($L87,1,1)="2",MID($M87,1,1)="2",MID($N87,1,1)=1),$Y87/$CZ87,0)</f>
        <v>0</v>
      </c>
      <c r="BN87" s="15">
        <f>IF(OR(MID($D87,1,1)="3",MID($E87,1,1)="3",MID($F87,1,1)="3",MID($G87,1,1)="3",MID($H87,1,1)="3",MID($I87,1,1)="3",MID($J87,1,1)="3",MID($K87,1,1)="3",MID($L87,1,1)="3",MID($M87,1,1)="3",MID($N87,1,1)=1),$Y87/$CZ87,0)</f>
        <v>0</v>
      </c>
      <c r="BO87" s="15">
        <f>IF(OR(MID($D87,1,1)="4",MID($E87,1,1)="4",MID($F87,1,1)="4",MID($G87,1,1)="4",MID($H87,1,1)="4",MID($I87,1,1)="4",MID($J87,1,1)="4",MID($K87,1,1)="4",MID($L87,1,1)="4",MID($M87,1,1)="4",MID($N87,1,1)=1),$Y87/$CZ87,0)</f>
        <v>0</v>
      </c>
      <c r="BP87" s="15">
        <f>IF(OR(MID($D87,1,1)="5",MID($E87,1,1)="5",MID($F87,1,1)="5",MID($G87,1,1)="5",MID($H87,1,1)="5",MID($I87,1,1)="5",MID($J87,1,1)="5",MID($K87,1,1)="5",MID($L87,1,1)="5",MID($M87,1,1)="5",MID($N87,1,1)=1),$Y87/$CZ87,0)</f>
        <v>0</v>
      </c>
      <c r="BQ87" s="15">
        <f>IF(OR(MID($D87,1,1)="6",MID($E87,1,1)="6",MID($F87,1,1)="6",MID($G87,1,1)="6",MID($H87,1,1)="6",MID($I87,1,1)="6",MID($J87,1,1)="6",MID($K87,1,1)="6",MID($L87,1,1)="6",MID($M87,1,1)="6",MID($N87,1,1)=1),$Y87/$CZ87,0)</f>
        <v>0</v>
      </c>
      <c r="BR87" s="15">
        <f>IF(OR(MID($D87,1,1)="7",MID($E87,1,1)="7",MID($F87,1,1)="7",MID($G87,1,1)="7",MID($H87,1,1)="7",MID($I87,1,1)="7",MID($J87,1,1)="7",MID($K87,1,1)="7",MID($L87,1,1)="7",MID($M87,1,1)="7",MID($N87,1,1)=1),$Y87/$CZ87,0)</f>
        <v>0</v>
      </c>
      <c r="BS87" s="15">
        <f>IF(OR(MID($D87,1,1)="8",MID($E87,1,1)="8",MID($F87,1,1)="8",MID($G87,1,1)="8",MID($H87,1,1)="8",MID($I87,1,1)="8",MID($J87,1,1)="8",MID($K87,1,1)="8",MID($L87,1,1)="8",MID($M87,1,1)="8",MID($N87,1,1)=1),$Y87/$CZ87,0)</f>
        <v>0</v>
      </c>
      <c r="BT87" s="101">
        <f>SUM(BL87:BS87)</f>
        <v>0</v>
      </c>
      <c r="BW87" s="139"/>
      <c r="BX87" s="139"/>
      <c r="BY87" s="139"/>
      <c r="BZ87" s="139"/>
      <c r="CA87" s="139"/>
      <c r="CB87" s="139"/>
      <c r="CC87" s="139"/>
      <c r="CD87" s="139"/>
      <c r="CE87" s="383"/>
      <c r="CF87" s="355">
        <f>MAX(BW87:CD87)</f>
        <v>0</v>
      </c>
      <c r="CH87" s="139"/>
      <c r="CI87" s="139"/>
      <c r="CJ87" s="139"/>
      <c r="CK87" s="139"/>
      <c r="CL87" s="139"/>
      <c r="CM87" s="139"/>
      <c r="CN87" s="139"/>
      <c r="CO87" s="139"/>
      <c r="CP87" s="139"/>
      <c r="CQ87" s="356">
        <f>IF(MID(H87,1,1)="1",1,0)+IF(MID(I87,1,1)="1",1,0)+IF(MID(J87,1,1)="1",1,0)+IF(MID(K87,1,1)="1",1,0)+IF(MID(L87,1,1)="1",1,0)+IF(MID(M87,1,1)="1",1,0)+IF(MID(N87,1,1)="1",1,0)</f>
        <v>0</v>
      </c>
      <c r="CR87" s="356">
        <f>IF(MID(H87,1,1)="2",1,0)+IF(MID(I87,1,1)="2",1,0)+IF(MID(J87,1,1)="2",1,0)+IF(MID(K87,1,1)="2",1,0)+IF(MID(L87,1,1)="2",1,0)+IF(MID(M87,1,1)="2",1,0)+IF(MID(N87,1,1)="2",1,0)</f>
        <v>0</v>
      </c>
      <c r="CS87" s="358">
        <f>IF(MID(H87,1,1)="3",1,0)+IF(MID(I87,1,1)="3",1,0)+IF(MID(J87,1,1)="3",1,0)+IF(MID(K87,1,1)="3",1,0)+IF(MID(L87,1,1)="3",1,0)+IF(MID(M87,1,1)="3",1,0)+IF(MID(N87,1,1)="3",1,0)</f>
        <v>0</v>
      </c>
      <c r="CT87" s="356">
        <f>IF(MID(H87,1,1)="4",1,0)+IF(MID(I87,1,1)="4",1,0)+IF(MID(J87,1,1)="4",1,0)+IF(MID(K87,1,1)="4",1,0)+IF(MID(L87,1,1)="4",1,0)+IF(MID(M87,1,1)="4",1,0)+IF(MID(N87,1,1)="4",1,0)</f>
        <v>0</v>
      </c>
      <c r="CU87" s="356">
        <f>IF(MID(H87,1,1)="5",1,0)+IF(MID(I87,1,1)="5",1,0)+IF(MID(J87,1,1)="5",1,0)+IF(MID(K87,1,1)="5",1,0)+IF(MID(L87,1,1)="5",1,0)+IF(MID(M87,1,1)="5",1,0)+IF(MID(N87,1,1)="5",1,0)</f>
        <v>0</v>
      </c>
      <c r="CV87" s="356">
        <f>IF(MID(H87,1,1)="6",1,0)+IF(MID(I87,1,1)="6",1,0)+IF(MID(J87,1,1)="6",1,0)+IF(MID(K87,1,1)="6",1,0)+IF(MID(L87,1,1)="6",1,0)+IF(MID(M87,1,1)="6",1,0)+IF(MID(N87,1,1)="6",1,0)</f>
        <v>0</v>
      </c>
      <c r="CW87" s="356">
        <f>IF(MID(H87,1,1)="7",1,0)+IF(MID(I87,1,1)="7",1,0)+IF(MID(J87,1,1)="7",1,0)+IF(MID(K87,1,1)="7",1,0)+IF(MID(L87,1,1)="7",1,0)+IF(MID(M87,1,1)="7",1,0)+IF(MID(N87,1,1)="7",1,0)</f>
        <v>0</v>
      </c>
      <c r="CX87" s="356">
        <f>IF(MID(H87,1,1)="8",1,0)+IF(MID(I87,1,1)="8",1,0)+IF(MID(J87,1,1)="8",1,0)+IF(MID(K87,1,1)="8",1,0)+IF(MID(L87,1,1)="8",1,0)+IF(MID(M87,1,1)="8",1,0)+IF(MID(N87,1,1)="8",1,0)</f>
        <v>0</v>
      </c>
      <c r="CY87" s="359">
        <f>SUM(CQ87:CX87)</f>
        <v>0</v>
      </c>
      <c r="CZ87" s="20">
        <f>CP87+CY87</f>
        <v>0</v>
      </c>
      <c r="DC87" s="139"/>
      <c r="DD87" s="139"/>
      <c r="DE87" s="139"/>
      <c r="DF87" s="139"/>
      <c r="DG87" s="139"/>
      <c r="DH87" s="139"/>
      <c r="DI87" s="139"/>
      <c r="DJ87" s="139"/>
      <c r="DK87" s="139"/>
      <c r="DL87" s="139"/>
      <c r="DM87" s="139"/>
      <c r="DN87" s="139"/>
      <c r="DO87" s="139"/>
      <c r="DP87" s="139"/>
      <c r="DQ87" s="139"/>
      <c r="DR87" s="139"/>
      <c r="DS87" s="139"/>
      <c r="DT87" s="139"/>
      <c r="DU87" s="139"/>
    </row>
    <row r="88" spans="1:125" s="20" customFormat="1" x14ac:dyDescent="0.25">
      <c r="A88" s="388" t="s">
        <v>25</v>
      </c>
      <c r="B88" s="369" t="str">
        <f>'ПЛАН НАВЧАЛЬНОГО ПРОЦЕСУ ДЕННА'!B88</f>
        <v xml:space="preserve">Разом практика: </v>
      </c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  <c r="O88" s="198"/>
      <c r="P88" s="198"/>
      <c r="Q88" s="198"/>
      <c r="R88" s="198"/>
      <c r="S88" s="198"/>
      <c r="T88" s="198"/>
      <c r="U88" s="198"/>
      <c r="V88" s="198"/>
      <c r="W88" s="199"/>
      <c r="X88" s="37">
        <f>Y88*$BR$7</f>
        <v>216</v>
      </c>
      <c r="Y88" s="162">
        <f t="shared" ref="Y88:BI88" si="112">SUM(Y83:Y87)</f>
        <v>7.2</v>
      </c>
      <c r="Z88" s="37">
        <f t="shared" si="112"/>
        <v>0</v>
      </c>
      <c r="AA88" s="37">
        <f t="shared" si="112"/>
        <v>0</v>
      </c>
      <c r="AB88" s="37">
        <f t="shared" si="112"/>
        <v>0</v>
      </c>
      <c r="AC88" s="37">
        <f t="shared" si="112"/>
        <v>216</v>
      </c>
      <c r="AD88" s="262">
        <f t="shared" si="112"/>
        <v>0</v>
      </c>
      <c r="AE88" s="262">
        <f t="shared" si="112"/>
        <v>0</v>
      </c>
      <c r="AF88" s="262">
        <f t="shared" si="112"/>
        <v>0</v>
      </c>
      <c r="AG88" s="76">
        <f t="shared" si="112"/>
        <v>0</v>
      </c>
      <c r="AH88" s="262">
        <f t="shared" si="112"/>
        <v>0</v>
      </c>
      <c r="AI88" s="262">
        <f t="shared" si="112"/>
        <v>0</v>
      </c>
      <c r="AJ88" s="262">
        <f t="shared" si="112"/>
        <v>0</v>
      </c>
      <c r="AK88" s="76">
        <f t="shared" si="112"/>
        <v>0</v>
      </c>
      <c r="AL88" s="262">
        <f t="shared" si="112"/>
        <v>0</v>
      </c>
      <c r="AM88" s="262">
        <f t="shared" si="112"/>
        <v>0</v>
      </c>
      <c r="AN88" s="262">
        <f t="shared" si="112"/>
        <v>0</v>
      </c>
      <c r="AO88" s="76">
        <f t="shared" si="112"/>
        <v>7.2</v>
      </c>
      <c r="AP88" s="262">
        <f t="shared" si="112"/>
        <v>0</v>
      </c>
      <c r="AQ88" s="262">
        <f t="shared" si="112"/>
        <v>0</v>
      </c>
      <c r="AR88" s="262">
        <f t="shared" si="112"/>
        <v>0</v>
      </c>
      <c r="AS88" s="76">
        <f t="shared" si="112"/>
        <v>0</v>
      </c>
      <c r="AT88" s="262">
        <f t="shared" si="112"/>
        <v>0</v>
      </c>
      <c r="AU88" s="262">
        <f t="shared" si="112"/>
        <v>0</v>
      </c>
      <c r="AV88" s="262">
        <f t="shared" si="112"/>
        <v>0</v>
      </c>
      <c r="AW88" s="76">
        <f t="shared" si="112"/>
        <v>0</v>
      </c>
      <c r="AX88" s="262">
        <f t="shared" si="112"/>
        <v>0</v>
      </c>
      <c r="AY88" s="262">
        <f t="shared" si="112"/>
        <v>0</v>
      </c>
      <c r="AZ88" s="262">
        <f t="shared" si="112"/>
        <v>0</v>
      </c>
      <c r="BA88" s="76">
        <f t="shared" si="112"/>
        <v>0</v>
      </c>
      <c r="BB88" s="262">
        <f t="shared" si="112"/>
        <v>0</v>
      </c>
      <c r="BC88" s="262">
        <f t="shared" si="112"/>
        <v>0</v>
      </c>
      <c r="BD88" s="262">
        <f t="shared" si="112"/>
        <v>0</v>
      </c>
      <c r="BE88" s="76">
        <f t="shared" si="112"/>
        <v>0</v>
      </c>
      <c r="BF88" s="262">
        <f t="shared" si="112"/>
        <v>0</v>
      </c>
      <c r="BG88" s="262">
        <f t="shared" si="112"/>
        <v>0</v>
      </c>
      <c r="BH88" s="262">
        <f t="shared" si="112"/>
        <v>0</v>
      </c>
      <c r="BI88" s="76">
        <f t="shared" si="112"/>
        <v>0</v>
      </c>
      <c r="BJ88" s="69">
        <f t="shared" si="110"/>
        <v>1</v>
      </c>
      <c r="BL88" s="89">
        <f>SUM(BL83:BL87)</f>
        <v>0</v>
      </c>
      <c r="BM88" s="89">
        <f t="shared" ref="BM88:BT88" si="113">SUM(BM83:BM87)</f>
        <v>0</v>
      </c>
      <c r="BN88" s="89">
        <f t="shared" si="113"/>
        <v>7.2</v>
      </c>
      <c r="BO88" s="89">
        <f t="shared" si="113"/>
        <v>0</v>
      </c>
      <c r="BP88" s="89">
        <f t="shared" si="113"/>
        <v>0</v>
      </c>
      <c r="BQ88" s="89">
        <f t="shared" si="113"/>
        <v>0</v>
      </c>
      <c r="BR88" s="89">
        <f t="shared" si="113"/>
        <v>0</v>
      </c>
      <c r="BS88" s="89">
        <f t="shared" si="113"/>
        <v>0</v>
      </c>
      <c r="BT88" s="89">
        <f t="shared" si="113"/>
        <v>7.2</v>
      </c>
      <c r="BU88" s="25"/>
      <c r="BV88" s="25"/>
      <c r="BW88" s="139"/>
      <c r="BX88" s="139"/>
      <c r="BY88" s="139"/>
      <c r="BZ88" s="139"/>
      <c r="CA88" s="139"/>
      <c r="CB88" s="139"/>
      <c r="CC88" s="139"/>
      <c r="CD88" s="139"/>
      <c r="CE88" s="383"/>
      <c r="CF88" s="355">
        <f t="shared" si="111"/>
        <v>0</v>
      </c>
      <c r="CH88" s="139"/>
      <c r="CI88" s="139"/>
      <c r="CJ88" s="139"/>
      <c r="CK88" s="139"/>
      <c r="CL88" s="139"/>
      <c r="CM88" s="139"/>
      <c r="CN88" s="139"/>
      <c r="CO88" s="139"/>
      <c r="CP88" s="139"/>
      <c r="CQ88" s="20">
        <f t="shared" ref="CQ88:CX88" si="114">SUM(CQ83:CQ87)</f>
        <v>0</v>
      </c>
      <c r="CR88" s="20">
        <f t="shared" si="114"/>
        <v>0</v>
      </c>
      <c r="CS88" s="20">
        <f t="shared" si="114"/>
        <v>1</v>
      </c>
      <c r="CT88" s="20">
        <f t="shared" si="114"/>
        <v>0</v>
      </c>
      <c r="CU88" s="20">
        <f t="shared" si="114"/>
        <v>0</v>
      </c>
      <c r="CV88" s="20">
        <f t="shared" si="114"/>
        <v>0</v>
      </c>
      <c r="CW88" s="20">
        <f t="shared" si="114"/>
        <v>0</v>
      </c>
      <c r="CX88" s="20">
        <f t="shared" si="114"/>
        <v>0</v>
      </c>
      <c r="CY88" s="389">
        <f>SUM(CY83:CY87)</f>
        <v>1</v>
      </c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139"/>
      <c r="DP88" s="139"/>
      <c r="DQ88" s="139"/>
      <c r="DR88" s="139"/>
      <c r="DS88" s="139"/>
      <c r="DT88" s="139"/>
      <c r="DU88" s="139"/>
    </row>
    <row r="89" spans="1:125" s="20" customFormat="1" ht="13.5" customHeight="1" x14ac:dyDescent="0.2">
      <c r="A89" s="198"/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  <c r="AO89" s="198"/>
      <c r="AP89" s="198"/>
      <c r="AQ89" s="198"/>
      <c r="AR89" s="198"/>
      <c r="AS89" s="198"/>
      <c r="AT89" s="198"/>
      <c r="AU89" s="198"/>
      <c r="AV89" s="198"/>
      <c r="AW89" s="198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198"/>
      <c r="BI89" s="198"/>
      <c r="BJ89" s="390"/>
      <c r="BK89" s="390"/>
      <c r="BL89" s="391"/>
      <c r="BM89" s="391"/>
      <c r="BN89" s="391"/>
      <c r="BO89" s="391"/>
      <c r="BP89" s="391"/>
      <c r="BQ89" s="391"/>
      <c r="BR89" s="391"/>
      <c r="BS89" s="391"/>
      <c r="BT89" s="391"/>
    </row>
    <row r="90" spans="1:125" s="20" customFormat="1" ht="13.5" customHeight="1" x14ac:dyDescent="0.25">
      <c r="A90" s="386" t="str">
        <f>'ПЛАН НАВЧАЛЬНОГО ПРОЦЕСУ ДЕННА'!A90</f>
        <v>1.4</v>
      </c>
      <c r="B90" s="380" t="str">
        <f>'ПЛАН НАВЧАЛЬНОГО ПРОЦЕСУ ДЕННА'!B90</f>
        <v>Кваліфікаційна робота</v>
      </c>
      <c r="C90" s="381"/>
      <c r="D90" s="382"/>
      <c r="E90" s="382"/>
      <c r="F90" s="382"/>
      <c r="G90" s="382"/>
      <c r="H90" s="382"/>
      <c r="I90" s="382"/>
      <c r="J90" s="382"/>
      <c r="K90" s="382"/>
      <c r="L90" s="382"/>
      <c r="M90" s="382"/>
      <c r="N90" s="382"/>
      <c r="O90" s="382"/>
      <c r="P90" s="382"/>
      <c r="Q90" s="382"/>
      <c r="R90" s="382"/>
      <c r="S90" s="382"/>
      <c r="T90" s="382"/>
      <c r="U90" s="382"/>
      <c r="V90" s="382"/>
      <c r="W90" s="382"/>
      <c r="X90" s="377"/>
      <c r="Y90" s="377"/>
      <c r="Z90" s="377"/>
      <c r="AA90" s="377"/>
      <c r="AB90" s="377"/>
      <c r="AC90" s="377"/>
      <c r="AD90" s="387"/>
      <c r="AE90" s="387"/>
      <c r="AF90" s="387"/>
      <c r="AG90" s="387"/>
      <c r="AH90" s="387"/>
      <c r="AI90" s="387"/>
      <c r="AJ90" s="387"/>
      <c r="AK90" s="387"/>
      <c r="AL90" s="387"/>
      <c r="AM90" s="387"/>
      <c r="AN90" s="387"/>
      <c r="AO90" s="387"/>
      <c r="AP90" s="387"/>
      <c r="AQ90" s="387"/>
      <c r="AR90" s="387"/>
      <c r="AS90" s="387"/>
      <c r="AT90" s="387"/>
      <c r="AU90" s="387"/>
      <c r="AV90" s="387"/>
      <c r="AW90" s="387"/>
      <c r="AX90" s="387"/>
      <c r="AY90" s="387"/>
      <c r="AZ90" s="387"/>
      <c r="BA90" s="387"/>
      <c r="BB90" s="387"/>
      <c r="BC90" s="387"/>
      <c r="BD90" s="387"/>
      <c r="BE90" s="387"/>
      <c r="BF90" s="387"/>
      <c r="BG90" s="387"/>
      <c r="BH90" s="387"/>
      <c r="BI90" s="387"/>
      <c r="BJ90" s="77"/>
      <c r="BK90" s="25"/>
      <c r="BL90" s="379"/>
      <c r="BM90" s="379"/>
      <c r="BN90" s="379"/>
      <c r="BO90" s="379"/>
      <c r="BP90" s="379"/>
      <c r="BQ90" s="379"/>
      <c r="BR90" s="379"/>
      <c r="BS90" s="379"/>
      <c r="BT90" s="379"/>
      <c r="CE90" s="236"/>
      <c r="CF90" s="253"/>
      <c r="DD90" s="58"/>
      <c r="DE90" s="58"/>
      <c r="DF90" s="58"/>
      <c r="DG90" s="58"/>
      <c r="DH90" s="58"/>
      <c r="DI90" s="58"/>
      <c r="DJ90" s="58"/>
      <c r="DK90" s="58"/>
    </row>
    <row r="91" spans="1:125" s="20" customFormat="1" x14ac:dyDescent="0.25">
      <c r="A91" s="23" t="str">
        <f>'ПЛАН НАВЧАЛЬНОГО ПРОЦЕСУ ДЕННА'!A91</f>
        <v>1.4.01</v>
      </c>
      <c r="B91" s="513" t="str">
        <f>'ПЛАН НАВЧАЛЬНОГО ПРОЦЕСУ ДЕННА'!B91</f>
        <v>Кваліфікаційна робота магістра</v>
      </c>
      <c r="C91" s="514">
        <f>'ПЛАН НАВЧАЛЬНОГО ПРОЦЕСУ ДЕННА'!C91</f>
        <v>0</v>
      </c>
      <c r="D91" s="311">
        <f>'ПЛАН НАВЧАЛЬНОГО ПРОЦЕСУ ДЕННА'!D91</f>
        <v>3</v>
      </c>
      <c r="E91" s="311">
        <f>'ПЛАН НАВЧАЛЬНОГО ПРОЦЕСУ ДЕННА'!E91</f>
        <v>0</v>
      </c>
      <c r="F91" s="311">
        <f>'ПЛАН НАВЧАЛЬНОГО ПРОЦЕСУ ДЕННА'!F91</f>
        <v>0</v>
      </c>
      <c r="G91" s="311">
        <f>'ПЛАН НАВЧАЛЬНОГО ПРОЦЕСУ ДЕННА'!G91</f>
        <v>0</v>
      </c>
      <c r="H91" s="311">
        <f>'ПЛАН НАВЧАЛЬНОГО ПРОЦЕСУ ДЕННА'!H91</f>
        <v>0</v>
      </c>
      <c r="I91" s="311">
        <f>'ПЛАН НАВЧАЛЬНОГО ПРОЦЕСУ ДЕННА'!I91</f>
        <v>0</v>
      </c>
      <c r="J91" s="311">
        <f>'ПЛАН НАВЧАЛЬНОГО ПРОЦЕСУ ДЕННА'!J91</f>
        <v>0</v>
      </c>
      <c r="K91" s="311">
        <f>'ПЛАН НАВЧАЛЬНОГО ПРОЦЕСУ ДЕННА'!K91</f>
        <v>0</v>
      </c>
      <c r="L91" s="311">
        <f>'ПЛАН НАВЧАЛЬНОГО ПРОЦЕСУ ДЕННА'!L91</f>
        <v>0</v>
      </c>
      <c r="M91" s="311">
        <f>'ПЛАН НАВЧАЛЬНОГО ПРОЦЕСУ ДЕННА'!M91</f>
        <v>0</v>
      </c>
      <c r="N91" s="311">
        <f>'ПЛАН НАВЧАЛЬНОГО ПРОЦЕСУ ДЕННА'!N91</f>
        <v>0</v>
      </c>
      <c r="O91" s="311">
        <f>'ПЛАН НАВЧАЛЬНОГО ПРОЦЕСУ ДЕННА'!O91</f>
        <v>0</v>
      </c>
      <c r="P91" s="311">
        <f>'ПЛАН НАВЧАЛЬНОГО ПРОЦЕСУ ДЕННА'!P91</f>
        <v>0</v>
      </c>
      <c r="Q91" s="311">
        <f>'ПЛАН НАВЧАЛЬНОГО ПРОЦЕСУ ДЕННА'!Q91</f>
        <v>0</v>
      </c>
      <c r="R91" s="311">
        <f>'ПЛАН НАВЧАЛЬНОГО ПРОЦЕСУ ДЕННА'!R91</f>
        <v>0</v>
      </c>
      <c r="S91" s="311">
        <f>'ПЛАН НАВЧАЛЬНОГО ПРОЦЕСУ ДЕННА'!S91</f>
        <v>0</v>
      </c>
      <c r="T91" s="311">
        <f>'ПЛАН НАВЧАЛЬНОГО ПРОЦЕСУ ДЕННА'!T91</f>
        <v>0</v>
      </c>
      <c r="U91" s="311">
        <f>'ПЛАН НАВЧАЛЬНОГО ПРОЦЕСУ ДЕННА'!U91</f>
        <v>0</v>
      </c>
      <c r="V91" s="311">
        <f>'ПЛАН НАВЧАЛЬНОГО ПРОЦЕСУ ДЕННА'!V91</f>
        <v>0</v>
      </c>
      <c r="W91" s="311">
        <f>'ПЛАН НАВЧАЛЬНОГО ПРОЦЕСУ ДЕННА'!W91</f>
        <v>0</v>
      </c>
      <c r="X91" s="353">
        <f>'ПЛАН НАВЧАЛЬНОГО ПРОЦЕСУ ДЕННА'!X91</f>
        <v>360</v>
      </c>
      <c r="Y91" s="162">
        <f>'ПЛАН НАВЧАЛЬНОГО ПРОЦЕСУ ДЕННА'!Y91</f>
        <v>12</v>
      </c>
      <c r="Z91" s="9">
        <f t="shared" ref="Z91:AB91" si="115">AD91*$BL$5+AH91*$BM$5+AL91*$BN$5+AP91*$BO$5+AT91*$BP$5+AX91*$BQ$5+BB91*$BR$5+BF91*$BS$5</f>
        <v>0</v>
      </c>
      <c r="AA91" s="9">
        <f t="shared" si="115"/>
        <v>0</v>
      </c>
      <c r="AB91" s="9">
        <f t="shared" si="115"/>
        <v>0</v>
      </c>
      <c r="AC91" s="9">
        <f t="shared" ref="AC91" si="116">X91-Z91</f>
        <v>360</v>
      </c>
      <c r="AD91" s="162">
        <f>'ПЛАН НАВЧАЛЬНОГО ПРОЦЕСУ ДЕННА'!AD91</f>
        <v>0</v>
      </c>
      <c r="AE91" s="162">
        <f>'ПЛАН НАВЧАЛЬНОГО ПРОЦЕСУ ДЕННА'!AE91</f>
        <v>0</v>
      </c>
      <c r="AF91" s="162">
        <f>'ПЛАН НАВЧАЛЬНОГО ПРОЦЕСУ ДЕННА'!AF91</f>
        <v>0</v>
      </c>
      <c r="AG91" s="76">
        <f>'ПЛАН НАВЧАЛЬНОГО ПРОЦЕСУ ДЕННА'!AG91</f>
        <v>0</v>
      </c>
      <c r="AH91" s="162">
        <f>'ПЛАН НАВЧАЛЬНОГО ПРОЦЕСУ ДЕННА'!AH91</f>
        <v>0</v>
      </c>
      <c r="AI91" s="162">
        <f>'ПЛАН НАВЧАЛЬНОГО ПРОЦЕСУ ДЕННА'!AI91</f>
        <v>0</v>
      </c>
      <c r="AJ91" s="162">
        <f>'ПЛАН НАВЧАЛЬНОГО ПРОЦЕСУ ДЕННА'!AJ91</f>
        <v>0</v>
      </c>
      <c r="AK91" s="76">
        <f>'ПЛАН НАВЧАЛЬНОГО ПРОЦЕСУ ДЕННА'!AK91</f>
        <v>0</v>
      </c>
      <c r="AL91" s="162">
        <f>'ПЛАН НАВЧАЛЬНОГО ПРОЦЕСУ ДЕННА'!AL91</f>
        <v>0</v>
      </c>
      <c r="AM91" s="162">
        <f>'ПЛАН НАВЧАЛЬНОГО ПРОЦЕСУ ДЕННА'!AM91</f>
        <v>0</v>
      </c>
      <c r="AN91" s="162">
        <f>'ПЛАН НАВЧАЛЬНОГО ПРОЦЕСУ ДЕННА'!AN91</f>
        <v>0</v>
      </c>
      <c r="AO91" s="76">
        <f>'ПЛАН НАВЧАЛЬНОГО ПРОЦЕСУ ДЕННА'!AO91</f>
        <v>12</v>
      </c>
      <c r="AP91" s="162">
        <f>'ПЛАН НАВЧАЛЬНОГО ПРОЦЕСУ ДЕННА'!AP91</f>
        <v>0</v>
      </c>
      <c r="AQ91" s="162">
        <f>'ПЛАН НАВЧАЛЬНОГО ПРОЦЕСУ ДЕННА'!AQ91</f>
        <v>0</v>
      </c>
      <c r="AR91" s="162">
        <f>'ПЛАН НАВЧАЛЬНОГО ПРОЦЕСУ ДЕННА'!AR91</f>
        <v>0</v>
      </c>
      <c r="AS91" s="76">
        <f>'ПЛАН НАВЧАЛЬНОГО ПРОЦЕСУ ДЕННА'!AS91</f>
        <v>0</v>
      </c>
      <c r="AT91" s="162">
        <f>'ПЛАН НАВЧАЛЬНОГО ПРОЦЕСУ ДЕННА'!AT91</f>
        <v>0</v>
      </c>
      <c r="AU91" s="162">
        <f>'ПЛАН НАВЧАЛЬНОГО ПРОЦЕСУ ДЕННА'!AU91</f>
        <v>0</v>
      </c>
      <c r="AV91" s="162">
        <f>'ПЛАН НАВЧАЛЬНОГО ПРОЦЕСУ ДЕННА'!AV91</f>
        <v>0</v>
      </c>
      <c r="AW91" s="76">
        <f>'ПЛАН НАВЧАЛЬНОГО ПРОЦЕСУ ДЕННА'!AW91</f>
        <v>0</v>
      </c>
      <c r="AX91" s="162">
        <f>'ПЛАН НАВЧАЛЬНОГО ПРОЦЕСУ ДЕННА'!AX91</f>
        <v>0</v>
      </c>
      <c r="AY91" s="162">
        <f>'ПЛАН НАВЧАЛЬНОГО ПРОЦЕСУ ДЕННА'!AY91</f>
        <v>0</v>
      </c>
      <c r="AZ91" s="162">
        <f>'ПЛАН НАВЧАЛЬНОГО ПРОЦЕСУ ДЕННА'!AZ91</f>
        <v>0</v>
      </c>
      <c r="BA91" s="76">
        <f>'ПЛАН НАВЧАЛЬНОГО ПРОЦЕСУ ДЕННА'!BA91</f>
        <v>0</v>
      </c>
      <c r="BB91" s="162">
        <f>'ПЛАН НАВЧАЛЬНОГО ПРОЦЕСУ ДЕННА'!BB91</f>
        <v>0</v>
      </c>
      <c r="BC91" s="162">
        <f>'ПЛАН НАВЧАЛЬНОГО ПРОЦЕСУ ДЕННА'!BC91</f>
        <v>0</v>
      </c>
      <c r="BD91" s="162">
        <f>'ПЛАН НАВЧАЛЬНОГО ПРОЦЕСУ ДЕННА'!BD91</f>
        <v>0</v>
      </c>
      <c r="BE91" s="76">
        <f>'ПЛАН НАВЧАЛЬНОГО ПРОЦЕСУ ДЕННА'!BE91</f>
        <v>0</v>
      </c>
      <c r="BF91" s="162">
        <f>'ПЛАН НАВЧАЛЬНОГО ПРОЦЕСУ ДЕННА'!BF91</f>
        <v>0</v>
      </c>
      <c r="BG91" s="162">
        <f>'ПЛАН НАВЧАЛЬНОГО ПРОЦЕСУ ДЕННА'!BG91</f>
        <v>0</v>
      </c>
      <c r="BH91" s="162">
        <f>'ПЛАН НАВЧАЛЬНОГО ПРОЦЕСУ ДЕННА'!BH91</f>
        <v>0</v>
      </c>
      <c r="BI91" s="76">
        <f>BS91</f>
        <v>0</v>
      </c>
      <c r="BJ91" s="69">
        <f t="shared" ref="BJ91" si="117">IF(ISERROR(AC91/X91),0,AC91/X91)</f>
        <v>1</v>
      </c>
      <c r="BL91" s="15">
        <f>IF(OR(MID($D91,1,1)="1",MID($E91,1,1)="1",MID($F91,1,1)="1",MID($G91,1,1)="1",MID($H91,1,1)="1",MID($I91,1,1)="1",MID($J91,1,1)="1",MID($K91,1,1)="1",MID($L91,1,1)="1",MID($M91,1,1)="1",MID($N91,1,1)=1),$Y91/$CZ91,0)</f>
        <v>0</v>
      </c>
      <c r="BM91" s="15">
        <f>IF(OR(MID($D91,1,1)="2",MID($E91,1,1)="2",MID($F91,1,1)="2",MID($G91,1,1)="2",MID($H91,1,1)="2",MID($I91,1,1)="2",MID($J91,1,1)="2",MID($K91,1,1)="2",MID($L91,1,1)="2",MID($M91,1,1)="2",MID($N91,1,1)=1),$Y91/$CZ91,0)</f>
        <v>0</v>
      </c>
      <c r="BN91" s="15" t="e">
        <f>IF(OR(MID($D91,1,1)="3",MID($E91,1,1)="3",MID($F91,1,1)="3",MID($G91,1,1)="3",MID($H91,1,1)="3",MID($I91,1,1)="3",MID($J91,1,1)="3",MID($K91,1,1)="3",MID($L91,1,1)="3",MID($M91,1,1)="3",MID($N91,1,1)=1),$Y91/$CZ91,0)</f>
        <v>#DIV/0!</v>
      </c>
      <c r="BO91" s="15">
        <f>IF(OR(MID($D91,1,1)="4",MID($E91,1,1)="4",MID($F91,1,1)="4",MID($G91,1,1)="4",MID($H91,1,1)="4",MID($I91,1,1)="4",MID($J91,1,1)="4",MID($K91,1,1)="4",MID($L91,1,1)="4",MID($M91,1,1)="4",MID($N91,1,1)=1),$Y91/$CZ91,0)</f>
        <v>0</v>
      </c>
      <c r="BP91" s="15">
        <f>IF(OR(MID($D91,1,1)="5",MID($E91,1,1)="5",MID($F91,1,1)="5",MID($G91,1,1)="5",MID($H91,1,1)="5",MID($I91,1,1)="5",MID($J91,1,1)="5",MID($K91,1,1)="5",MID($L91,1,1)="5",MID($M91,1,1)="5",MID($N91,1,1)=1),$Y91/$CZ91,0)</f>
        <v>0</v>
      </c>
      <c r="BQ91" s="15">
        <f>IF(OR(MID($D91,1,1)="6",MID($E91,1,1)="6",MID($F91,1,1)="6",MID($G91,1,1)="6",MID($H91,1,1)="6",MID($I91,1,1)="6",MID($J91,1,1)="6",MID($K91,1,1)="6",MID($L91,1,1)="6",MID($M91,1,1)="6",MID($N91,1,1)=1),$Y91/$CZ91,0)</f>
        <v>0</v>
      </c>
      <c r="BR91" s="15">
        <f>IF(OR(MID($D91,1,1)="7",MID($E91,1,1)="7",MID($F91,1,1)="7",MID($G91,1,1)="7",MID($H91,1,1)="7",MID($I91,1,1)="7",MID($J91,1,1)="7",MID($K91,1,1)="7",MID($L91,1,1)="7",MID($M91,1,1)="7",MID($N91,1,1)=1),$Y91/$CZ91,0)</f>
        <v>0</v>
      </c>
      <c r="BS91" s="15">
        <f>IF(OR(MID($D91,1,1)="8",MID($E91,1,1)="8",MID($F91,1,1)="8",MID($G91,1,1)="8",MID($H91,1,1)="8",MID($I91,1,1)="8",MID($J91,1,1)="8",MID($K91,1,1)="8",MID($L91,1,1)="8",MID($M91,1,1)="8",MID($N91,1,1)=1),$Y91/$CZ91,0)</f>
        <v>0</v>
      </c>
      <c r="BT91" s="101" t="e">
        <f>SUM(BL91:BS91)</f>
        <v>#DIV/0!</v>
      </c>
      <c r="BW91" s="139"/>
      <c r="BX91" s="139"/>
      <c r="BY91" s="139"/>
      <c r="BZ91" s="139"/>
      <c r="CA91" s="139"/>
      <c r="CB91" s="139"/>
      <c r="CC91" s="139"/>
      <c r="CD91" s="139"/>
      <c r="CE91" s="383"/>
      <c r="CF91" s="355">
        <f t="shared" ref="CF91" si="118">MAX(BW91:CD91)</f>
        <v>0</v>
      </c>
      <c r="CH91" s="139"/>
      <c r="CI91" s="139"/>
      <c r="CJ91" s="139"/>
      <c r="CK91" s="139"/>
      <c r="CL91" s="139"/>
      <c r="CM91" s="139"/>
      <c r="CN91" s="139"/>
      <c r="CO91" s="139"/>
      <c r="CP91" s="139"/>
      <c r="CQ91" s="356">
        <f>IF(MID(H91,1,1)="1",1,0)+IF(MID(I91,1,1)="1",1,0)+IF(MID(J91,1,1)="1",1,0)+IF(MID(K91,1,1)="1",1,0)+IF(MID(L91,1,1)="1",1,0)+IF(MID(M91,1,1)="1",1,0)+IF(MID(N91,1,1)="1",1,0)</f>
        <v>0</v>
      </c>
      <c r="CR91" s="356">
        <f>IF(MID(H91,1,1)="2",1,0)+IF(MID(I91,1,1)="2",1,0)+IF(MID(J91,1,1)="2",1,0)+IF(MID(K91,1,1)="2",1,0)+IF(MID(L91,1,1)="2",1,0)+IF(MID(M91,1,1)="2",1,0)+IF(MID(N91,1,1)="2",1,0)</f>
        <v>0</v>
      </c>
      <c r="CS91" s="358">
        <f>IF(MID(H91,1,1)="3",1,0)+IF(MID(I91,1,1)="3",1,0)+IF(MID(J91,1,1)="3",1,0)+IF(MID(K91,1,1)="3",1,0)+IF(MID(L91,1,1)="3",1,0)+IF(MID(M91,1,1)="3",1,0)+IF(MID(N91,1,1)="3",1,0)</f>
        <v>0</v>
      </c>
      <c r="CT91" s="356">
        <f>IF(MID(H91,1,1)="4",1,0)+IF(MID(I91,1,1)="4",1,0)+IF(MID(J91,1,1)="4",1,0)+IF(MID(K91,1,1)="4",1,0)+IF(MID(L91,1,1)="4",1,0)+IF(MID(M91,1,1)="4",1,0)+IF(MID(N91,1,1)="4",1,0)</f>
        <v>0</v>
      </c>
      <c r="CU91" s="356">
        <f>IF(MID(H91,1,1)="5",1,0)+IF(MID(I91,1,1)="5",1,0)+IF(MID(J91,1,1)="5",1,0)+IF(MID(K91,1,1)="5",1,0)+IF(MID(L91,1,1)="5",1,0)+IF(MID(M91,1,1)="5",1,0)+IF(MID(N91,1,1)="5",1,0)</f>
        <v>0</v>
      </c>
      <c r="CV91" s="356">
        <f>IF(MID(H91,1,1)="6",1,0)+IF(MID(I91,1,1)="6",1,0)+IF(MID(J91,1,1)="6",1,0)+IF(MID(K91,1,1)="6",1,0)+IF(MID(L91,1,1)="6",1,0)+IF(MID(M91,1,1)="6",1,0)+IF(MID(N91,1,1)="6",1,0)</f>
        <v>0</v>
      </c>
      <c r="CW91" s="356">
        <f>IF(MID(H91,1,1)="7",1,0)+IF(MID(I91,1,1)="7",1,0)+IF(MID(J91,1,1)="7",1,0)+IF(MID(K91,1,1)="7",1,0)+IF(MID(L91,1,1)="7",1,0)+IF(MID(M91,1,1)="7",1,0)+IF(MID(N91,1,1)="7",1,0)</f>
        <v>0</v>
      </c>
      <c r="CX91" s="356">
        <f>IF(MID(H91,1,1)="8",1,0)+IF(MID(I91,1,1)="8",1,0)+IF(MID(J91,1,1)="8",1,0)+IF(MID(K91,1,1)="8",1,0)+IF(MID(L91,1,1)="8",1,0)+IF(MID(M91,1,1)="8",1,0)+IF(MID(N91,1,1)="8",1,0)+IF(MID(D91,1,1)="8",1,0)</f>
        <v>0</v>
      </c>
      <c r="CY91" s="359">
        <f>SUM(CQ91:CX91)</f>
        <v>0</v>
      </c>
      <c r="CZ91" s="20">
        <f>CP91+CY91</f>
        <v>0</v>
      </c>
      <c r="DC91" s="139"/>
      <c r="DD91" s="139"/>
      <c r="DE91" s="139"/>
      <c r="DF91" s="139"/>
      <c r="DG91" s="139"/>
      <c r="DH91" s="139"/>
      <c r="DI91" s="139"/>
      <c r="DJ91" s="139"/>
      <c r="DK91" s="139"/>
      <c r="DL91" s="139"/>
      <c r="DM91" s="139"/>
      <c r="DN91" s="139"/>
      <c r="DO91" s="139"/>
      <c r="DP91" s="139"/>
      <c r="DQ91" s="139"/>
      <c r="DR91" s="139"/>
      <c r="DS91" s="139"/>
      <c r="DT91" s="139"/>
      <c r="DU91" s="139"/>
    </row>
    <row r="92" spans="1:125" s="20" customFormat="1" ht="13.5" hidden="1" customHeight="1" x14ac:dyDescent="0.2">
      <c r="A92" s="198"/>
      <c r="B92" s="198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  <c r="AO92" s="198"/>
      <c r="AP92" s="198"/>
      <c r="AQ92" s="198"/>
      <c r="AR92" s="198"/>
      <c r="AS92" s="198"/>
      <c r="AT92" s="198"/>
      <c r="AU92" s="198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198"/>
      <c r="BI92" s="198"/>
      <c r="BJ92" s="390"/>
      <c r="BK92" s="390"/>
      <c r="BL92" s="390"/>
      <c r="BM92" s="390"/>
      <c r="BN92" s="390"/>
      <c r="BO92" s="390"/>
      <c r="BP92" s="390"/>
      <c r="BQ92" s="390"/>
      <c r="BR92" s="390"/>
      <c r="BS92" s="390"/>
      <c r="BT92" s="390"/>
    </row>
    <row r="93" spans="1:125" s="20" customFormat="1" ht="13.5" hidden="1" customHeight="1" x14ac:dyDescent="0.2">
      <c r="A93" s="198"/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  <c r="AO93" s="198"/>
      <c r="AP93" s="198"/>
      <c r="AQ93" s="198"/>
      <c r="AR93" s="198"/>
      <c r="AS93" s="198"/>
      <c r="AT93" s="198"/>
      <c r="AU93" s="198"/>
      <c r="AV93" s="198"/>
      <c r="AW93" s="198"/>
      <c r="AX93" s="198"/>
      <c r="AY93" s="198"/>
      <c r="AZ93" s="198"/>
      <c r="BA93" s="198"/>
      <c r="BB93" s="198"/>
      <c r="BC93" s="198"/>
      <c r="BD93" s="198"/>
      <c r="BE93" s="198"/>
      <c r="BF93" s="198"/>
      <c r="BG93" s="198"/>
      <c r="BH93" s="198"/>
      <c r="BI93" s="198"/>
      <c r="BJ93" s="390"/>
      <c r="BK93" s="390"/>
      <c r="BL93" s="390"/>
      <c r="BM93" s="390"/>
      <c r="BN93" s="390"/>
      <c r="BO93" s="390"/>
      <c r="BP93" s="390"/>
      <c r="BQ93" s="390"/>
      <c r="BR93" s="390"/>
      <c r="BS93" s="390"/>
      <c r="BT93" s="390"/>
    </row>
    <row r="94" spans="1:125" s="20" customFormat="1" ht="13.5" hidden="1" customHeight="1" x14ac:dyDescent="0.2">
      <c r="A94" s="198"/>
      <c r="B94" s="198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8"/>
      <c r="W94" s="198"/>
      <c r="X94" s="198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  <c r="AO94" s="198"/>
      <c r="AP94" s="198"/>
      <c r="AQ94" s="198"/>
      <c r="AR94" s="198"/>
      <c r="AS94" s="198"/>
      <c r="AT94" s="198"/>
      <c r="AU94" s="198"/>
      <c r="AV94" s="198"/>
      <c r="AW94" s="198"/>
      <c r="AX94" s="198"/>
      <c r="AY94" s="198"/>
      <c r="AZ94" s="198"/>
      <c r="BA94" s="198"/>
      <c r="BB94" s="198"/>
      <c r="BC94" s="198"/>
      <c r="BD94" s="198"/>
      <c r="BE94" s="198"/>
      <c r="BF94" s="198"/>
      <c r="BG94" s="198"/>
      <c r="BH94" s="198"/>
      <c r="BI94" s="198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</row>
    <row r="95" spans="1:125" s="20" customFormat="1" ht="13.5" customHeight="1" x14ac:dyDescent="0.2">
      <c r="A95" s="198"/>
      <c r="B95" s="198"/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  <c r="AO95" s="198"/>
      <c r="AP95" s="198"/>
      <c r="AQ95" s="198"/>
      <c r="AR95" s="198"/>
      <c r="AS95" s="198"/>
      <c r="AT95" s="198"/>
      <c r="AU95" s="198"/>
      <c r="AV95" s="198"/>
      <c r="AW95" s="198"/>
      <c r="AX95" s="198"/>
      <c r="AY95" s="198"/>
      <c r="AZ95" s="198"/>
      <c r="BA95" s="198"/>
      <c r="BB95" s="198"/>
      <c r="BC95" s="198"/>
      <c r="BD95" s="198"/>
      <c r="BE95" s="198"/>
      <c r="BF95" s="198"/>
      <c r="BG95" s="198"/>
      <c r="BH95" s="198"/>
      <c r="BI95" s="198"/>
      <c r="BJ95" s="390"/>
      <c r="BK95" s="390"/>
      <c r="BL95" s="390"/>
      <c r="BM95" s="390"/>
      <c r="BN95" s="390"/>
      <c r="BO95" s="390"/>
      <c r="BP95" s="390"/>
      <c r="BQ95" s="390"/>
      <c r="BR95" s="390"/>
      <c r="BS95" s="390"/>
      <c r="BT95" s="390"/>
    </row>
    <row r="96" spans="1:125" s="20" customFormat="1" ht="12.75" customHeight="1" x14ac:dyDescent="0.25">
      <c r="A96" s="386" t="str">
        <f>'ПЛАН НАВЧАЛЬНОГО ПРОЦЕСУ ДЕННА'!A96</f>
        <v>1.5</v>
      </c>
      <c r="B96" s="380" t="str">
        <f>'ПЛАН НАВЧАЛЬНОГО ПРОЦЕСУ ДЕННА'!B96</f>
        <v>Атестація</v>
      </c>
      <c r="C96" s="392"/>
      <c r="D96" s="392"/>
      <c r="E96" s="392"/>
      <c r="F96" s="392"/>
      <c r="G96" s="392"/>
      <c r="H96" s="392"/>
      <c r="I96" s="392"/>
      <c r="J96" s="392"/>
      <c r="K96" s="392"/>
      <c r="L96" s="392"/>
      <c r="M96" s="392"/>
      <c r="N96" s="392"/>
      <c r="O96" s="392"/>
      <c r="P96" s="392"/>
      <c r="Q96" s="392"/>
      <c r="R96" s="392"/>
      <c r="S96" s="392"/>
      <c r="T96" s="392"/>
      <c r="U96" s="392"/>
      <c r="V96" s="392"/>
      <c r="W96" s="392"/>
      <c r="X96" s="375"/>
      <c r="Y96" s="168"/>
      <c r="Z96" s="168"/>
      <c r="AA96" s="168"/>
      <c r="AB96" s="168"/>
      <c r="AC96" s="168"/>
      <c r="AD96" s="265"/>
      <c r="AE96" s="265"/>
      <c r="AF96" s="265"/>
      <c r="AG96" s="166"/>
      <c r="AH96" s="265"/>
      <c r="AI96" s="265"/>
      <c r="AJ96" s="265"/>
      <c r="AK96" s="166"/>
      <c r="AL96" s="265"/>
      <c r="AM96" s="265"/>
      <c r="AN96" s="265"/>
      <c r="AO96" s="166"/>
      <c r="AP96" s="265"/>
      <c r="AQ96" s="265"/>
      <c r="AR96" s="265"/>
      <c r="AS96" s="166"/>
      <c r="AT96" s="265"/>
      <c r="AU96" s="265"/>
      <c r="AV96" s="265"/>
      <c r="AW96" s="166"/>
      <c r="AX96" s="265"/>
      <c r="AY96" s="265"/>
      <c r="AZ96" s="265"/>
      <c r="BA96" s="166"/>
      <c r="BB96" s="265"/>
      <c r="BC96" s="265"/>
      <c r="BD96" s="265"/>
      <c r="BE96" s="166"/>
      <c r="BF96" s="265"/>
      <c r="BG96" s="265"/>
      <c r="BH96" s="265"/>
      <c r="BI96" s="166"/>
      <c r="BJ96" s="77"/>
      <c r="BK96" s="25"/>
      <c r="BL96" s="379"/>
      <c r="BM96" s="379"/>
      <c r="BN96" s="379"/>
      <c r="BO96" s="379"/>
      <c r="BP96" s="379"/>
      <c r="BQ96" s="379"/>
      <c r="BR96" s="379"/>
      <c r="BS96" s="379"/>
      <c r="BT96" s="379"/>
      <c r="CE96" s="236"/>
      <c r="CF96" s="253"/>
      <c r="CM96" s="139"/>
      <c r="CN96" s="139"/>
      <c r="CO96" s="139"/>
      <c r="CP96" s="139"/>
      <c r="CQ96" s="139"/>
      <c r="CR96" s="139"/>
      <c r="CS96" s="139"/>
      <c r="CT96" s="139"/>
      <c r="DC96" s="139"/>
      <c r="DD96" s="139"/>
      <c r="DE96" s="139"/>
      <c r="DF96" s="139"/>
      <c r="DG96" s="139"/>
      <c r="DH96" s="139"/>
      <c r="DI96" s="139"/>
      <c r="DJ96" s="139"/>
      <c r="DK96" s="139"/>
      <c r="DL96" s="139"/>
      <c r="DM96" s="139"/>
      <c r="DN96" s="139"/>
      <c r="DO96" s="139"/>
      <c r="DP96" s="139"/>
      <c r="DQ96" s="139"/>
      <c r="DR96" s="139"/>
      <c r="DS96" s="139"/>
      <c r="DT96" s="139"/>
      <c r="DU96" s="139"/>
    </row>
    <row r="97" spans="1:125" s="20" customFormat="1" x14ac:dyDescent="0.25">
      <c r="A97" s="23" t="str">
        <f>'ПЛАН НАВЧАЛЬНОГО ПРОЦЕСУ ДЕННА'!A97</f>
        <v>1.5.01</v>
      </c>
      <c r="B97" s="513" t="str">
        <f>'ПЛАН НАВЧАЛЬНОГО ПРОЦЕСУ ДЕННА'!B97</f>
        <v>Захист випускної кваліфікаційної роботи</v>
      </c>
      <c r="C97" s="514">
        <f>'ПЛАН НАВЧАЛЬНОГО ПРОЦЕСУ ДЕННА'!C97</f>
        <v>0</v>
      </c>
      <c r="D97" s="350">
        <f>'ПЛАН НАВЧАЛЬНОГО ПРОЦЕСУ ДЕННА'!D97</f>
        <v>3</v>
      </c>
      <c r="E97" s="351">
        <f>'ПЛАН НАВЧАЛЬНОГО ПРОЦЕСУ ДЕННА'!E97</f>
        <v>0</v>
      </c>
      <c r="F97" s="351">
        <f>'ПЛАН НАВЧАЛЬНОГО ПРОЦЕСУ ДЕННА'!F97</f>
        <v>0</v>
      </c>
      <c r="G97" s="352">
        <f>'ПЛАН НАВЧАЛЬНОГО ПРОЦЕСУ ДЕННА'!G97</f>
        <v>0</v>
      </c>
      <c r="H97" s="350">
        <f>'ПЛАН НАВЧАЛЬНОГО ПРОЦЕСУ ДЕННА'!H97</f>
        <v>0</v>
      </c>
      <c r="I97" s="351">
        <f>'ПЛАН НАВЧАЛЬНОГО ПРОЦЕСУ ДЕННА'!I97</f>
        <v>0</v>
      </c>
      <c r="J97" s="351">
        <f>'ПЛАН НАВЧАЛЬНОГО ПРОЦЕСУ ДЕННА'!J97</f>
        <v>0</v>
      </c>
      <c r="K97" s="351">
        <f>'ПЛАН НАВЧАЛЬНОГО ПРОЦЕСУ ДЕННА'!K97</f>
        <v>0</v>
      </c>
      <c r="L97" s="351">
        <f>'ПЛАН НАВЧАЛЬНОГО ПРОЦЕСУ ДЕННА'!L97</f>
        <v>0</v>
      </c>
      <c r="M97" s="351">
        <f>'ПЛАН НАВЧАЛЬНОГО ПРОЦЕСУ ДЕННА'!M97</f>
        <v>0</v>
      </c>
      <c r="N97" s="351">
        <f>'ПЛАН НАВЧАЛЬНОГО ПРОЦЕСУ ДЕННА'!N97</f>
        <v>0</v>
      </c>
      <c r="O97" s="311">
        <f>'ПЛАН НАВЧАЛЬНОГО ПРОЦЕСУ ДЕННА'!O97</f>
        <v>0</v>
      </c>
      <c r="P97" s="311">
        <f>'ПЛАН НАВЧАЛЬНОГО ПРОЦЕСУ ДЕННА'!P97</f>
        <v>0</v>
      </c>
      <c r="Q97" s="350">
        <f>'ПЛАН НАВЧАЛЬНОГО ПРОЦЕСУ ДЕННА'!Q97</f>
        <v>0</v>
      </c>
      <c r="R97" s="351">
        <f>'ПЛАН НАВЧАЛЬНОГО ПРОЦЕСУ ДЕННА'!R97</f>
        <v>0</v>
      </c>
      <c r="S97" s="351">
        <f>'ПЛАН НАВЧАЛЬНОГО ПРОЦЕСУ ДЕННА'!S97</f>
        <v>0</v>
      </c>
      <c r="T97" s="351">
        <f>'ПЛАН НАВЧАЛЬНОГО ПРОЦЕСУ ДЕННА'!T97</f>
        <v>0</v>
      </c>
      <c r="U97" s="351">
        <f>'ПЛАН НАВЧАЛЬНОГО ПРОЦЕСУ ДЕННА'!U97</f>
        <v>0</v>
      </c>
      <c r="V97" s="351">
        <f>'ПЛАН НАВЧАЛЬНОГО ПРОЦЕСУ ДЕННА'!V97</f>
        <v>0</v>
      </c>
      <c r="W97" s="351">
        <f>'ПЛАН НАВЧАЛЬНОГО ПРОЦЕСУ ДЕННА'!W97</f>
        <v>0</v>
      </c>
      <c r="X97" s="162">
        <f>'ПЛАН НАВЧАЛЬНОГО ПРОЦЕСУ ДЕННА'!X97</f>
        <v>0</v>
      </c>
      <c r="Y97" s="162">
        <f>CEILING(X97/$BR$7,0.25)</f>
        <v>0</v>
      </c>
      <c r="Z97" s="9">
        <f t="shared" ref="Z97:AB101" si="119">AD97*$BL$5+AH97*$BM$5+AL97*$BN$5+AP97*$BO$5+AT97*$BP$5+AX97*$BQ$5+BB97*$BR$5+BF97*$BS$5</f>
        <v>0</v>
      </c>
      <c r="AA97" s="9">
        <f t="shared" si="119"/>
        <v>0</v>
      </c>
      <c r="AB97" s="9">
        <f t="shared" si="119"/>
        <v>0</v>
      </c>
      <c r="AC97" s="9">
        <f t="shared" ref="AC97:AC101" si="120">X97-Z97</f>
        <v>0</v>
      </c>
      <c r="AD97" s="354">
        <f>IF('ПЛАН НАВЧАЛЬНОГО ПРОЦЕСУ ДЕННА'!AD97&gt;0,IF(ROUND('ПЛАН НАВЧАЛЬНОГО ПРОЦЕСУ ДЕННА'!AD97*$BW$4,0)&gt;0,ROUND('ПЛАН НАВЧАЛЬНОГО ПРОЦЕСУ ДЕННА'!AD97*$BW$4,0)*2,2),0)</f>
        <v>0</v>
      </c>
      <c r="AE97" s="354">
        <f>IF('ПЛАН НАВЧАЛЬНОГО ПРОЦЕСУ ДЕННА'!AE97&gt;0,IF(ROUND('ПЛАН НАВЧАЛЬНОГО ПРОЦЕСУ ДЕННА'!AE97*$BW$4,0)&gt;0,ROUND('ПЛАН НАВЧАЛЬНОГО ПРОЦЕСУ ДЕННА'!AE97*$BW$4,0)*2,2),0)</f>
        <v>0</v>
      </c>
      <c r="AF97" s="354">
        <f>IF('ПЛАН НАВЧАЛЬНОГО ПРОЦЕСУ ДЕННА'!AF97&gt;0,IF(ROUND('ПЛАН НАВЧАЛЬНОГО ПРОЦЕСУ ДЕННА'!AF97*$BW$4,0)&gt;0,ROUND('ПЛАН НАВЧАЛЬНОГО ПРОЦЕСУ ДЕННА'!AF97*$BW$4,0)*2,2),0)</f>
        <v>0</v>
      </c>
      <c r="AG97" s="76">
        <f>BL97</f>
        <v>0</v>
      </c>
      <c r="AH97" s="354">
        <f>IF('ПЛАН НАВЧАЛЬНОГО ПРОЦЕСУ ДЕННА'!AH97&gt;0,IF(ROUND('ПЛАН НАВЧАЛЬНОГО ПРОЦЕСУ ДЕННА'!AH97*$BW$4,0)&gt;0,ROUND('ПЛАН НАВЧАЛЬНОГО ПРОЦЕСУ ДЕННА'!AH97*$BW$4,0)*2,2),0)</f>
        <v>0</v>
      </c>
      <c r="AI97" s="354">
        <f>IF('ПЛАН НАВЧАЛЬНОГО ПРОЦЕСУ ДЕННА'!AI97&gt;0,IF(ROUND('ПЛАН НАВЧАЛЬНОГО ПРОЦЕСУ ДЕННА'!AI97*$BW$4,0)&gt;0,ROUND('ПЛАН НАВЧАЛЬНОГО ПРОЦЕСУ ДЕННА'!AI97*$BW$4,0)*2,2),0)</f>
        <v>0</v>
      </c>
      <c r="AJ97" s="354">
        <f>IF('ПЛАН НАВЧАЛЬНОГО ПРОЦЕСУ ДЕННА'!AJ97&gt;0,IF(ROUND('ПЛАН НАВЧАЛЬНОГО ПРОЦЕСУ ДЕННА'!AJ97*$BW$4,0)&gt;0,ROUND('ПЛАН НАВЧАЛЬНОГО ПРОЦЕСУ ДЕННА'!AJ97*$BW$4,0)*2,2),0)</f>
        <v>0</v>
      </c>
      <c r="AK97" s="76">
        <f>BM97</f>
        <v>0</v>
      </c>
      <c r="AL97" s="354">
        <f>IF('ПЛАН НАВЧАЛЬНОГО ПРОЦЕСУ ДЕННА'!AL97&gt;0,IF(ROUND('ПЛАН НАВЧАЛЬНОГО ПРОЦЕСУ ДЕННА'!AL97*$BW$4,0)&gt;0,ROUND('ПЛАН НАВЧАЛЬНОГО ПРОЦЕСУ ДЕННА'!AL97*$BW$4,0)*2,2),0)</f>
        <v>0</v>
      </c>
      <c r="AM97" s="354">
        <f>IF('ПЛАН НАВЧАЛЬНОГО ПРОЦЕСУ ДЕННА'!AM97&gt;0,IF(ROUND('ПЛАН НАВЧАЛЬНОГО ПРОЦЕСУ ДЕННА'!AM97*$BW$4,0)&gt;0,ROUND('ПЛАН НАВЧАЛЬНОГО ПРОЦЕСУ ДЕННА'!AM97*$BW$4,0)*2,2),0)</f>
        <v>0</v>
      </c>
      <c r="AN97" s="354">
        <f>IF('ПЛАН НАВЧАЛЬНОГО ПРОЦЕСУ ДЕННА'!AN97&gt;0,IF(ROUND('ПЛАН НАВЧАЛЬНОГО ПРОЦЕСУ ДЕННА'!AN97*$BW$4,0)&gt;0,ROUND('ПЛАН НАВЧАЛЬНОГО ПРОЦЕСУ ДЕННА'!AN97*$BW$4,0)*2,2),0)</f>
        <v>0</v>
      </c>
      <c r="AO97" s="76">
        <f>BN97</f>
        <v>0</v>
      </c>
      <c r="AP97" s="354">
        <f>IF('ПЛАН НАВЧАЛЬНОГО ПРОЦЕСУ ДЕННА'!AP97&gt;0,IF(ROUND('ПЛАН НАВЧАЛЬНОГО ПРОЦЕСУ ДЕННА'!AP97*$BW$4,0)&gt;0,ROUND('ПЛАН НАВЧАЛЬНОГО ПРОЦЕСУ ДЕННА'!AP97*$BW$4,0)*2,2),0)</f>
        <v>0</v>
      </c>
      <c r="AQ97" s="354">
        <f>IF('ПЛАН НАВЧАЛЬНОГО ПРОЦЕСУ ДЕННА'!AQ97&gt;0,IF(ROUND('ПЛАН НАВЧАЛЬНОГО ПРОЦЕСУ ДЕННА'!AQ97*$BW$4,0)&gt;0,ROUND('ПЛАН НАВЧАЛЬНОГО ПРОЦЕСУ ДЕННА'!AQ97*$BW$4,0)*2,2),0)</f>
        <v>0</v>
      </c>
      <c r="AR97" s="354">
        <f>IF('ПЛАН НАВЧАЛЬНОГО ПРОЦЕСУ ДЕННА'!AR97&gt;0,IF(ROUND('ПЛАН НАВЧАЛЬНОГО ПРОЦЕСУ ДЕННА'!AR97*$BW$4,0)&gt;0,ROUND('ПЛАН НАВЧАЛЬНОГО ПРОЦЕСУ ДЕННА'!AR97*$BW$4,0)*2,2),0)</f>
        <v>0</v>
      </c>
      <c r="AS97" s="76">
        <f>BO97</f>
        <v>0</v>
      </c>
      <c r="AT97" s="354">
        <f>IF('ПЛАН НАВЧАЛЬНОГО ПРОЦЕСУ ДЕННА'!AT97&gt;0,IF(ROUND('ПЛАН НАВЧАЛЬНОГО ПРОЦЕСУ ДЕННА'!AT97*$BW$4,0)&gt;0,ROUND('ПЛАН НАВЧАЛЬНОГО ПРОЦЕСУ ДЕННА'!AT97*$BW$4,0)*2,2),0)</f>
        <v>0</v>
      </c>
      <c r="AU97" s="354">
        <f>IF('ПЛАН НАВЧАЛЬНОГО ПРОЦЕСУ ДЕННА'!AU97&gt;0,IF(ROUND('ПЛАН НАВЧАЛЬНОГО ПРОЦЕСУ ДЕННА'!AU97*$BW$4,0)&gt;0,ROUND('ПЛАН НАВЧАЛЬНОГО ПРОЦЕСУ ДЕННА'!AU97*$BW$4,0)*2,2),0)</f>
        <v>0</v>
      </c>
      <c r="AV97" s="354">
        <f>IF('ПЛАН НАВЧАЛЬНОГО ПРОЦЕСУ ДЕННА'!AV97&gt;0,IF(ROUND('ПЛАН НАВЧАЛЬНОГО ПРОЦЕСУ ДЕННА'!AV97*$BW$4,0)&gt;0,ROUND('ПЛАН НАВЧАЛЬНОГО ПРОЦЕСУ ДЕННА'!AV97*$BW$4,0)*2,2),0)</f>
        <v>0</v>
      </c>
      <c r="AW97" s="76">
        <f>BP97</f>
        <v>0</v>
      </c>
      <c r="AX97" s="354">
        <f>IF('ПЛАН НАВЧАЛЬНОГО ПРОЦЕСУ ДЕННА'!AX97&gt;0,IF(ROUND('ПЛАН НАВЧАЛЬНОГО ПРОЦЕСУ ДЕННА'!AX97*$BW$4,0)&gt;0,ROUND('ПЛАН НАВЧАЛЬНОГО ПРОЦЕСУ ДЕННА'!AX97*$BW$4,0)*2,2),0)</f>
        <v>0</v>
      </c>
      <c r="AY97" s="354">
        <f>IF('ПЛАН НАВЧАЛЬНОГО ПРОЦЕСУ ДЕННА'!AY97&gt;0,IF(ROUND('ПЛАН НАВЧАЛЬНОГО ПРОЦЕСУ ДЕННА'!AY97*$BW$4,0)&gt;0,ROUND('ПЛАН НАВЧАЛЬНОГО ПРОЦЕСУ ДЕННА'!AY97*$BW$4,0)*2,2),0)</f>
        <v>0</v>
      </c>
      <c r="AZ97" s="354">
        <f>IF('ПЛАН НАВЧАЛЬНОГО ПРОЦЕСУ ДЕННА'!AZ97&gt;0,IF(ROUND('ПЛАН НАВЧАЛЬНОГО ПРОЦЕСУ ДЕННА'!AZ97*$BW$4,0)&gt;0,ROUND('ПЛАН НАВЧАЛЬНОГО ПРОЦЕСУ ДЕННА'!AZ97*$BW$4,0)*2,2),0)</f>
        <v>0</v>
      </c>
      <c r="BA97" s="76">
        <f>BQ97</f>
        <v>0</v>
      </c>
      <c r="BB97" s="354">
        <f>IF('ПЛАН НАВЧАЛЬНОГО ПРОЦЕСУ ДЕННА'!BB97&gt;0,IF(ROUND('ПЛАН НАВЧАЛЬНОГО ПРОЦЕСУ ДЕННА'!BB97*$BW$4,0)&gt;0,ROUND('ПЛАН НАВЧАЛЬНОГО ПРОЦЕСУ ДЕННА'!BB97*$BW$4,0)*2,2),0)</f>
        <v>0</v>
      </c>
      <c r="BC97" s="354">
        <f>IF('ПЛАН НАВЧАЛЬНОГО ПРОЦЕСУ ДЕННА'!BC97&gt;0,IF(ROUND('ПЛАН НАВЧАЛЬНОГО ПРОЦЕСУ ДЕННА'!BC97*$BW$4,0)&gt;0,ROUND('ПЛАН НАВЧАЛЬНОГО ПРОЦЕСУ ДЕННА'!BC97*$BW$4,0)*2,2),0)</f>
        <v>0</v>
      </c>
      <c r="BD97" s="354">
        <f>IF('ПЛАН НАВЧАЛЬНОГО ПРОЦЕСУ ДЕННА'!BD97&gt;0,IF(ROUND('ПЛАН НАВЧАЛЬНОГО ПРОЦЕСУ ДЕННА'!BD97*$BW$4,0)&gt;0,ROUND('ПЛАН НАВЧАЛЬНОГО ПРОЦЕСУ ДЕННА'!BD97*$BW$4,0)*2,2),0)</f>
        <v>0</v>
      </c>
      <c r="BE97" s="76">
        <f>BR97</f>
        <v>0</v>
      </c>
      <c r="BF97" s="354">
        <f>IF('ПЛАН НАВЧАЛЬНОГО ПРОЦЕСУ ДЕННА'!BF97&gt;0,IF(ROUND('ПЛАН НАВЧАЛЬНОГО ПРОЦЕСУ ДЕННА'!BF97*$BW$4,0)&gt;0,ROUND('ПЛАН НАВЧАЛЬНОГО ПРОЦЕСУ ДЕННА'!BF97*$BW$4,0)*2,2),0)</f>
        <v>0</v>
      </c>
      <c r="BG97" s="354">
        <f>IF('ПЛАН НАВЧАЛЬНОГО ПРОЦЕСУ ДЕННА'!BG97&gt;0,IF(ROUND('ПЛАН НАВЧАЛЬНОГО ПРОЦЕСУ ДЕННА'!BG97*$BW$4,0)&gt;0,ROUND('ПЛАН НАВЧАЛЬНОГО ПРОЦЕСУ ДЕННА'!BG97*$BW$4,0)*2,2),0)</f>
        <v>0</v>
      </c>
      <c r="BH97" s="354">
        <f>IF('ПЛАН НАВЧАЛЬНОГО ПРОЦЕСУ ДЕННА'!BH97&gt;0,IF(ROUND('ПЛАН НАВЧАЛЬНОГО ПРОЦЕСУ ДЕННА'!BH97*$BW$4,0)&gt;0,ROUND('ПЛАН НАВЧАЛЬНОГО ПРОЦЕСУ ДЕННА'!BH97*$BW$4,0)*2,2),0)</f>
        <v>0</v>
      </c>
      <c r="BI97" s="76">
        <f>BS97</f>
        <v>0</v>
      </c>
      <c r="BJ97" s="69">
        <f t="shared" ref="BJ97:BJ101" si="121">IF(ISERROR(AC97/X97),0,AC97/X97)</f>
        <v>0</v>
      </c>
      <c r="BL97" s="15">
        <f>IF(OR(MID($D97,1,1)="1",MID($E97,1,1)="1",MID($F97,1,1)="1",MID($G97,1,1)="1",MID($H97,1,1)="1",MID($I97,1,1)="1",MID($J97,1,1)="1",MID($K97,1,1)="1",MID($L97,1,1)="1",MID($M97,1,1)="1",MID($N97,1,1)=1),$Y97/$CZ97,0)</f>
        <v>0</v>
      </c>
      <c r="BM97" s="15">
        <f>IF(OR(MID($D97,1,1)="2",MID($E97,1,1)="2",MID($F97,1,1)="2",MID($G97,1,1)="2",MID($H97,1,1)="2",MID($I97,1,1)="2",MID($J97,1,1)="2",MID($K97,1,1)="2",MID($L97,1,1)="2",MID($M97,1,1)="2",MID($N97,1,1)=1),$Y97/$CZ97,0)</f>
        <v>0</v>
      </c>
      <c r="BN97" s="15">
        <f>IF(OR(MID($D97,1,1)="3",MID($E97,1,1)="3",MID($F97,1,1)="3",MID($G97,1,1)="3",MID($H97,1,1)="3",MID($I97,1,1)="3",MID($J97,1,1)="3",MID($K97,1,1)="3",MID($L97,1,1)="3",MID($M97,1,1)="3",MID($N97,1,1)=1),$Y97/$CZ97,0)</f>
        <v>0</v>
      </c>
      <c r="BO97" s="15">
        <f>IF(OR(MID($D97,1,1)="4",MID($E97,1,1)="4",MID($F97,1,1)="4",MID($G97,1,1)="4",MID($H97,1,1)="4",MID($I97,1,1)="4",MID($J97,1,1)="4",MID($K97,1,1)="4",MID($L97,1,1)="4",MID($M97,1,1)="4",MID($N97,1,1)=1),$Y97/$CZ97,0)</f>
        <v>0</v>
      </c>
      <c r="BP97" s="15">
        <f>IF(OR(MID($D97,1,1)="5",MID($E97,1,1)="5",MID($F97,1,1)="5",MID($G97,1,1)="5",MID($H97,1,1)="5",MID($I97,1,1)="5",MID($J97,1,1)="5",MID($K97,1,1)="5",MID($L97,1,1)="5",MID($M97,1,1)="5",MID($N97,1,1)=1),$Y97/$CZ97,0)</f>
        <v>0</v>
      </c>
      <c r="BQ97" s="15">
        <f>IF(OR(MID($D97,1,1)="6",MID($E97,1,1)="6",MID($F97,1,1)="6",MID($G97,1,1)="6",MID($H97,1,1)="6",MID($I97,1,1)="6",MID($J97,1,1)="6",MID($K97,1,1)="6",MID($L97,1,1)="6",MID($M97,1,1)="6",MID($N97,1,1)=1),$Y97/$CZ97,0)</f>
        <v>0</v>
      </c>
      <c r="BR97" s="15">
        <f>IF(OR(MID($D97,1,1)="7",MID($E97,1,1)="7",MID($F97,1,1)="7",MID($G97,1,1)="7",MID($H97,1,1)="7",MID($I97,1,1)="7",MID($J97,1,1)="7",MID($K97,1,1)="7",MID($L97,1,1)="7",MID($M97,1,1)="7",MID($N97,1,1)=1),$Y97/$CZ97,0)</f>
        <v>0</v>
      </c>
      <c r="BS97" s="15">
        <f>IF(OR(MID($D97,1,1)="8",MID($E97,1,1)="8",MID($F97,1,1)="8",MID($G97,1,1)="8",MID($H97,1,1)="8",MID($I97,1,1)="8",MID($J97,1,1)="8",MID($K97,1,1)="8",MID($L97,1,1)="8",MID($M97,1,1)="8",MID($N97,1,1)=1),$Y97/$CZ97,0)</f>
        <v>0</v>
      </c>
      <c r="BT97" s="101">
        <f>SUM(BL97:BS97)</f>
        <v>0</v>
      </c>
      <c r="BW97" s="139"/>
      <c r="BX97" s="139"/>
      <c r="BY97" s="139"/>
      <c r="BZ97" s="139"/>
      <c r="CA97" s="139"/>
      <c r="CB97" s="139"/>
      <c r="CC97" s="139"/>
      <c r="CD97" s="139"/>
      <c r="CE97" s="383"/>
      <c r="CF97" s="355">
        <f>MAX(BW97:CD97)</f>
        <v>0</v>
      </c>
      <c r="CH97" s="356">
        <f>IF(MID($D97,1,1)="1",1,0)+IF(MID($E97,1,1)="1",1,0)+IF(MID($F97,1,1)="1",1,0)+IF(MID($G97,1,1)="1",1,0)</f>
        <v>0</v>
      </c>
      <c r="CI97" s="356">
        <f>IF(MID($D97,1,1)="2",1,0)+IF(MID($E97,1,1)="2",1,0)+IF(MID($F97,1,1)="2",1,0)+IF(MID($G97,1,1)="2",1,0)</f>
        <v>0</v>
      </c>
      <c r="CJ97" s="356">
        <f>IF(MID($D97,1,1)="3",1,0)+IF(MID($E97,1,1)="3",1,0)+IF(MID($F97,1,1)="3",1,0)+IF(MID($G97,1,1)="3",1,0)</f>
        <v>1</v>
      </c>
      <c r="CK97" s="356">
        <f>IF(MID($D97,1,1)="4",1,0)+IF(MID($E97,1,1)="4",1,0)+IF(MID($F97,1,1)="4",1,0)+IF(MID($G97,1,1)="4",1,0)</f>
        <v>0</v>
      </c>
      <c r="CL97" s="356">
        <f>IF(MID($D97,1,1)="5",1,0)+IF(MID($E97,1,1)="5",1,0)+IF(MID($F97,1,1)="5",1,0)+IF(MID($G97,1,1)="5",1,0)+IF(MID($H97,1,1)="5",1,0)+IF(MID($I97,1,1)="5",1,0)+IF(MID($J97,1,1)="5",1,0)</f>
        <v>0</v>
      </c>
      <c r="CM97" s="356">
        <f>IF(MID($D97,1,1)="6",1,0)+IF(MID($E97,1,1)="6",1,0)+IF(MID($F97,1,1)="6",1,0)+IF(MID($G97,1,1)="6",1,0)+IF(MID($H97,1,1)="6",1,0)+IF(MID($I97,1,1)="6",1,0)+IF(MID($J97,1,1)="6",1,0)</f>
        <v>0</v>
      </c>
      <c r="CN97" s="356">
        <f>IF(MID($D97,1,1)="7",1,0)+IF(MID($E97,1,1)="7",1,0)+IF(MID($F97,1,1)="7",1,0)+IF(MID($G97,1,1)="7",1,0)+IF(MID($H97,1,1)="7",1,0)+IF(MID($I97,1,1)="7",1,0)+IF(MID($J97,1,1)="7",1,0)</f>
        <v>0</v>
      </c>
      <c r="CO97" s="356">
        <f>IF(MID($D97,1,1)="8",1,0)+IF(MID($E97,1,1)="8",1,0)+IF(MID($F97,1,1)="8",1,0)+IF(MID($G97,1,1)="8",1,0)+IF(MID($H97,1,1)="8",1,0)+IF(MID($I97,1,1)="8",1,0)+IF(MID($J97,1,1)="8",1,0)</f>
        <v>0</v>
      </c>
      <c r="CP97" s="357">
        <f>SUM(CH97:CO97)</f>
        <v>1</v>
      </c>
      <c r="CQ97" s="356">
        <f>IF(MID(H97,1,1)="1",1,0)+IF(MID(I97,1,1)="1",1,0)+IF(MID(J97,1,1)="1",1,0)+IF(MID(K97,1,1)="1",1,0)+IF(MID(L97,1,1)="1",1,0)+IF(MID(M97,1,1)="1",1,0)+IF(MID(N97,1,1)="1",1,0)</f>
        <v>0</v>
      </c>
      <c r="CR97" s="356">
        <f>IF(MID(H97,1,1)="2",1,0)+IF(MID(I97,1,1)="2",1,0)+IF(MID(J97,1,1)="2",1,0)+IF(MID(K97,1,1)="2",1,0)+IF(MID(L97,1,1)="2",1,0)+IF(MID(M97,1,1)="2",1,0)+IF(MID(N97,1,1)="2",1,0)</f>
        <v>0</v>
      </c>
      <c r="CS97" s="358">
        <f>IF(MID(H97,1,1)="3",1,0)+IF(MID(I97,1,1)="3",1,0)+IF(MID(J97,1,1)="3",1,0)+IF(MID(K97,1,1)="3",1,0)+IF(MID(L97,1,1)="3",1,0)+IF(MID(M97,1,1)="3",1,0)+IF(MID(N97,1,1)="3",1,0)</f>
        <v>0</v>
      </c>
      <c r="CT97" s="356">
        <f>IF(MID(H97,1,1)="4",1,0)+IF(MID(I97,1,1)="4",1,0)+IF(MID(J97,1,1)="4",1,0)+IF(MID(K97,1,1)="4",1,0)+IF(MID(L97,1,1)="4",1,0)+IF(MID(M97,1,1)="4",1,0)+IF(MID(N97,1,1)="4",1,0)</f>
        <v>0</v>
      </c>
      <c r="CU97" s="356">
        <f>IF(MID(H97,1,1)="5",1,0)+IF(MID(I97,1,1)="5",1,0)+IF(MID(J97,1,1)="5",1,0)+IF(MID(K97,1,1)="5",1,0)+IF(MID(L97,1,1)="5",1,0)+IF(MID(M97,1,1)="5",1,0)+IF(MID(N97,1,1)="5",1,0)</f>
        <v>0</v>
      </c>
      <c r="CV97" s="356">
        <f>IF(MID(H97,1,1)="6",1,0)+IF(MID(I97,1,1)="6",1,0)+IF(MID(J97,1,1)="6",1,0)+IF(MID(K97,1,1)="6",1,0)+IF(MID(L97,1,1)="6",1,0)+IF(MID(M97,1,1)="6",1,0)+IF(MID(N97,1,1)="6",1,0)</f>
        <v>0</v>
      </c>
      <c r="CW97" s="356">
        <f>IF(MID(H97,1,1)="7",1,0)+IF(MID(I97,1,1)="7",1,0)+IF(MID(J97,1,1)="7",1,0)+IF(MID(K97,1,1)="7",1,0)+IF(MID(L97,1,1)="7",1,0)+IF(MID(M97,1,1)="7",1,0)+IF(MID(N97,1,1)="7",1,0)</f>
        <v>0</v>
      </c>
      <c r="CX97" s="356">
        <f>IF(MID(H97,1,1)="8",1,0)+IF(MID(I97,1,1)="8",1,0)+IF(MID(J97,1,1)="8",1,0)+IF(MID(K97,1,1)="8",1,0)+IF(MID(L97,1,1)="8",1,0)+IF(MID(M97,1,1)="8",1,0)+IF(MID(N97,1,1)="8",1,0)</f>
        <v>0</v>
      </c>
      <c r="CY97" s="359">
        <f>SUM(CQ97:CX97)</f>
        <v>0</v>
      </c>
      <c r="CZ97" s="20">
        <f>CP97+CY97</f>
        <v>1</v>
      </c>
      <c r="DC97" s="139"/>
      <c r="DD97" s="139"/>
      <c r="DE97" s="139"/>
      <c r="DF97" s="139"/>
      <c r="DG97" s="139"/>
      <c r="DH97" s="139"/>
      <c r="DI97" s="139"/>
      <c r="DJ97" s="139"/>
      <c r="DK97" s="139"/>
      <c r="DL97" s="139"/>
      <c r="DM97" s="139"/>
      <c r="DN97" s="139"/>
      <c r="DO97" s="139"/>
      <c r="DP97" s="139"/>
      <c r="DQ97" s="139"/>
      <c r="DR97" s="139"/>
      <c r="DS97" s="139"/>
      <c r="DT97" s="139"/>
      <c r="DU97" s="139"/>
    </row>
    <row r="98" spans="1:125" s="20" customFormat="1" ht="11.25" customHeight="1" x14ac:dyDescent="0.25">
      <c r="A98" s="23" t="str">
        <f>'ПЛАН НАВЧАЛЬНОГО ПРОЦЕСУ ДЕННА'!A98</f>
        <v>1.5.02</v>
      </c>
      <c r="B98" s="513" t="str">
        <f>'ПЛАН НАВЧАЛЬНОГО ПРОЦЕСУ ДЕННА'!B98</f>
        <v>Єдиний державний кваліфікаційний іспит</v>
      </c>
      <c r="C98" s="514">
        <f>'ПЛАН НАВЧАЛЬНОГО ПРОЦЕСУ ДЕННА'!C98</f>
        <v>0</v>
      </c>
      <c r="D98" s="350">
        <f>'ПЛАН НАВЧАЛЬНОГО ПРОЦЕСУ ДЕННА'!D98</f>
        <v>0</v>
      </c>
      <c r="E98" s="351">
        <f>'ПЛАН НАВЧАЛЬНОГО ПРОЦЕСУ ДЕННА'!E98</f>
        <v>0</v>
      </c>
      <c r="F98" s="351">
        <f>'ПЛАН НАВЧАЛЬНОГО ПРОЦЕСУ ДЕННА'!F98</f>
        <v>0</v>
      </c>
      <c r="G98" s="352">
        <f>'ПЛАН НАВЧАЛЬНОГО ПРОЦЕСУ ДЕННА'!G98</f>
        <v>0</v>
      </c>
      <c r="H98" s="350">
        <f>'ПЛАН НАВЧАЛЬНОГО ПРОЦЕСУ ДЕННА'!H98</f>
        <v>0</v>
      </c>
      <c r="I98" s="351">
        <f>'ПЛАН НАВЧАЛЬНОГО ПРОЦЕСУ ДЕННА'!I98</f>
        <v>0</v>
      </c>
      <c r="J98" s="351">
        <f>'ПЛАН НАВЧАЛЬНОГО ПРОЦЕСУ ДЕННА'!J98</f>
        <v>0</v>
      </c>
      <c r="K98" s="351">
        <f>'ПЛАН НАВЧАЛЬНОГО ПРОЦЕСУ ДЕННА'!K98</f>
        <v>0</v>
      </c>
      <c r="L98" s="351">
        <f>'ПЛАН НАВЧАЛЬНОГО ПРОЦЕСУ ДЕННА'!L98</f>
        <v>0</v>
      </c>
      <c r="M98" s="351">
        <f>'ПЛАН НАВЧАЛЬНОГО ПРОЦЕСУ ДЕННА'!M98</f>
        <v>0</v>
      </c>
      <c r="N98" s="351">
        <f>'ПЛАН НАВЧАЛЬНОГО ПРОЦЕСУ ДЕННА'!N98</f>
        <v>0</v>
      </c>
      <c r="O98" s="311">
        <f>'ПЛАН НАВЧАЛЬНОГО ПРОЦЕСУ ДЕННА'!O98</f>
        <v>0</v>
      </c>
      <c r="P98" s="311">
        <f>'ПЛАН НАВЧАЛЬНОГО ПРОЦЕСУ ДЕННА'!P98</f>
        <v>0</v>
      </c>
      <c r="Q98" s="350">
        <f>'ПЛАН НАВЧАЛЬНОГО ПРОЦЕСУ ДЕННА'!Q98</f>
        <v>0</v>
      </c>
      <c r="R98" s="351">
        <f>'ПЛАН НАВЧАЛЬНОГО ПРОЦЕСУ ДЕННА'!R98</f>
        <v>0</v>
      </c>
      <c r="S98" s="351">
        <f>'ПЛАН НАВЧАЛЬНОГО ПРОЦЕСУ ДЕННА'!S98</f>
        <v>0</v>
      </c>
      <c r="T98" s="351">
        <f>'ПЛАН НАВЧАЛЬНОГО ПРОЦЕСУ ДЕННА'!T98</f>
        <v>0</v>
      </c>
      <c r="U98" s="351">
        <f>'ПЛАН НАВЧАЛЬНОГО ПРОЦЕСУ ДЕННА'!U98</f>
        <v>0</v>
      </c>
      <c r="V98" s="351">
        <f>'ПЛАН НАВЧАЛЬНОГО ПРОЦЕСУ ДЕННА'!V98</f>
        <v>0</v>
      </c>
      <c r="W98" s="351">
        <f>'ПЛАН НАВЧАЛЬНОГО ПРОЦЕСУ ДЕННА'!W98</f>
        <v>0</v>
      </c>
      <c r="X98" s="162">
        <f>'ПЛАН НАВЧАЛЬНОГО ПРОЦЕСУ ДЕННА'!X98</f>
        <v>0</v>
      </c>
      <c r="Y98" s="162">
        <f>CEILING(X98/$BR$7,0.25)</f>
        <v>0</v>
      </c>
      <c r="Z98" s="9">
        <f t="shared" si="119"/>
        <v>0</v>
      </c>
      <c r="AA98" s="9">
        <f t="shared" si="119"/>
        <v>0</v>
      </c>
      <c r="AB98" s="9">
        <f t="shared" si="119"/>
        <v>0</v>
      </c>
      <c r="AC98" s="9">
        <f t="shared" si="120"/>
        <v>0</v>
      </c>
      <c r="AD98" s="354">
        <f>IF('ПЛАН НАВЧАЛЬНОГО ПРОЦЕСУ ДЕННА'!AD98&gt;0,IF(ROUND('ПЛАН НАВЧАЛЬНОГО ПРОЦЕСУ ДЕННА'!AD98*$BW$4,0)&gt;0,ROUND('ПЛАН НАВЧАЛЬНОГО ПРОЦЕСУ ДЕННА'!AD98*$BW$4,0)*2,2),0)</f>
        <v>0</v>
      </c>
      <c r="AE98" s="354">
        <f>IF('ПЛАН НАВЧАЛЬНОГО ПРОЦЕСУ ДЕННА'!AE98&gt;0,IF(ROUND('ПЛАН НАВЧАЛЬНОГО ПРОЦЕСУ ДЕННА'!AE98*$BW$4,0)&gt;0,ROUND('ПЛАН НАВЧАЛЬНОГО ПРОЦЕСУ ДЕННА'!AE98*$BW$4,0)*2,2),0)</f>
        <v>0</v>
      </c>
      <c r="AF98" s="354">
        <f>IF('ПЛАН НАВЧАЛЬНОГО ПРОЦЕСУ ДЕННА'!AF98&gt;0,IF(ROUND('ПЛАН НАВЧАЛЬНОГО ПРОЦЕСУ ДЕННА'!AF98*$BW$4,0)&gt;0,ROUND('ПЛАН НАВЧАЛЬНОГО ПРОЦЕСУ ДЕННА'!AF98*$BW$4,0)*2,2),0)</f>
        <v>0</v>
      </c>
      <c r="AG98" s="76">
        <f>BL98</f>
        <v>0</v>
      </c>
      <c r="AH98" s="354">
        <f>IF('ПЛАН НАВЧАЛЬНОГО ПРОЦЕСУ ДЕННА'!AH98&gt;0,IF(ROUND('ПЛАН НАВЧАЛЬНОГО ПРОЦЕСУ ДЕННА'!AH98*$BW$4,0)&gt;0,ROUND('ПЛАН НАВЧАЛЬНОГО ПРОЦЕСУ ДЕННА'!AH98*$BW$4,0)*2,2),0)</f>
        <v>0</v>
      </c>
      <c r="AI98" s="354">
        <f>IF('ПЛАН НАВЧАЛЬНОГО ПРОЦЕСУ ДЕННА'!AI98&gt;0,IF(ROUND('ПЛАН НАВЧАЛЬНОГО ПРОЦЕСУ ДЕННА'!AI98*$BW$4,0)&gt;0,ROUND('ПЛАН НАВЧАЛЬНОГО ПРОЦЕСУ ДЕННА'!AI98*$BW$4,0)*2,2),0)</f>
        <v>0</v>
      </c>
      <c r="AJ98" s="354">
        <f>IF('ПЛАН НАВЧАЛЬНОГО ПРОЦЕСУ ДЕННА'!AJ98&gt;0,IF(ROUND('ПЛАН НАВЧАЛЬНОГО ПРОЦЕСУ ДЕННА'!AJ98*$BW$4,0)&gt;0,ROUND('ПЛАН НАВЧАЛЬНОГО ПРОЦЕСУ ДЕННА'!AJ98*$BW$4,0)*2,2),0)</f>
        <v>0</v>
      </c>
      <c r="AK98" s="76">
        <f>BM98</f>
        <v>0</v>
      </c>
      <c r="AL98" s="354">
        <f>IF('ПЛАН НАВЧАЛЬНОГО ПРОЦЕСУ ДЕННА'!AL98&gt;0,IF(ROUND('ПЛАН НАВЧАЛЬНОГО ПРОЦЕСУ ДЕННА'!AL98*$BW$4,0)&gt;0,ROUND('ПЛАН НАВЧАЛЬНОГО ПРОЦЕСУ ДЕННА'!AL98*$BW$4,0)*2,2),0)</f>
        <v>0</v>
      </c>
      <c r="AM98" s="354">
        <f>IF('ПЛАН НАВЧАЛЬНОГО ПРОЦЕСУ ДЕННА'!AM98&gt;0,IF(ROUND('ПЛАН НАВЧАЛЬНОГО ПРОЦЕСУ ДЕННА'!AM98*$BW$4,0)&gt;0,ROUND('ПЛАН НАВЧАЛЬНОГО ПРОЦЕСУ ДЕННА'!AM98*$BW$4,0)*2,2),0)</f>
        <v>0</v>
      </c>
      <c r="AN98" s="354">
        <f>IF('ПЛАН НАВЧАЛЬНОГО ПРОЦЕСУ ДЕННА'!AN98&gt;0,IF(ROUND('ПЛАН НАВЧАЛЬНОГО ПРОЦЕСУ ДЕННА'!AN98*$BW$4,0)&gt;0,ROUND('ПЛАН НАВЧАЛЬНОГО ПРОЦЕСУ ДЕННА'!AN98*$BW$4,0)*2,2),0)</f>
        <v>0</v>
      </c>
      <c r="AO98" s="76">
        <f>BN98</f>
        <v>0</v>
      </c>
      <c r="AP98" s="354">
        <f>IF('ПЛАН НАВЧАЛЬНОГО ПРОЦЕСУ ДЕННА'!AP98&gt;0,IF(ROUND('ПЛАН НАВЧАЛЬНОГО ПРОЦЕСУ ДЕННА'!AP98*$BW$4,0)&gt;0,ROUND('ПЛАН НАВЧАЛЬНОГО ПРОЦЕСУ ДЕННА'!AP98*$BW$4,0)*2,2),0)</f>
        <v>0</v>
      </c>
      <c r="AQ98" s="354">
        <f>IF('ПЛАН НАВЧАЛЬНОГО ПРОЦЕСУ ДЕННА'!AQ98&gt;0,IF(ROUND('ПЛАН НАВЧАЛЬНОГО ПРОЦЕСУ ДЕННА'!AQ98*$BW$4,0)&gt;0,ROUND('ПЛАН НАВЧАЛЬНОГО ПРОЦЕСУ ДЕННА'!AQ98*$BW$4,0)*2,2),0)</f>
        <v>0</v>
      </c>
      <c r="AR98" s="354">
        <f>IF('ПЛАН НАВЧАЛЬНОГО ПРОЦЕСУ ДЕННА'!AR98&gt;0,IF(ROUND('ПЛАН НАВЧАЛЬНОГО ПРОЦЕСУ ДЕННА'!AR98*$BW$4,0)&gt;0,ROUND('ПЛАН НАВЧАЛЬНОГО ПРОЦЕСУ ДЕННА'!AR98*$BW$4,0)*2,2),0)</f>
        <v>0</v>
      </c>
      <c r="AS98" s="76">
        <f>BO98</f>
        <v>0</v>
      </c>
      <c r="AT98" s="354">
        <f>IF('ПЛАН НАВЧАЛЬНОГО ПРОЦЕСУ ДЕННА'!AT98&gt;0,IF(ROUND('ПЛАН НАВЧАЛЬНОГО ПРОЦЕСУ ДЕННА'!AT98*$BW$4,0)&gt;0,ROUND('ПЛАН НАВЧАЛЬНОГО ПРОЦЕСУ ДЕННА'!AT98*$BW$4,0)*2,2),0)</f>
        <v>0</v>
      </c>
      <c r="AU98" s="354">
        <f>IF('ПЛАН НАВЧАЛЬНОГО ПРОЦЕСУ ДЕННА'!AU98&gt;0,IF(ROUND('ПЛАН НАВЧАЛЬНОГО ПРОЦЕСУ ДЕННА'!AU98*$BW$4,0)&gt;0,ROUND('ПЛАН НАВЧАЛЬНОГО ПРОЦЕСУ ДЕННА'!AU98*$BW$4,0)*2,2),0)</f>
        <v>0</v>
      </c>
      <c r="AV98" s="354">
        <f>IF('ПЛАН НАВЧАЛЬНОГО ПРОЦЕСУ ДЕННА'!AV98&gt;0,IF(ROUND('ПЛАН НАВЧАЛЬНОГО ПРОЦЕСУ ДЕННА'!AV98*$BW$4,0)&gt;0,ROUND('ПЛАН НАВЧАЛЬНОГО ПРОЦЕСУ ДЕННА'!AV98*$BW$4,0)*2,2),0)</f>
        <v>0</v>
      </c>
      <c r="AW98" s="76">
        <f>BP98</f>
        <v>0</v>
      </c>
      <c r="AX98" s="354">
        <f>IF('ПЛАН НАВЧАЛЬНОГО ПРОЦЕСУ ДЕННА'!AX98&gt;0,IF(ROUND('ПЛАН НАВЧАЛЬНОГО ПРОЦЕСУ ДЕННА'!AX98*$BW$4,0)&gt;0,ROUND('ПЛАН НАВЧАЛЬНОГО ПРОЦЕСУ ДЕННА'!AX98*$BW$4,0)*2,2),0)</f>
        <v>0</v>
      </c>
      <c r="AY98" s="354">
        <f>IF('ПЛАН НАВЧАЛЬНОГО ПРОЦЕСУ ДЕННА'!AY98&gt;0,IF(ROUND('ПЛАН НАВЧАЛЬНОГО ПРОЦЕСУ ДЕННА'!AY98*$BW$4,0)&gt;0,ROUND('ПЛАН НАВЧАЛЬНОГО ПРОЦЕСУ ДЕННА'!AY98*$BW$4,0)*2,2),0)</f>
        <v>0</v>
      </c>
      <c r="AZ98" s="354">
        <f>IF('ПЛАН НАВЧАЛЬНОГО ПРОЦЕСУ ДЕННА'!AZ98&gt;0,IF(ROUND('ПЛАН НАВЧАЛЬНОГО ПРОЦЕСУ ДЕННА'!AZ98*$BW$4,0)&gt;0,ROUND('ПЛАН НАВЧАЛЬНОГО ПРОЦЕСУ ДЕННА'!AZ98*$BW$4,0)*2,2),0)</f>
        <v>0</v>
      </c>
      <c r="BA98" s="76">
        <f>BQ98</f>
        <v>0</v>
      </c>
      <c r="BB98" s="354">
        <f>IF('ПЛАН НАВЧАЛЬНОГО ПРОЦЕСУ ДЕННА'!BB98&gt;0,IF(ROUND('ПЛАН НАВЧАЛЬНОГО ПРОЦЕСУ ДЕННА'!BB98*$BW$4,0)&gt;0,ROUND('ПЛАН НАВЧАЛЬНОГО ПРОЦЕСУ ДЕННА'!BB98*$BW$4,0)*2,2),0)</f>
        <v>0</v>
      </c>
      <c r="BC98" s="354">
        <f>IF('ПЛАН НАВЧАЛЬНОГО ПРОЦЕСУ ДЕННА'!BC98&gt;0,IF(ROUND('ПЛАН НАВЧАЛЬНОГО ПРОЦЕСУ ДЕННА'!BC98*$BW$4,0)&gt;0,ROUND('ПЛАН НАВЧАЛЬНОГО ПРОЦЕСУ ДЕННА'!BC98*$BW$4,0)*2,2),0)</f>
        <v>0</v>
      </c>
      <c r="BD98" s="354">
        <f>IF('ПЛАН НАВЧАЛЬНОГО ПРОЦЕСУ ДЕННА'!BD98&gt;0,IF(ROUND('ПЛАН НАВЧАЛЬНОГО ПРОЦЕСУ ДЕННА'!BD98*$BW$4,0)&gt;0,ROUND('ПЛАН НАВЧАЛЬНОГО ПРОЦЕСУ ДЕННА'!BD98*$BW$4,0)*2,2),0)</f>
        <v>0</v>
      </c>
      <c r="BE98" s="76">
        <f>BR98</f>
        <v>0</v>
      </c>
      <c r="BF98" s="354">
        <f>IF('ПЛАН НАВЧАЛЬНОГО ПРОЦЕСУ ДЕННА'!BF98&gt;0,IF(ROUND('ПЛАН НАВЧАЛЬНОГО ПРОЦЕСУ ДЕННА'!BF98*$BW$4,0)&gt;0,ROUND('ПЛАН НАВЧАЛЬНОГО ПРОЦЕСУ ДЕННА'!BF98*$BW$4,0)*2,2),0)</f>
        <v>0</v>
      </c>
      <c r="BG98" s="354">
        <f>IF('ПЛАН НАВЧАЛЬНОГО ПРОЦЕСУ ДЕННА'!BG98&gt;0,IF(ROUND('ПЛАН НАВЧАЛЬНОГО ПРОЦЕСУ ДЕННА'!BG98*$BW$4,0)&gt;0,ROUND('ПЛАН НАВЧАЛЬНОГО ПРОЦЕСУ ДЕННА'!BG98*$BW$4,0)*2,2),0)</f>
        <v>0</v>
      </c>
      <c r="BH98" s="354">
        <f>IF('ПЛАН НАВЧАЛЬНОГО ПРОЦЕСУ ДЕННА'!BH98&gt;0,IF(ROUND('ПЛАН НАВЧАЛЬНОГО ПРОЦЕСУ ДЕННА'!BH98*$BW$4,0)&gt;0,ROUND('ПЛАН НАВЧАЛЬНОГО ПРОЦЕСУ ДЕННА'!BH98*$BW$4,0)*2,2),0)</f>
        <v>0</v>
      </c>
      <c r="BI98" s="76">
        <f>BS98</f>
        <v>0</v>
      </c>
      <c r="BJ98" s="69">
        <f t="shared" si="121"/>
        <v>0</v>
      </c>
      <c r="BL98" s="15">
        <f>IF(OR(MID($D98,1,1)="1",MID($E98,1,1)="1",MID($F98,1,1)="1",MID($G98,1,1)="1",MID($H98,1,1)="1",MID($I98,1,1)="1",MID($J98,1,1)="1",MID($K98,1,1)="1",MID($L98,1,1)="1",MID($M98,1,1)="1",MID($N98,1,1)=1),$Y98/$CZ98,0)</f>
        <v>0</v>
      </c>
      <c r="BM98" s="15">
        <f>IF(OR(MID($D98,1,1)="2",MID($E98,1,1)="2",MID($F98,1,1)="2",MID($G98,1,1)="2",MID($H98,1,1)="2",MID($I98,1,1)="2",MID($J98,1,1)="2",MID($K98,1,1)="2",MID($L98,1,1)="2",MID($M98,1,1)="2",MID($N98,1,1)=1),$Y98/$CZ98,0)</f>
        <v>0</v>
      </c>
      <c r="BN98" s="15">
        <f>IF(OR(MID($D98,1,1)="3",MID($E98,1,1)="3",MID($F98,1,1)="3",MID($G98,1,1)="3",MID($H98,1,1)="3",MID($I98,1,1)="3",MID($J98,1,1)="3",MID($K98,1,1)="3",MID($L98,1,1)="3",MID($M98,1,1)="3",MID($N98,1,1)=1),$Y98/$CZ98,0)</f>
        <v>0</v>
      </c>
      <c r="BO98" s="15">
        <f>IF(OR(MID($D98,1,1)="4",MID($E98,1,1)="4",MID($F98,1,1)="4",MID($G98,1,1)="4",MID($H98,1,1)="4",MID($I98,1,1)="4",MID($J98,1,1)="4",MID($K98,1,1)="4",MID($L98,1,1)="4",MID($M98,1,1)="4",MID($N98,1,1)=1),$Y98/$CZ98,0)</f>
        <v>0</v>
      </c>
      <c r="BP98" s="15">
        <f>IF(OR(MID($D98,1,1)="5",MID($E98,1,1)="5",MID($F98,1,1)="5",MID($G98,1,1)="5",MID($H98,1,1)="5",MID($I98,1,1)="5",MID($J98,1,1)="5",MID($K98,1,1)="5",MID($L98,1,1)="5",MID($M98,1,1)="5",MID($N98,1,1)=1),$Y98/$CZ98,0)</f>
        <v>0</v>
      </c>
      <c r="BQ98" s="15">
        <f>IF(OR(MID($D98,1,1)="6",MID($E98,1,1)="6",MID($F98,1,1)="6",MID($G98,1,1)="6",MID($H98,1,1)="6",MID($I98,1,1)="6",MID($J98,1,1)="6",MID($K98,1,1)="6",MID($L98,1,1)="6",MID($M98,1,1)="6",MID($N98,1,1)=1),$Y98/$CZ98,0)</f>
        <v>0</v>
      </c>
      <c r="BR98" s="15">
        <f>IF(OR(MID($D98,1,1)="7",MID($E98,1,1)="7",MID($F98,1,1)="7",MID($G98,1,1)="7",MID($H98,1,1)="7",MID($I98,1,1)="7",MID($J98,1,1)="7",MID($K98,1,1)="7",MID($L98,1,1)="7",MID($M98,1,1)="7",MID($N98,1,1)=1),$Y98/$CZ98,0)</f>
        <v>0</v>
      </c>
      <c r="BS98" s="15">
        <f>IF(OR(MID($D98,1,1)="8",MID($E98,1,1)="8",MID($F98,1,1)="8",MID($G98,1,1)="8",MID($H98,1,1)="8",MID($I98,1,1)="8",MID($J98,1,1)="8",MID($K98,1,1)="8",MID($L98,1,1)="8",MID($M98,1,1)="8",MID($N98,1,1)=1),$Y98/$CZ98,0)</f>
        <v>0</v>
      </c>
      <c r="BT98" s="101">
        <f>SUM(BL98:BS98)</f>
        <v>0</v>
      </c>
      <c r="BW98" s="139"/>
      <c r="BX98" s="139"/>
      <c r="BY98" s="139"/>
      <c r="BZ98" s="139"/>
      <c r="CA98" s="139"/>
      <c r="CB98" s="139"/>
      <c r="CC98" s="139"/>
      <c r="CD98" s="139"/>
      <c r="CE98" s="383"/>
      <c r="CF98" s="355">
        <f>MAX(BW98:CD98)</f>
        <v>0</v>
      </c>
      <c r="CH98" s="356">
        <f>IF(MID($D98,1,1)="1",1,0)+IF(MID($E98,1,1)="1",1,0)+IF(MID($F98,1,1)="1",1,0)+IF(MID($G98,1,1)="1",1,0)</f>
        <v>0</v>
      </c>
      <c r="CI98" s="356">
        <f>IF(MID($D98,1,1)="2",1,0)+IF(MID($E98,1,1)="2",1,0)+IF(MID($F98,1,1)="2",1,0)+IF(MID($G98,1,1)="2",1,0)</f>
        <v>0</v>
      </c>
      <c r="CJ98" s="356">
        <f>IF(MID($D98,1,1)="3",1,0)+IF(MID($E98,1,1)="3",1,0)+IF(MID($F98,1,1)="3",1,0)+IF(MID($G98,1,1)="3",1,0)</f>
        <v>0</v>
      </c>
      <c r="CK98" s="356">
        <f>IF(MID($D98,1,1)="4",1,0)+IF(MID($E98,1,1)="4",1,0)+IF(MID($F98,1,1)="4",1,0)+IF(MID($G98,1,1)="4",1,0)</f>
        <v>0</v>
      </c>
      <c r="CL98" s="356">
        <f>IF(MID($D98,1,1)="5",1,0)+IF(MID($E98,1,1)="5",1,0)+IF(MID($F98,1,1)="5",1,0)+IF(MID($G98,1,1)="5",1,0)+IF(MID($H98,1,1)="5",1,0)+IF(MID($I98,1,1)="5",1,0)+IF(MID($J98,1,1)="5",1,0)</f>
        <v>0</v>
      </c>
      <c r="CM98" s="356">
        <f>IF(MID($D98,1,1)="6",1,0)+IF(MID($E98,1,1)="6",1,0)+IF(MID($F98,1,1)="6",1,0)+IF(MID($G98,1,1)="6",1,0)+IF(MID($H98,1,1)="6",1,0)+IF(MID($I98,1,1)="6",1,0)+IF(MID($J98,1,1)="6",1,0)</f>
        <v>0</v>
      </c>
      <c r="CN98" s="356">
        <f>IF(MID($D98,1,1)="7",1,0)+IF(MID($E98,1,1)="7",1,0)+IF(MID($F98,1,1)="7",1,0)+IF(MID($G98,1,1)="7",1,0)+IF(MID($H98,1,1)="7",1,0)+IF(MID($I98,1,1)="7",1,0)+IF(MID($J98,1,1)="7",1,0)</f>
        <v>0</v>
      </c>
      <c r="CO98" s="356">
        <f>IF(MID($D98,1,1)="8",1,0)+IF(MID($E98,1,1)="8",1,0)+IF(MID($F98,1,1)="8",1,0)+IF(MID($G98,1,1)="8",1,0)+IF(MID($H98,1,1)="8",1,0)+IF(MID($I98,1,1)="8",1,0)+IF(MID($J98,1,1)="8",1,0)</f>
        <v>0</v>
      </c>
      <c r="CP98" s="357">
        <f>SUM(CH98:CO98)</f>
        <v>0</v>
      </c>
      <c r="CQ98" s="356">
        <f>IF(MID(H98,1,1)="1",1,0)+IF(MID(I98,1,1)="1",1,0)+IF(MID(J98,1,1)="1",1,0)+IF(MID(K98,1,1)="1",1,0)+IF(MID(L98,1,1)="1",1,0)+IF(MID(M98,1,1)="1",1,0)+IF(MID(N98,1,1)="1",1,0)</f>
        <v>0</v>
      </c>
      <c r="CR98" s="356">
        <f>IF(MID(H98,1,1)="2",1,0)+IF(MID(I98,1,1)="2",1,0)+IF(MID(J98,1,1)="2",1,0)+IF(MID(K98,1,1)="2",1,0)+IF(MID(L98,1,1)="2",1,0)+IF(MID(M98,1,1)="2",1,0)+IF(MID(N98,1,1)="2",1,0)</f>
        <v>0</v>
      </c>
      <c r="CS98" s="358">
        <f>IF(MID(H98,1,1)="3",1,0)+IF(MID(I98,1,1)="3",1,0)+IF(MID(J98,1,1)="3",1,0)+IF(MID(K98,1,1)="3",1,0)+IF(MID(L98,1,1)="3",1,0)+IF(MID(M98,1,1)="3",1,0)+IF(MID(N98,1,1)="3",1,0)</f>
        <v>0</v>
      </c>
      <c r="CT98" s="356">
        <f>IF(MID(H98,1,1)="4",1,0)+IF(MID(I98,1,1)="4",1,0)+IF(MID(J98,1,1)="4",1,0)+IF(MID(K98,1,1)="4",1,0)+IF(MID(L98,1,1)="4",1,0)+IF(MID(M98,1,1)="4",1,0)+IF(MID(N98,1,1)="4",1,0)</f>
        <v>0</v>
      </c>
      <c r="CU98" s="356">
        <f>IF(MID(H98,1,1)="5",1,0)+IF(MID(I98,1,1)="5",1,0)+IF(MID(J98,1,1)="5",1,0)+IF(MID(K98,1,1)="5",1,0)+IF(MID(L98,1,1)="5",1,0)+IF(MID(M98,1,1)="5",1,0)+IF(MID(N98,1,1)="5",1,0)</f>
        <v>0</v>
      </c>
      <c r="CV98" s="356">
        <f>IF(MID(H98,1,1)="6",1,0)+IF(MID(I98,1,1)="6",1,0)+IF(MID(J98,1,1)="6",1,0)+IF(MID(K98,1,1)="6",1,0)+IF(MID(L98,1,1)="6",1,0)+IF(MID(M98,1,1)="6",1,0)+IF(MID(N98,1,1)="6",1,0)</f>
        <v>0</v>
      </c>
      <c r="CW98" s="356">
        <f>IF(MID(H98,1,1)="7",1,0)+IF(MID(I98,1,1)="7",1,0)+IF(MID(J98,1,1)="7",1,0)+IF(MID(K98,1,1)="7",1,0)+IF(MID(L98,1,1)="7",1,0)+IF(MID(M98,1,1)="7",1,0)+IF(MID(N98,1,1)="7",1,0)</f>
        <v>0</v>
      </c>
      <c r="CX98" s="356">
        <f>IF(MID(H98,1,1)="8",1,0)+IF(MID(I98,1,1)="8",1,0)+IF(MID(J98,1,1)="8",1,0)+IF(MID(K98,1,1)="8",1,0)+IF(MID(L98,1,1)="8",1,0)+IF(MID(M98,1,1)="8",1,0)+IF(MID(N98,1,1)="8",1,0)</f>
        <v>0</v>
      </c>
      <c r="CY98" s="359">
        <f>SUM(CQ98:CX98)</f>
        <v>0</v>
      </c>
      <c r="CZ98" s="20">
        <f>CP98+CY98</f>
        <v>0</v>
      </c>
      <c r="DC98" s="139"/>
      <c r="DD98" s="139"/>
      <c r="DE98" s="139"/>
      <c r="DF98" s="139"/>
      <c r="DG98" s="139"/>
      <c r="DH98" s="139"/>
      <c r="DI98" s="139"/>
      <c r="DJ98" s="139"/>
      <c r="DK98" s="139"/>
      <c r="DL98" s="139"/>
      <c r="DM98" s="139"/>
      <c r="DN98" s="139"/>
      <c r="DO98" s="139"/>
      <c r="DP98" s="139"/>
      <c r="DQ98" s="139"/>
      <c r="DR98" s="139"/>
      <c r="DS98" s="139"/>
      <c r="DT98" s="139"/>
      <c r="DU98" s="139"/>
    </row>
    <row r="99" spans="1:125" s="20" customFormat="1" ht="13.5" hidden="1" customHeight="1" x14ac:dyDescent="0.25">
      <c r="A99" s="23" t="str">
        <f>'ПЛАН НАВЧАЛЬНОГО ПРОЦЕСУ ДЕННА'!A99</f>
        <v>1.5.03</v>
      </c>
      <c r="B99" s="513">
        <f>'ПЛАН НАВЧАЛЬНОГО ПРОЦЕСУ ДЕННА'!B99</f>
        <v>0</v>
      </c>
      <c r="C99" s="514">
        <f>'ПЛАН НАВЧАЛЬНОГО ПРОЦЕСУ ДЕННА'!C99</f>
        <v>0</v>
      </c>
      <c r="D99" s="350">
        <f>'ПЛАН НАВЧАЛЬНОГО ПРОЦЕСУ ДЕННА'!D99</f>
        <v>0</v>
      </c>
      <c r="E99" s="351">
        <f>'ПЛАН НАВЧАЛЬНОГО ПРОЦЕСУ ДЕННА'!E99</f>
        <v>0</v>
      </c>
      <c r="F99" s="351">
        <f>'ПЛАН НАВЧАЛЬНОГО ПРОЦЕСУ ДЕННА'!F99</f>
        <v>0</v>
      </c>
      <c r="G99" s="352">
        <f>'ПЛАН НАВЧАЛЬНОГО ПРОЦЕСУ ДЕННА'!G99</f>
        <v>0</v>
      </c>
      <c r="H99" s="350">
        <f>'ПЛАН НАВЧАЛЬНОГО ПРОЦЕСУ ДЕННА'!H99</f>
        <v>0</v>
      </c>
      <c r="I99" s="351">
        <f>'ПЛАН НАВЧАЛЬНОГО ПРОЦЕСУ ДЕННА'!I99</f>
        <v>0</v>
      </c>
      <c r="J99" s="351">
        <f>'ПЛАН НАВЧАЛЬНОГО ПРОЦЕСУ ДЕННА'!J99</f>
        <v>0</v>
      </c>
      <c r="K99" s="351">
        <f>'ПЛАН НАВЧАЛЬНОГО ПРОЦЕСУ ДЕННА'!K99</f>
        <v>0</v>
      </c>
      <c r="L99" s="351">
        <f>'ПЛАН НАВЧАЛЬНОГО ПРОЦЕСУ ДЕННА'!L99</f>
        <v>0</v>
      </c>
      <c r="M99" s="351">
        <f>'ПЛАН НАВЧАЛЬНОГО ПРОЦЕСУ ДЕННА'!M99</f>
        <v>0</v>
      </c>
      <c r="N99" s="351">
        <f>'ПЛАН НАВЧАЛЬНОГО ПРОЦЕСУ ДЕННА'!N99</f>
        <v>0</v>
      </c>
      <c r="O99" s="311">
        <f>'ПЛАН НАВЧАЛЬНОГО ПРОЦЕСУ ДЕННА'!O99</f>
        <v>0</v>
      </c>
      <c r="P99" s="311">
        <f>'ПЛАН НАВЧАЛЬНОГО ПРОЦЕСУ ДЕННА'!P99</f>
        <v>0</v>
      </c>
      <c r="Q99" s="350">
        <f>'ПЛАН НАВЧАЛЬНОГО ПРОЦЕСУ ДЕННА'!Q99</f>
        <v>0</v>
      </c>
      <c r="R99" s="351">
        <f>'ПЛАН НАВЧАЛЬНОГО ПРОЦЕСУ ДЕННА'!R99</f>
        <v>0</v>
      </c>
      <c r="S99" s="351">
        <f>'ПЛАН НАВЧАЛЬНОГО ПРОЦЕСУ ДЕННА'!S99</f>
        <v>0</v>
      </c>
      <c r="T99" s="351">
        <f>'ПЛАН НАВЧАЛЬНОГО ПРОЦЕСУ ДЕННА'!T99</f>
        <v>0</v>
      </c>
      <c r="U99" s="351">
        <f>'ПЛАН НАВЧАЛЬНОГО ПРОЦЕСУ ДЕННА'!U99</f>
        <v>0</v>
      </c>
      <c r="V99" s="351">
        <f>'ПЛАН НАВЧАЛЬНОГО ПРОЦЕСУ ДЕННА'!V99</f>
        <v>0</v>
      </c>
      <c r="W99" s="351">
        <f>'ПЛАН НАВЧАЛЬНОГО ПРОЦЕСУ ДЕННА'!W99</f>
        <v>0</v>
      </c>
      <c r="X99" s="162">
        <f>'ПЛАН НАВЧАЛЬНОГО ПРОЦЕСУ ДЕННА'!X99</f>
        <v>0</v>
      </c>
      <c r="Y99" s="162">
        <f>CEILING(X99/$BR$7,0.25)</f>
        <v>0</v>
      </c>
      <c r="Z99" s="9">
        <f t="shared" si="119"/>
        <v>0</v>
      </c>
      <c r="AA99" s="9">
        <f t="shared" si="119"/>
        <v>0</v>
      </c>
      <c r="AB99" s="9">
        <f t="shared" si="119"/>
        <v>0</v>
      </c>
      <c r="AC99" s="9">
        <f t="shared" si="120"/>
        <v>0</v>
      </c>
      <c r="AD99" s="354">
        <f>IF('ПЛАН НАВЧАЛЬНОГО ПРОЦЕСУ ДЕННА'!AD99&gt;0,IF(ROUND('ПЛАН НАВЧАЛЬНОГО ПРОЦЕСУ ДЕННА'!AD99*$BW$4,0)&gt;0,ROUND('ПЛАН НАВЧАЛЬНОГО ПРОЦЕСУ ДЕННА'!AD99*$BW$4,0)*2,2),0)</f>
        <v>0</v>
      </c>
      <c r="AE99" s="354">
        <f>IF('ПЛАН НАВЧАЛЬНОГО ПРОЦЕСУ ДЕННА'!AE99&gt;0,IF(ROUND('ПЛАН НАВЧАЛЬНОГО ПРОЦЕСУ ДЕННА'!AE99*$BW$4,0)&gt;0,ROUND('ПЛАН НАВЧАЛЬНОГО ПРОЦЕСУ ДЕННА'!AE99*$BW$4,0)*2,2),0)</f>
        <v>0</v>
      </c>
      <c r="AF99" s="354">
        <f>IF('ПЛАН НАВЧАЛЬНОГО ПРОЦЕСУ ДЕННА'!AF99&gt;0,IF(ROUND('ПЛАН НАВЧАЛЬНОГО ПРОЦЕСУ ДЕННА'!AF99*$BW$4,0)&gt;0,ROUND('ПЛАН НАВЧАЛЬНОГО ПРОЦЕСУ ДЕННА'!AF99*$BW$4,0)*2,2),0)</f>
        <v>0</v>
      </c>
      <c r="AG99" s="76">
        <f>BL99</f>
        <v>0</v>
      </c>
      <c r="AH99" s="354">
        <f>IF('ПЛАН НАВЧАЛЬНОГО ПРОЦЕСУ ДЕННА'!AH99&gt;0,IF(ROUND('ПЛАН НАВЧАЛЬНОГО ПРОЦЕСУ ДЕННА'!AH99*$BW$4,0)&gt;0,ROUND('ПЛАН НАВЧАЛЬНОГО ПРОЦЕСУ ДЕННА'!AH99*$BW$4,0)*2,2),0)</f>
        <v>0</v>
      </c>
      <c r="AI99" s="354">
        <f>IF('ПЛАН НАВЧАЛЬНОГО ПРОЦЕСУ ДЕННА'!AI99&gt;0,IF(ROUND('ПЛАН НАВЧАЛЬНОГО ПРОЦЕСУ ДЕННА'!AI99*$BW$4,0)&gt;0,ROUND('ПЛАН НАВЧАЛЬНОГО ПРОЦЕСУ ДЕННА'!AI99*$BW$4,0)*2,2),0)</f>
        <v>0</v>
      </c>
      <c r="AJ99" s="354">
        <f>IF('ПЛАН НАВЧАЛЬНОГО ПРОЦЕСУ ДЕННА'!AJ99&gt;0,IF(ROUND('ПЛАН НАВЧАЛЬНОГО ПРОЦЕСУ ДЕННА'!AJ99*$BW$4,0)&gt;0,ROUND('ПЛАН НАВЧАЛЬНОГО ПРОЦЕСУ ДЕННА'!AJ99*$BW$4,0)*2,2),0)</f>
        <v>0</v>
      </c>
      <c r="AK99" s="76">
        <f>BM99</f>
        <v>0</v>
      </c>
      <c r="AL99" s="354">
        <f>IF('ПЛАН НАВЧАЛЬНОГО ПРОЦЕСУ ДЕННА'!AL99&gt;0,IF(ROUND('ПЛАН НАВЧАЛЬНОГО ПРОЦЕСУ ДЕННА'!AL99*$BW$4,0)&gt;0,ROUND('ПЛАН НАВЧАЛЬНОГО ПРОЦЕСУ ДЕННА'!AL99*$BW$4,0)*2,2),0)</f>
        <v>0</v>
      </c>
      <c r="AM99" s="354">
        <f>IF('ПЛАН НАВЧАЛЬНОГО ПРОЦЕСУ ДЕННА'!AM99&gt;0,IF(ROUND('ПЛАН НАВЧАЛЬНОГО ПРОЦЕСУ ДЕННА'!AM99*$BW$4,0)&gt;0,ROUND('ПЛАН НАВЧАЛЬНОГО ПРОЦЕСУ ДЕННА'!AM99*$BW$4,0)*2,2),0)</f>
        <v>0</v>
      </c>
      <c r="AN99" s="354">
        <f>IF('ПЛАН НАВЧАЛЬНОГО ПРОЦЕСУ ДЕННА'!AN99&gt;0,IF(ROUND('ПЛАН НАВЧАЛЬНОГО ПРОЦЕСУ ДЕННА'!AN99*$BW$4,0)&gt;0,ROUND('ПЛАН НАВЧАЛЬНОГО ПРОЦЕСУ ДЕННА'!AN99*$BW$4,0)*2,2),0)</f>
        <v>0</v>
      </c>
      <c r="AO99" s="76">
        <f>BN99</f>
        <v>0</v>
      </c>
      <c r="AP99" s="354">
        <f>IF('ПЛАН НАВЧАЛЬНОГО ПРОЦЕСУ ДЕННА'!AP99&gt;0,IF(ROUND('ПЛАН НАВЧАЛЬНОГО ПРОЦЕСУ ДЕННА'!AP99*$BW$4,0)&gt;0,ROUND('ПЛАН НАВЧАЛЬНОГО ПРОЦЕСУ ДЕННА'!AP99*$BW$4,0)*2,2),0)</f>
        <v>0</v>
      </c>
      <c r="AQ99" s="354">
        <f>IF('ПЛАН НАВЧАЛЬНОГО ПРОЦЕСУ ДЕННА'!AQ99&gt;0,IF(ROUND('ПЛАН НАВЧАЛЬНОГО ПРОЦЕСУ ДЕННА'!AQ99*$BW$4,0)&gt;0,ROUND('ПЛАН НАВЧАЛЬНОГО ПРОЦЕСУ ДЕННА'!AQ99*$BW$4,0)*2,2),0)</f>
        <v>0</v>
      </c>
      <c r="AR99" s="354">
        <f>IF('ПЛАН НАВЧАЛЬНОГО ПРОЦЕСУ ДЕННА'!AR99&gt;0,IF(ROUND('ПЛАН НАВЧАЛЬНОГО ПРОЦЕСУ ДЕННА'!AR99*$BW$4,0)&gt;0,ROUND('ПЛАН НАВЧАЛЬНОГО ПРОЦЕСУ ДЕННА'!AR99*$BW$4,0)*2,2),0)</f>
        <v>0</v>
      </c>
      <c r="AS99" s="76">
        <f>BO99</f>
        <v>0</v>
      </c>
      <c r="AT99" s="354">
        <f>IF('ПЛАН НАВЧАЛЬНОГО ПРОЦЕСУ ДЕННА'!AT99&gt;0,IF(ROUND('ПЛАН НАВЧАЛЬНОГО ПРОЦЕСУ ДЕННА'!AT99*$BW$4,0)&gt;0,ROUND('ПЛАН НАВЧАЛЬНОГО ПРОЦЕСУ ДЕННА'!AT99*$BW$4,0)*2,2),0)</f>
        <v>0</v>
      </c>
      <c r="AU99" s="354">
        <f>IF('ПЛАН НАВЧАЛЬНОГО ПРОЦЕСУ ДЕННА'!AU99&gt;0,IF(ROUND('ПЛАН НАВЧАЛЬНОГО ПРОЦЕСУ ДЕННА'!AU99*$BW$4,0)&gt;0,ROUND('ПЛАН НАВЧАЛЬНОГО ПРОЦЕСУ ДЕННА'!AU99*$BW$4,0)*2,2),0)</f>
        <v>0</v>
      </c>
      <c r="AV99" s="354">
        <f>IF('ПЛАН НАВЧАЛЬНОГО ПРОЦЕСУ ДЕННА'!AV99&gt;0,IF(ROUND('ПЛАН НАВЧАЛЬНОГО ПРОЦЕСУ ДЕННА'!AV99*$BW$4,0)&gt;0,ROUND('ПЛАН НАВЧАЛЬНОГО ПРОЦЕСУ ДЕННА'!AV99*$BW$4,0)*2,2),0)</f>
        <v>0</v>
      </c>
      <c r="AW99" s="76">
        <f>BP99</f>
        <v>0</v>
      </c>
      <c r="AX99" s="354">
        <f>IF('ПЛАН НАВЧАЛЬНОГО ПРОЦЕСУ ДЕННА'!AX99&gt;0,IF(ROUND('ПЛАН НАВЧАЛЬНОГО ПРОЦЕСУ ДЕННА'!AX99*$BW$4,0)&gt;0,ROUND('ПЛАН НАВЧАЛЬНОГО ПРОЦЕСУ ДЕННА'!AX99*$BW$4,0)*2,2),0)</f>
        <v>0</v>
      </c>
      <c r="AY99" s="354">
        <f>IF('ПЛАН НАВЧАЛЬНОГО ПРОЦЕСУ ДЕННА'!AY99&gt;0,IF(ROUND('ПЛАН НАВЧАЛЬНОГО ПРОЦЕСУ ДЕННА'!AY99*$BW$4,0)&gt;0,ROUND('ПЛАН НАВЧАЛЬНОГО ПРОЦЕСУ ДЕННА'!AY99*$BW$4,0)*2,2),0)</f>
        <v>0</v>
      </c>
      <c r="AZ99" s="354">
        <f>IF('ПЛАН НАВЧАЛЬНОГО ПРОЦЕСУ ДЕННА'!AZ99&gt;0,IF(ROUND('ПЛАН НАВЧАЛЬНОГО ПРОЦЕСУ ДЕННА'!AZ99*$BW$4,0)&gt;0,ROUND('ПЛАН НАВЧАЛЬНОГО ПРОЦЕСУ ДЕННА'!AZ99*$BW$4,0)*2,2),0)</f>
        <v>0</v>
      </c>
      <c r="BA99" s="76">
        <f>BQ99</f>
        <v>0</v>
      </c>
      <c r="BB99" s="354">
        <f>IF('ПЛАН НАВЧАЛЬНОГО ПРОЦЕСУ ДЕННА'!BB99&gt;0,IF(ROUND('ПЛАН НАВЧАЛЬНОГО ПРОЦЕСУ ДЕННА'!BB99*$BW$4,0)&gt;0,ROUND('ПЛАН НАВЧАЛЬНОГО ПРОЦЕСУ ДЕННА'!BB99*$BW$4,0)*2,2),0)</f>
        <v>0</v>
      </c>
      <c r="BC99" s="354">
        <f>IF('ПЛАН НАВЧАЛЬНОГО ПРОЦЕСУ ДЕННА'!BC99&gt;0,IF(ROUND('ПЛАН НАВЧАЛЬНОГО ПРОЦЕСУ ДЕННА'!BC99*$BW$4,0)&gt;0,ROUND('ПЛАН НАВЧАЛЬНОГО ПРОЦЕСУ ДЕННА'!BC99*$BW$4,0)*2,2),0)</f>
        <v>0</v>
      </c>
      <c r="BD99" s="354">
        <f>IF('ПЛАН НАВЧАЛЬНОГО ПРОЦЕСУ ДЕННА'!BD99&gt;0,IF(ROUND('ПЛАН НАВЧАЛЬНОГО ПРОЦЕСУ ДЕННА'!BD99*$BW$4,0)&gt;0,ROUND('ПЛАН НАВЧАЛЬНОГО ПРОЦЕСУ ДЕННА'!BD99*$BW$4,0)*2,2),0)</f>
        <v>0</v>
      </c>
      <c r="BE99" s="76">
        <f>BR99</f>
        <v>0</v>
      </c>
      <c r="BF99" s="354">
        <f>IF('ПЛАН НАВЧАЛЬНОГО ПРОЦЕСУ ДЕННА'!BF99&gt;0,IF(ROUND('ПЛАН НАВЧАЛЬНОГО ПРОЦЕСУ ДЕННА'!BF99*$BW$4,0)&gt;0,ROUND('ПЛАН НАВЧАЛЬНОГО ПРОЦЕСУ ДЕННА'!BF99*$BW$4,0)*2,2),0)</f>
        <v>0</v>
      </c>
      <c r="BG99" s="354">
        <f>IF('ПЛАН НАВЧАЛЬНОГО ПРОЦЕСУ ДЕННА'!BG99&gt;0,IF(ROUND('ПЛАН НАВЧАЛЬНОГО ПРОЦЕСУ ДЕННА'!BG99*$BW$4,0)&gt;0,ROUND('ПЛАН НАВЧАЛЬНОГО ПРОЦЕСУ ДЕННА'!BG99*$BW$4,0)*2,2),0)</f>
        <v>0</v>
      </c>
      <c r="BH99" s="354">
        <f>IF('ПЛАН НАВЧАЛЬНОГО ПРОЦЕСУ ДЕННА'!BH99&gt;0,IF(ROUND('ПЛАН НАВЧАЛЬНОГО ПРОЦЕСУ ДЕННА'!BH99*$BW$4,0)&gt;0,ROUND('ПЛАН НАВЧАЛЬНОГО ПРОЦЕСУ ДЕННА'!BH99*$BW$4,0)*2,2),0)</f>
        <v>0</v>
      </c>
      <c r="BI99" s="76">
        <f>BS99</f>
        <v>0</v>
      </c>
      <c r="BJ99" s="69">
        <f t="shared" si="121"/>
        <v>0</v>
      </c>
      <c r="BL99" s="15">
        <f>IF(OR(MID($D99,1,1)="1",MID($E99,1,1)="1",MID($F99,1,1)="1",MID($G99,1,1)="1",MID($H99,1,1)="1",MID($I99,1,1)="1",MID($J99,1,1)="1",MID($K99,1,1)="1",MID($L99,1,1)="1",MID($M99,1,1)="1",MID($N99,1,1)=1),$Y99/$CZ99,0)</f>
        <v>0</v>
      </c>
      <c r="BM99" s="15">
        <f>IF(OR(MID($D99,1,1)="2",MID($E99,1,1)="2",MID($F99,1,1)="2",MID($G99,1,1)="2",MID($H99,1,1)="2",MID($I99,1,1)="2",MID($J99,1,1)="2",MID($K99,1,1)="2",MID($L99,1,1)="2",MID($M99,1,1)="2",MID($N99,1,1)=1),$Y99/$CZ99,0)</f>
        <v>0</v>
      </c>
      <c r="BN99" s="15">
        <f>IF(OR(MID($D99,1,1)="3",MID($E99,1,1)="3",MID($F99,1,1)="3",MID($G99,1,1)="3",MID($H99,1,1)="3",MID($I99,1,1)="3",MID($J99,1,1)="3",MID($K99,1,1)="3",MID($L99,1,1)="3",MID($M99,1,1)="3",MID($N99,1,1)=1),$Y99/$CZ99,0)</f>
        <v>0</v>
      </c>
      <c r="BO99" s="15">
        <f>IF(OR(MID($D99,1,1)="4",MID($E99,1,1)="4",MID($F99,1,1)="4",MID($G99,1,1)="4",MID($H99,1,1)="4",MID($I99,1,1)="4",MID($J99,1,1)="4",MID($K99,1,1)="4",MID($L99,1,1)="4",MID($M99,1,1)="4",MID($N99,1,1)=1),$Y99/$CZ99,0)</f>
        <v>0</v>
      </c>
      <c r="BP99" s="15">
        <f>IF(OR(MID($D99,1,1)="5",MID($E99,1,1)="5",MID($F99,1,1)="5",MID($G99,1,1)="5",MID($H99,1,1)="5",MID($I99,1,1)="5",MID($J99,1,1)="5",MID($K99,1,1)="5",MID($L99,1,1)="5",MID($M99,1,1)="5",MID($N99,1,1)=1),$Y99/$CZ99,0)</f>
        <v>0</v>
      </c>
      <c r="BQ99" s="15">
        <f>IF(OR(MID($D99,1,1)="6",MID($E99,1,1)="6",MID($F99,1,1)="6",MID($G99,1,1)="6",MID($H99,1,1)="6",MID($I99,1,1)="6",MID($J99,1,1)="6",MID($K99,1,1)="6",MID($L99,1,1)="6",MID($M99,1,1)="6",MID($N99,1,1)=1),$Y99/$CZ99,0)</f>
        <v>0</v>
      </c>
      <c r="BR99" s="15">
        <f>IF(OR(MID($D99,1,1)="7",MID($E99,1,1)="7",MID($F99,1,1)="7",MID($G99,1,1)="7",MID($H99,1,1)="7",MID($I99,1,1)="7",MID($J99,1,1)="7",MID($K99,1,1)="7",MID($L99,1,1)="7",MID($M99,1,1)="7",MID($N99,1,1)=1),$Y99/$CZ99,0)</f>
        <v>0</v>
      </c>
      <c r="BS99" s="15">
        <f>IF(OR(MID($D99,1,1)="8",MID($E99,1,1)="8",MID($F99,1,1)="8",MID($G99,1,1)="8",MID($H99,1,1)="8",MID($I99,1,1)="8",MID($J99,1,1)="8",MID($K99,1,1)="8",MID($L99,1,1)="8",MID($M99,1,1)="8",MID($N99,1,1)=1),$Y99/$CZ99,0)</f>
        <v>0</v>
      </c>
      <c r="BT99" s="101">
        <f>SUM(BL99:BS99)</f>
        <v>0</v>
      </c>
      <c r="BW99" s="139"/>
      <c r="BX99" s="139"/>
      <c r="BY99" s="139"/>
      <c r="BZ99" s="139"/>
      <c r="CA99" s="139"/>
      <c r="CB99" s="139"/>
      <c r="CC99" s="139"/>
      <c r="CD99" s="139"/>
      <c r="CE99" s="383"/>
      <c r="CF99" s="355">
        <f>MAX(BW99:CD99)</f>
        <v>0</v>
      </c>
      <c r="CH99" s="356">
        <f>IF(MID($D99,1,1)="1",1,0)+IF(MID($E99,1,1)="1",1,0)+IF(MID($F99,1,1)="1",1,0)+IF(MID($G99,1,1)="1",1,0)</f>
        <v>0</v>
      </c>
      <c r="CI99" s="356">
        <f>IF(MID($D99,1,1)="2",1,0)+IF(MID($E99,1,1)="2",1,0)+IF(MID($F99,1,1)="2",1,0)+IF(MID($G99,1,1)="2",1,0)</f>
        <v>0</v>
      </c>
      <c r="CJ99" s="356">
        <f>IF(MID($D99,1,1)="3",1,0)+IF(MID($E99,1,1)="3",1,0)+IF(MID($F99,1,1)="3",1,0)+IF(MID($G99,1,1)="3",1,0)</f>
        <v>0</v>
      </c>
      <c r="CK99" s="356">
        <f>IF(MID($D99,1,1)="4",1,0)+IF(MID($E99,1,1)="4",1,0)+IF(MID($F99,1,1)="4",1,0)+IF(MID($G99,1,1)="4",1,0)</f>
        <v>0</v>
      </c>
      <c r="CL99" s="356">
        <f>IF(MID($D99,1,1)="5",1,0)+IF(MID($E99,1,1)="5",1,0)+IF(MID($F99,1,1)="5",1,0)+IF(MID($G99,1,1)="5",1,0)+IF(MID($H99,1,1)="5",1,0)+IF(MID($I99,1,1)="5",1,0)+IF(MID($J99,1,1)="5",1,0)</f>
        <v>0</v>
      </c>
      <c r="CM99" s="356">
        <f>IF(MID($D99,1,1)="6",1,0)+IF(MID($E99,1,1)="6",1,0)+IF(MID($F99,1,1)="6",1,0)+IF(MID($G99,1,1)="6",1,0)+IF(MID($H99,1,1)="6",1,0)+IF(MID($I99,1,1)="6",1,0)+IF(MID($J99,1,1)="6",1,0)</f>
        <v>0</v>
      </c>
      <c r="CN99" s="356">
        <f>IF(MID($D99,1,1)="7",1,0)+IF(MID($E99,1,1)="7",1,0)+IF(MID($F99,1,1)="7",1,0)+IF(MID($G99,1,1)="7",1,0)+IF(MID($H99,1,1)="7",1,0)+IF(MID($I99,1,1)="7",1,0)+IF(MID($J99,1,1)="7",1,0)</f>
        <v>0</v>
      </c>
      <c r="CO99" s="356">
        <f>IF(MID($D99,1,1)="8",1,0)+IF(MID($E99,1,1)="8",1,0)+IF(MID($F99,1,1)="8",1,0)+IF(MID($G99,1,1)="8",1,0)+IF(MID($H99,1,1)="8",1,0)+IF(MID($I99,1,1)="8",1,0)+IF(MID($J99,1,1)="8",1,0)</f>
        <v>0</v>
      </c>
      <c r="CP99" s="357">
        <f>SUM(CH99:CO99)</f>
        <v>0</v>
      </c>
      <c r="CQ99" s="356">
        <f>IF(MID(H99,1,1)="1",1,0)+IF(MID(I99,1,1)="1",1,0)+IF(MID(J99,1,1)="1",1,0)+IF(MID(K99,1,1)="1",1,0)+IF(MID(L99,1,1)="1",1,0)+IF(MID(M99,1,1)="1",1,0)+IF(MID(N99,1,1)="1",1,0)</f>
        <v>0</v>
      </c>
      <c r="CR99" s="356">
        <f>IF(MID(H99,1,1)="2",1,0)+IF(MID(I99,1,1)="2",1,0)+IF(MID(J99,1,1)="2",1,0)+IF(MID(K99,1,1)="2",1,0)+IF(MID(L99,1,1)="2",1,0)+IF(MID(M99,1,1)="2",1,0)+IF(MID(N99,1,1)="2",1,0)</f>
        <v>0</v>
      </c>
      <c r="CS99" s="358">
        <f>IF(MID(H99,1,1)="3",1,0)+IF(MID(I99,1,1)="3",1,0)+IF(MID(J99,1,1)="3",1,0)+IF(MID(K99,1,1)="3",1,0)+IF(MID(L99,1,1)="3",1,0)+IF(MID(M99,1,1)="3",1,0)+IF(MID(N99,1,1)="3",1,0)</f>
        <v>0</v>
      </c>
      <c r="CT99" s="356">
        <f>IF(MID(H99,1,1)="4",1,0)+IF(MID(I99,1,1)="4",1,0)+IF(MID(J99,1,1)="4",1,0)+IF(MID(K99,1,1)="4",1,0)+IF(MID(L99,1,1)="4",1,0)+IF(MID(M99,1,1)="4",1,0)+IF(MID(N99,1,1)="4",1,0)</f>
        <v>0</v>
      </c>
      <c r="CU99" s="356">
        <f>IF(MID(H99,1,1)="5",1,0)+IF(MID(I99,1,1)="5",1,0)+IF(MID(J99,1,1)="5",1,0)+IF(MID(K99,1,1)="5",1,0)+IF(MID(L99,1,1)="5",1,0)+IF(MID(M99,1,1)="5",1,0)+IF(MID(N99,1,1)="5",1,0)</f>
        <v>0</v>
      </c>
      <c r="CV99" s="356">
        <f>IF(MID(H99,1,1)="6",1,0)+IF(MID(I99,1,1)="6",1,0)+IF(MID(J99,1,1)="6",1,0)+IF(MID(K99,1,1)="6",1,0)+IF(MID(L99,1,1)="6",1,0)+IF(MID(M99,1,1)="6",1,0)+IF(MID(N99,1,1)="6",1,0)</f>
        <v>0</v>
      </c>
      <c r="CW99" s="356">
        <f>IF(MID(H99,1,1)="7",1,0)+IF(MID(I99,1,1)="7",1,0)+IF(MID(J99,1,1)="7",1,0)+IF(MID(K99,1,1)="7",1,0)+IF(MID(L99,1,1)="7",1,0)+IF(MID(M99,1,1)="7",1,0)+IF(MID(N99,1,1)="7",1,0)</f>
        <v>0</v>
      </c>
      <c r="CX99" s="356">
        <f>IF(MID(H99,1,1)="8",1,0)+IF(MID(I99,1,1)="8",1,0)+IF(MID(J99,1,1)="8",1,0)+IF(MID(K99,1,1)="8",1,0)+IF(MID(L99,1,1)="8",1,0)+IF(MID(M99,1,1)="8",1,0)+IF(MID(N99,1,1)="8",1,0)</f>
        <v>0</v>
      </c>
      <c r="CY99" s="359">
        <f>SUM(CQ99:CX99)</f>
        <v>0</v>
      </c>
      <c r="CZ99" s="20">
        <f>CP99+CY99</f>
        <v>0</v>
      </c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139"/>
      <c r="DP99" s="139"/>
      <c r="DQ99" s="139"/>
      <c r="DR99" s="139"/>
      <c r="DS99" s="139"/>
      <c r="DT99" s="139"/>
      <c r="DU99" s="139"/>
    </row>
    <row r="100" spans="1:125" s="20" customFormat="1" ht="11.25" hidden="1" customHeight="1" x14ac:dyDescent="0.25">
      <c r="A100" s="23" t="str">
        <f>'ПЛАН НАВЧАЛЬНОГО ПРОЦЕСУ ДЕННА'!A100</f>
        <v>1.5.04</v>
      </c>
      <c r="B100" s="513">
        <f>'ПЛАН НАВЧАЛЬНОГО ПРОЦЕСУ ДЕННА'!B100</f>
        <v>0</v>
      </c>
      <c r="C100" s="514">
        <f>'ПЛАН НАВЧАЛЬНОГО ПРОЦЕСУ ДЕННА'!C100</f>
        <v>0</v>
      </c>
      <c r="D100" s="350">
        <f>'ПЛАН НАВЧАЛЬНОГО ПРОЦЕСУ ДЕННА'!D100</f>
        <v>0</v>
      </c>
      <c r="E100" s="351">
        <f>'ПЛАН НАВЧАЛЬНОГО ПРОЦЕСУ ДЕННА'!E100</f>
        <v>0</v>
      </c>
      <c r="F100" s="351">
        <f>'ПЛАН НАВЧАЛЬНОГО ПРОЦЕСУ ДЕННА'!F100</f>
        <v>0</v>
      </c>
      <c r="G100" s="352">
        <f>'ПЛАН НАВЧАЛЬНОГО ПРОЦЕСУ ДЕННА'!G100</f>
        <v>0</v>
      </c>
      <c r="H100" s="350">
        <f>'ПЛАН НАВЧАЛЬНОГО ПРОЦЕСУ ДЕННА'!H100</f>
        <v>0</v>
      </c>
      <c r="I100" s="351">
        <f>'ПЛАН НАВЧАЛЬНОГО ПРОЦЕСУ ДЕННА'!I100</f>
        <v>0</v>
      </c>
      <c r="J100" s="351">
        <f>'ПЛАН НАВЧАЛЬНОГО ПРОЦЕСУ ДЕННА'!J100</f>
        <v>0</v>
      </c>
      <c r="K100" s="351">
        <f>'ПЛАН НАВЧАЛЬНОГО ПРОЦЕСУ ДЕННА'!K100</f>
        <v>0</v>
      </c>
      <c r="L100" s="351">
        <f>'ПЛАН НАВЧАЛЬНОГО ПРОЦЕСУ ДЕННА'!L100</f>
        <v>0</v>
      </c>
      <c r="M100" s="351">
        <f>'ПЛАН НАВЧАЛЬНОГО ПРОЦЕСУ ДЕННА'!M100</f>
        <v>0</v>
      </c>
      <c r="N100" s="351">
        <f>'ПЛАН НАВЧАЛЬНОГО ПРОЦЕСУ ДЕННА'!N100</f>
        <v>0</v>
      </c>
      <c r="O100" s="311">
        <f>'ПЛАН НАВЧАЛЬНОГО ПРОЦЕСУ ДЕННА'!O100</f>
        <v>0</v>
      </c>
      <c r="P100" s="311">
        <f>'ПЛАН НАВЧАЛЬНОГО ПРОЦЕСУ ДЕННА'!P100</f>
        <v>0</v>
      </c>
      <c r="Q100" s="350">
        <f>'ПЛАН НАВЧАЛЬНОГО ПРОЦЕСУ ДЕННА'!Q100</f>
        <v>0</v>
      </c>
      <c r="R100" s="351">
        <f>'ПЛАН НАВЧАЛЬНОГО ПРОЦЕСУ ДЕННА'!R100</f>
        <v>0</v>
      </c>
      <c r="S100" s="351">
        <f>'ПЛАН НАВЧАЛЬНОГО ПРОЦЕСУ ДЕННА'!S100</f>
        <v>0</v>
      </c>
      <c r="T100" s="351">
        <f>'ПЛАН НАВЧАЛЬНОГО ПРОЦЕСУ ДЕННА'!T100</f>
        <v>0</v>
      </c>
      <c r="U100" s="351">
        <f>'ПЛАН НАВЧАЛЬНОГО ПРОЦЕСУ ДЕННА'!U100</f>
        <v>0</v>
      </c>
      <c r="V100" s="351">
        <f>'ПЛАН НАВЧАЛЬНОГО ПРОЦЕСУ ДЕННА'!V100</f>
        <v>0</v>
      </c>
      <c r="W100" s="351">
        <f>'ПЛАН НАВЧАЛЬНОГО ПРОЦЕСУ ДЕННА'!W100</f>
        <v>0</v>
      </c>
      <c r="X100" s="162">
        <f>'ПЛАН НАВЧАЛЬНОГО ПРОЦЕСУ ДЕННА'!X100</f>
        <v>0</v>
      </c>
      <c r="Y100" s="162">
        <f>CEILING(X100/$BR$7,0.25)</f>
        <v>0</v>
      </c>
      <c r="Z100" s="9">
        <f t="shared" si="119"/>
        <v>0</v>
      </c>
      <c r="AA100" s="9">
        <f t="shared" si="119"/>
        <v>0</v>
      </c>
      <c r="AB100" s="9">
        <f t="shared" si="119"/>
        <v>0</v>
      </c>
      <c r="AC100" s="9">
        <f t="shared" si="120"/>
        <v>0</v>
      </c>
      <c r="AD100" s="354">
        <f>IF('ПЛАН НАВЧАЛЬНОГО ПРОЦЕСУ ДЕННА'!AD100&gt;0,IF(ROUND('ПЛАН НАВЧАЛЬНОГО ПРОЦЕСУ ДЕННА'!AD100*$BW$4,0)&gt;0,ROUND('ПЛАН НАВЧАЛЬНОГО ПРОЦЕСУ ДЕННА'!AD100*$BW$4,0)*2,2),0)</f>
        <v>0</v>
      </c>
      <c r="AE100" s="354">
        <f>IF('ПЛАН НАВЧАЛЬНОГО ПРОЦЕСУ ДЕННА'!AE100&gt;0,IF(ROUND('ПЛАН НАВЧАЛЬНОГО ПРОЦЕСУ ДЕННА'!AE100*$BW$4,0)&gt;0,ROUND('ПЛАН НАВЧАЛЬНОГО ПРОЦЕСУ ДЕННА'!AE100*$BW$4,0)*2,2),0)</f>
        <v>0</v>
      </c>
      <c r="AF100" s="354">
        <f>IF('ПЛАН НАВЧАЛЬНОГО ПРОЦЕСУ ДЕННА'!AF100&gt;0,IF(ROUND('ПЛАН НАВЧАЛЬНОГО ПРОЦЕСУ ДЕННА'!AF100*$BW$4,0)&gt;0,ROUND('ПЛАН НАВЧАЛЬНОГО ПРОЦЕСУ ДЕННА'!AF100*$BW$4,0)*2,2),0)</f>
        <v>0</v>
      </c>
      <c r="AG100" s="76">
        <f>BL100</f>
        <v>0</v>
      </c>
      <c r="AH100" s="354">
        <f>IF('ПЛАН НАВЧАЛЬНОГО ПРОЦЕСУ ДЕННА'!AH100&gt;0,IF(ROUND('ПЛАН НАВЧАЛЬНОГО ПРОЦЕСУ ДЕННА'!AH100*$BW$4,0)&gt;0,ROUND('ПЛАН НАВЧАЛЬНОГО ПРОЦЕСУ ДЕННА'!AH100*$BW$4,0)*2,2),0)</f>
        <v>0</v>
      </c>
      <c r="AI100" s="354">
        <f>IF('ПЛАН НАВЧАЛЬНОГО ПРОЦЕСУ ДЕННА'!AI100&gt;0,IF(ROUND('ПЛАН НАВЧАЛЬНОГО ПРОЦЕСУ ДЕННА'!AI100*$BW$4,0)&gt;0,ROUND('ПЛАН НАВЧАЛЬНОГО ПРОЦЕСУ ДЕННА'!AI100*$BW$4,0)*2,2),0)</f>
        <v>0</v>
      </c>
      <c r="AJ100" s="354">
        <f>IF('ПЛАН НАВЧАЛЬНОГО ПРОЦЕСУ ДЕННА'!AJ100&gt;0,IF(ROUND('ПЛАН НАВЧАЛЬНОГО ПРОЦЕСУ ДЕННА'!AJ100*$BW$4,0)&gt;0,ROUND('ПЛАН НАВЧАЛЬНОГО ПРОЦЕСУ ДЕННА'!AJ100*$BW$4,0)*2,2),0)</f>
        <v>0</v>
      </c>
      <c r="AK100" s="76">
        <f>BM100</f>
        <v>0</v>
      </c>
      <c r="AL100" s="354">
        <f>IF('ПЛАН НАВЧАЛЬНОГО ПРОЦЕСУ ДЕННА'!AL100&gt;0,IF(ROUND('ПЛАН НАВЧАЛЬНОГО ПРОЦЕСУ ДЕННА'!AL100*$BW$4,0)&gt;0,ROUND('ПЛАН НАВЧАЛЬНОГО ПРОЦЕСУ ДЕННА'!AL100*$BW$4,0)*2,2),0)</f>
        <v>0</v>
      </c>
      <c r="AM100" s="354">
        <f>IF('ПЛАН НАВЧАЛЬНОГО ПРОЦЕСУ ДЕННА'!AM100&gt;0,IF(ROUND('ПЛАН НАВЧАЛЬНОГО ПРОЦЕСУ ДЕННА'!AM100*$BW$4,0)&gt;0,ROUND('ПЛАН НАВЧАЛЬНОГО ПРОЦЕСУ ДЕННА'!AM100*$BW$4,0)*2,2),0)</f>
        <v>0</v>
      </c>
      <c r="AN100" s="354">
        <f>IF('ПЛАН НАВЧАЛЬНОГО ПРОЦЕСУ ДЕННА'!AN100&gt;0,IF(ROUND('ПЛАН НАВЧАЛЬНОГО ПРОЦЕСУ ДЕННА'!AN100*$BW$4,0)&gt;0,ROUND('ПЛАН НАВЧАЛЬНОГО ПРОЦЕСУ ДЕННА'!AN100*$BW$4,0)*2,2),0)</f>
        <v>0</v>
      </c>
      <c r="AO100" s="76">
        <f>BN100</f>
        <v>0</v>
      </c>
      <c r="AP100" s="354">
        <f>IF('ПЛАН НАВЧАЛЬНОГО ПРОЦЕСУ ДЕННА'!AP100&gt;0,IF(ROUND('ПЛАН НАВЧАЛЬНОГО ПРОЦЕСУ ДЕННА'!AP100*$BW$4,0)&gt;0,ROUND('ПЛАН НАВЧАЛЬНОГО ПРОЦЕСУ ДЕННА'!AP100*$BW$4,0)*2,2),0)</f>
        <v>0</v>
      </c>
      <c r="AQ100" s="354">
        <f>IF('ПЛАН НАВЧАЛЬНОГО ПРОЦЕСУ ДЕННА'!AQ100&gt;0,IF(ROUND('ПЛАН НАВЧАЛЬНОГО ПРОЦЕСУ ДЕННА'!AQ100*$BW$4,0)&gt;0,ROUND('ПЛАН НАВЧАЛЬНОГО ПРОЦЕСУ ДЕННА'!AQ100*$BW$4,0)*2,2),0)</f>
        <v>0</v>
      </c>
      <c r="AR100" s="354">
        <f>IF('ПЛАН НАВЧАЛЬНОГО ПРОЦЕСУ ДЕННА'!AR100&gt;0,IF(ROUND('ПЛАН НАВЧАЛЬНОГО ПРОЦЕСУ ДЕННА'!AR100*$BW$4,0)&gt;0,ROUND('ПЛАН НАВЧАЛЬНОГО ПРОЦЕСУ ДЕННА'!AR100*$BW$4,0)*2,2),0)</f>
        <v>0</v>
      </c>
      <c r="AS100" s="76">
        <f>BO100</f>
        <v>0</v>
      </c>
      <c r="AT100" s="354">
        <f>IF('ПЛАН НАВЧАЛЬНОГО ПРОЦЕСУ ДЕННА'!AT100&gt;0,IF(ROUND('ПЛАН НАВЧАЛЬНОГО ПРОЦЕСУ ДЕННА'!AT100*$BW$4,0)&gt;0,ROUND('ПЛАН НАВЧАЛЬНОГО ПРОЦЕСУ ДЕННА'!AT100*$BW$4,0)*2,2),0)</f>
        <v>0</v>
      </c>
      <c r="AU100" s="354">
        <f>IF('ПЛАН НАВЧАЛЬНОГО ПРОЦЕСУ ДЕННА'!AU100&gt;0,IF(ROUND('ПЛАН НАВЧАЛЬНОГО ПРОЦЕСУ ДЕННА'!AU100*$BW$4,0)&gt;0,ROUND('ПЛАН НАВЧАЛЬНОГО ПРОЦЕСУ ДЕННА'!AU100*$BW$4,0)*2,2),0)</f>
        <v>0</v>
      </c>
      <c r="AV100" s="354">
        <f>IF('ПЛАН НАВЧАЛЬНОГО ПРОЦЕСУ ДЕННА'!AV100&gt;0,IF(ROUND('ПЛАН НАВЧАЛЬНОГО ПРОЦЕСУ ДЕННА'!AV100*$BW$4,0)&gt;0,ROUND('ПЛАН НАВЧАЛЬНОГО ПРОЦЕСУ ДЕННА'!AV100*$BW$4,0)*2,2),0)</f>
        <v>0</v>
      </c>
      <c r="AW100" s="76">
        <f>BP100</f>
        <v>0</v>
      </c>
      <c r="AX100" s="354">
        <f>IF('ПЛАН НАВЧАЛЬНОГО ПРОЦЕСУ ДЕННА'!AX100&gt;0,IF(ROUND('ПЛАН НАВЧАЛЬНОГО ПРОЦЕСУ ДЕННА'!AX100*$BW$4,0)&gt;0,ROUND('ПЛАН НАВЧАЛЬНОГО ПРОЦЕСУ ДЕННА'!AX100*$BW$4,0)*2,2),0)</f>
        <v>0</v>
      </c>
      <c r="AY100" s="354">
        <f>IF('ПЛАН НАВЧАЛЬНОГО ПРОЦЕСУ ДЕННА'!AY100&gt;0,IF(ROUND('ПЛАН НАВЧАЛЬНОГО ПРОЦЕСУ ДЕННА'!AY100*$BW$4,0)&gt;0,ROUND('ПЛАН НАВЧАЛЬНОГО ПРОЦЕСУ ДЕННА'!AY100*$BW$4,0)*2,2),0)</f>
        <v>0</v>
      </c>
      <c r="AZ100" s="354">
        <f>IF('ПЛАН НАВЧАЛЬНОГО ПРОЦЕСУ ДЕННА'!AZ100&gt;0,IF(ROUND('ПЛАН НАВЧАЛЬНОГО ПРОЦЕСУ ДЕННА'!AZ100*$BW$4,0)&gt;0,ROUND('ПЛАН НАВЧАЛЬНОГО ПРОЦЕСУ ДЕННА'!AZ100*$BW$4,0)*2,2),0)</f>
        <v>0</v>
      </c>
      <c r="BA100" s="76">
        <f>BQ100</f>
        <v>0</v>
      </c>
      <c r="BB100" s="354">
        <f>IF('ПЛАН НАВЧАЛЬНОГО ПРОЦЕСУ ДЕННА'!BB100&gt;0,IF(ROUND('ПЛАН НАВЧАЛЬНОГО ПРОЦЕСУ ДЕННА'!BB100*$BW$4,0)&gt;0,ROUND('ПЛАН НАВЧАЛЬНОГО ПРОЦЕСУ ДЕННА'!BB100*$BW$4,0)*2,2),0)</f>
        <v>0</v>
      </c>
      <c r="BC100" s="354">
        <f>IF('ПЛАН НАВЧАЛЬНОГО ПРОЦЕСУ ДЕННА'!BC100&gt;0,IF(ROUND('ПЛАН НАВЧАЛЬНОГО ПРОЦЕСУ ДЕННА'!BC100*$BW$4,0)&gt;0,ROUND('ПЛАН НАВЧАЛЬНОГО ПРОЦЕСУ ДЕННА'!BC100*$BW$4,0)*2,2),0)</f>
        <v>0</v>
      </c>
      <c r="BD100" s="354">
        <f>IF('ПЛАН НАВЧАЛЬНОГО ПРОЦЕСУ ДЕННА'!BD100&gt;0,IF(ROUND('ПЛАН НАВЧАЛЬНОГО ПРОЦЕСУ ДЕННА'!BD100*$BW$4,0)&gt;0,ROUND('ПЛАН НАВЧАЛЬНОГО ПРОЦЕСУ ДЕННА'!BD100*$BW$4,0)*2,2),0)</f>
        <v>0</v>
      </c>
      <c r="BE100" s="76">
        <f>BR100</f>
        <v>0</v>
      </c>
      <c r="BF100" s="354">
        <f>IF('ПЛАН НАВЧАЛЬНОГО ПРОЦЕСУ ДЕННА'!BF100&gt;0,IF(ROUND('ПЛАН НАВЧАЛЬНОГО ПРОЦЕСУ ДЕННА'!BF100*$BW$4,0)&gt;0,ROUND('ПЛАН НАВЧАЛЬНОГО ПРОЦЕСУ ДЕННА'!BF100*$BW$4,0)*2,2),0)</f>
        <v>0</v>
      </c>
      <c r="BG100" s="354">
        <f>IF('ПЛАН НАВЧАЛЬНОГО ПРОЦЕСУ ДЕННА'!BG100&gt;0,IF(ROUND('ПЛАН НАВЧАЛЬНОГО ПРОЦЕСУ ДЕННА'!BG100*$BW$4,0)&gt;0,ROUND('ПЛАН НАВЧАЛЬНОГО ПРОЦЕСУ ДЕННА'!BG100*$BW$4,0)*2,2),0)</f>
        <v>0</v>
      </c>
      <c r="BH100" s="354">
        <f>IF('ПЛАН НАВЧАЛЬНОГО ПРОЦЕСУ ДЕННА'!BH100&gt;0,IF(ROUND('ПЛАН НАВЧАЛЬНОГО ПРОЦЕСУ ДЕННА'!BH100*$BW$4,0)&gt;0,ROUND('ПЛАН НАВЧАЛЬНОГО ПРОЦЕСУ ДЕННА'!BH100*$BW$4,0)*2,2),0)</f>
        <v>0</v>
      </c>
      <c r="BI100" s="76">
        <f>BS100</f>
        <v>0</v>
      </c>
      <c r="BJ100" s="69">
        <f t="shared" si="121"/>
        <v>0</v>
      </c>
      <c r="BL100" s="15">
        <f>IF(OR(MID($D100,1,1)="1",MID($E100,1,1)="1",MID($F100,1,1)="1",MID($G100,1,1)="1",MID($H100,1,1)="1",MID($I100,1,1)="1",MID($J100,1,1)="1",MID($K100,1,1)="1",MID($L100,1,1)="1",MID($M100,1,1)="1",MID($N100,1,1)=1),$Y100/$CZ100,0)</f>
        <v>0</v>
      </c>
      <c r="BM100" s="15">
        <f>IF(OR(MID($D100,1,1)="2",MID($E100,1,1)="2",MID($F100,1,1)="2",MID($G100,1,1)="2",MID($H100,1,1)="2",MID($I100,1,1)="2",MID($J100,1,1)="2",MID($K100,1,1)="2",MID($L100,1,1)="2",MID($M100,1,1)="2",MID($N100,1,1)=1),$Y100/$CZ100,0)</f>
        <v>0</v>
      </c>
      <c r="BN100" s="15">
        <f>IF(OR(MID($D100,1,1)="3",MID($E100,1,1)="3",MID($F100,1,1)="3",MID($G100,1,1)="3",MID($H100,1,1)="3",MID($I100,1,1)="3",MID($J100,1,1)="3",MID($K100,1,1)="3",MID($L100,1,1)="3",MID($M100,1,1)="3",MID($N100,1,1)=1),$Y100/$CZ100,0)</f>
        <v>0</v>
      </c>
      <c r="BO100" s="15">
        <f>IF(OR(MID($D100,1,1)="4",MID($E100,1,1)="4",MID($F100,1,1)="4",MID($G100,1,1)="4",MID($H100,1,1)="4",MID($I100,1,1)="4",MID($J100,1,1)="4",MID($K100,1,1)="4",MID($L100,1,1)="4",MID($M100,1,1)="4",MID($N100,1,1)=1),$Y100/$CZ100,0)</f>
        <v>0</v>
      </c>
      <c r="BP100" s="15">
        <f>IF(OR(MID($D100,1,1)="5",MID($E100,1,1)="5",MID($F100,1,1)="5",MID($G100,1,1)="5",MID($H100,1,1)="5",MID($I100,1,1)="5",MID($J100,1,1)="5",MID($K100,1,1)="5",MID($L100,1,1)="5",MID($M100,1,1)="5",MID($N100,1,1)=1),$Y100/$CZ100,0)</f>
        <v>0</v>
      </c>
      <c r="BQ100" s="15">
        <f>IF(OR(MID($D100,1,1)="6",MID($E100,1,1)="6",MID($F100,1,1)="6",MID($G100,1,1)="6",MID($H100,1,1)="6",MID($I100,1,1)="6",MID($J100,1,1)="6",MID($K100,1,1)="6",MID($L100,1,1)="6",MID($M100,1,1)="6",MID($N100,1,1)=1),$Y100/$CZ100,0)</f>
        <v>0</v>
      </c>
      <c r="BR100" s="15">
        <f>IF(OR(MID($D100,1,1)="7",MID($E100,1,1)="7",MID($F100,1,1)="7",MID($G100,1,1)="7",MID($H100,1,1)="7",MID($I100,1,1)="7",MID($J100,1,1)="7",MID($K100,1,1)="7",MID($L100,1,1)="7",MID($M100,1,1)="7",MID($N100,1,1)=1),$Y100/$CZ100,0)</f>
        <v>0</v>
      </c>
      <c r="BS100" s="15">
        <f>IF(OR(MID($D100,1,1)="8",MID($E100,1,1)="8",MID($F100,1,1)="8",MID($G100,1,1)="8",MID($H100,1,1)="8",MID($I100,1,1)="8",MID($J100,1,1)="8",MID($K100,1,1)="8",MID($L100,1,1)="8",MID($M100,1,1)="8",MID($N100,1,1)=1),$Y100/$CZ100,0)</f>
        <v>0</v>
      </c>
      <c r="BT100" s="101">
        <f>SUM(BL100:BS100)</f>
        <v>0</v>
      </c>
      <c r="BW100" s="139"/>
      <c r="BX100" s="139"/>
      <c r="BY100" s="139"/>
      <c r="BZ100" s="139"/>
      <c r="CA100" s="139"/>
      <c r="CB100" s="139"/>
      <c r="CC100" s="139"/>
      <c r="CD100" s="139"/>
      <c r="CE100" s="383"/>
      <c r="CF100" s="355">
        <f>MAX(BW100:CD100)</f>
        <v>0</v>
      </c>
      <c r="CH100" s="356">
        <f>IF(MID($D100,1,1)="1",1,0)+IF(MID($E100,1,1)="1",1,0)+IF(MID($F100,1,1)="1",1,0)+IF(MID($G100,1,1)="1",1,0)</f>
        <v>0</v>
      </c>
      <c r="CI100" s="356">
        <f>IF(MID($D100,1,1)="2",1,0)+IF(MID($E100,1,1)="2",1,0)+IF(MID($F100,1,1)="2",1,0)+IF(MID($G100,1,1)="2",1,0)</f>
        <v>0</v>
      </c>
      <c r="CJ100" s="356">
        <f>IF(MID($D100,1,1)="3",1,0)+IF(MID($E100,1,1)="3",1,0)+IF(MID($F100,1,1)="3",1,0)+IF(MID($G100,1,1)="3",1,0)</f>
        <v>0</v>
      </c>
      <c r="CK100" s="356">
        <f>IF(MID($D100,1,1)="4",1,0)+IF(MID($E100,1,1)="4",1,0)+IF(MID($F100,1,1)="4",1,0)+IF(MID($G100,1,1)="4",1,0)</f>
        <v>0</v>
      </c>
      <c r="CL100" s="356">
        <f>IF(MID($D100,1,1)="5",1,0)+IF(MID($E100,1,1)="5",1,0)+IF(MID($F100,1,1)="5",1,0)+IF(MID($G100,1,1)="5",1,0)+IF(MID($H100,1,1)="5",1,0)+IF(MID($I100,1,1)="5",1,0)+IF(MID($J100,1,1)="5",1,0)</f>
        <v>0</v>
      </c>
      <c r="CM100" s="356">
        <f>IF(MID($D100,1,1)="6",1,0)+IF(MID($E100,1,1)="6",1,0)+IF(MID($F100,1,1)="6",1,0)+IF(MID($G100,1,1)="6",1,0)+IF(MID($H100,1,1)="6",1,0)+IF(MID($I100,1,1)="6",1,0)+IF(MID($J100,1,1)="6",1,0)</f>
        <v>0</v>
      </c>
      <c r="CN100" s="356">
        <f>IF(MID($D100,1,1)="7",1,0)+IF(MID($E100,1,1)="7",1,0)+IF(MID($F100,1,1)="7",1,0)+IF(MID($G100,1,1)="7",1,0)+IF(MID($H100,1,1)="7",1,0)+IF(MID($I100,1,1)="7",1,0)+IF(MID($J100,1,1)="7",1,0)</f>
        <v>0</v>
      </c>
      <c r="CO100" s="356">
        <f>IF(MID($D100,1,1)="8",1,0)+IF(MID($E100,1,1)="8",1,0)+IF(MID($F100,1,1)="8",1,0)+IF(MID($G100,1,1)="8",1,0)+IF(MID($H100,1,1)="8",1,0)+IF(MID($I100,1,1)="8",1,0)+IF(MID($J100,1,1)="8",1,0)</f>
        <v>0</v>
      </c>
      <c r="CP100" s="357">
        <f>SUM(CH100:CO100)</f>
        <v>0</v>
      </c>
      <c r="CQ100" s="356">
        <f>IF(MID(H100,1,1)="1",1,0)+IF(MID(I100,1,1)="1",1,0)+IF(MID(J100,1,1)="1",1,0)+IF(MID(K100,1,1)="1",1,0)+IF(MID(L100,1,1)="1",1,0)+IF(MID(M100,1,1)="1",1,0)+IF(MID(N100,1,1)="1",1,0)</f>
        <v>0</v>
      </c>
      <c r="CR100" s="356">
        <f>IF(MID(H100,1,1)="2",1,0)+IF(MID(I100,1,1)="2",1,0)+IF(MID(J100,1,1)="2",1,0)+IF(MID(K100,1,1)="2",1,0)+IF(MID(L100,1,1)="2",1,0)+IF(MID(M100,1,1)="2",1,0)+IF(MID(N100,1,1)="2",1,0)</f>
        <v>0</v>
      </c>
      <c r="CS100" s="358">
        <f>IF(MID(H100,1,1)="3",1,0)+IF(MID(I100,1,1)="3",1,0)+IF(MID(J100,1,1)="3",1,0)+IF(MID(K100,1,1)="3",1,0)+IF(MID(L100,1,1)="3",1,0)+IF(MID(M100,1,1)="3",1,0)+IF(MID(N100,1,1)="3",1,0)</f>
        <v>0</v>
      </c>
      <c r="CT100" s="356">
        <f>IF(MID(H100,1,1)="4",1,0)+IF(MID(I100,1,1)="4",1,0)+IF(MID(J100,1,1)="4",1,0)+IF(MID(K100,1,1)="4",1,0)+IF(MID(L100,1,1)="4",1,0)+IF(MID(M100,1,1)="4",1,0)+IF(MID(N100,1,1)="4",1,0)</f>
        <v>0</v>
      </c>
      <c r="CU100" s="356">
        <f>IF(MID(H100,1,1)="5",1,0)+IF(MID(I100,1,1)="5",1,0)+IF(MID(J100,1,1)="5",1,0)+IF(MID(K100,1,1)="5",1,0)+IF(MID(L100,1,1)="5",1,0)+IF(MID(M100,1,1)="5",1,0)+IF(MID(N100,1,1)="5",1,0)</f>
        <v>0</v>
      </c>
      <c r="CV100" s="356">
        <f>IF(MID(H100,1,1)="6",1,0)+IF(MID(I100,1,1)="6",1,0)+IF(MID(J100,1,1)="6",1,0)+IF(MID(K100,1,1)="6",1,0)+IF(MID(L100,1,1)="6",1,0)+IF(MID(M100,1,1)="6",1,0)+IF(MID(N100,1,1)="6",1,0)</f>
        <v>0</v>
      </c>
      <c r="CW100" s="356">
        <f>IF(MID(H100,1,1)="7",1,0)+IF(MID(I100,1,1)="7",1,0)+IF(MID(J100,1,1)="7",1,0)+IF(MID(K100,1,1)="7",1,0)+IF(MID(L100,1,1)="7",1,0)+IF(MID(M100,1,1)="7",1,0)+IF(MID(N100,1,1)="7",1,0)</f>
        <v>0</v>
      </c>
      <c r="CX100" s="356">
        <f>IF(MID(H100,1,1)="8",1,0)+IF(MID(I100,1,1)="8",1,0)+IF(MID(J100,1,1)="8",1,0)+IF(MID(K100,1,1)="8",1,0)+IF(MID(L100,1,1)="8",1,0)+IF(MID(M100,1,1)="8",1,0)+IF(MID(N100,1,1)="8",1,0)</f>
        <v>0</v>
      </c>
      <c r="CY100" s="359">
        <f>SUM(CQ100:CX100)</f>
        <v>0</v>
      </c>
      <c r="CZ100" s="20">
        <f>CP100+CY100</f>
        <v>0</v>
      </c>
      <c r="DC100" s="139"/>
      <c r="DD100" s="139"/>
      <c r="DE100" s="139"/>
      <c r="DF100" s="139"/>
      <c r="DG100" s="139"/>
      <c r="DH100" s="139"/>
      <c r="DI100" s="139"/>
      <c r="DJ100" s="139"/>
      <c r="DK100" s="139"/>
      <c r="DL100" s="139"/>
      <c r="DM100" s="139"/>
      <c r="DN100" s="139"/>
      <c r="DO100" s="139"/>
      <c r="DP100" s="139"/>
      <c r="DQ100" s="139"/>
      <c r="DR100" s="139"/>
      <c r="DS100" s="139"/>
      <c r="DT100" s="139"/>
      <c r="DU100" s="139"/>
    </row>
    <row r="101" spans="1:125" s="20" customFormat="1" ht="13.5" hidden="1" customHeight="1" x14ac:dyDescent="0.25">
      <c r="A101" s="23" t="str">
        <f>'ПЛАН НАВЧАЛЬНОГО ПРОЦЕСУ ДЕННА'!A101</f>
        <v>1.5.05</v>
      </c>
      <c r="B101" s="513">
        <f>'ПЛАН НАВЧАЛЬНОГО ПРОЦЕСУ ДЕННА'!B101</f>
        <v>0</v>
      </c>
      <c r="C101" s="514">
        <f>'ПЛАН НАВЧАЛЬНОГО ПРОЦЕСУ ДЕННА'!C101</f>
        <v>0</v>
      </c>
      <c r="D101" s="350">
        <f>'ПЛАН НАВЧАЛЬНОГО ПРОЦЕСУ ДЕННА'!D101</f>
        <v>0</v>
      </c>
      <c r="E101" s="351">
        <f>'ПЛАН НАВЧАЛЬНОГО ПРОЦЕСУ ДЕННА'!E101</f>
        <v>0</v>
      </c>
      <c r="F101" s="351">
        <f>'ПЛАН НАВЧАЛЬНОГО ПРОЦЕСУ ДЕННА'!F101</f>
        <v>0</v>
      </c>
      <c r="G101" s="352">
        <f>'ПЛАН НАВЧАЛЬНОГО ПРОЦЕСУ ДЕННА'!G101</f>
        <v>0</v>
      </c>
      <c r="H101" s="350">
        <f>'ПЛАН НАВЧАЛЬНОГО ПРОЦЕСУ ДЕННА'!H101</f>
        <v>0</v>
      </c>
      <c r="I101" s="351">
        <f>'ПЛАН НАВЧАЛЬНОГО ПРОЦЕСУ ДЕННА'!I101</f>
        <v>0</v>
      </c>
      <c r="J101" s="351">
        <f>'ПЛАН НАВЧАЛЬНОГО ПРОЦЕСУ ДЕННА'!J101</f>
        <v>0</v>
      </c>
      <c r="K101" s="351">
        <f>'ПЛАН НАВЧАЛЬНОГО ПРОЦЕСУ ДЕННА'!K101</f>
        <v>0</v>
      </c>
      <c r="L101" s="351">
        <f>'ПЛАН НАВЧАЛЬНОГО ПРОЦЕСУ ДЕННА'!L101</f>
        <v>0</v>
      </c>
      <c r="M101" s="351">
        <f>'ПЛАН НАВЧАЛЬНОГО ПРОЦЕСУ ДЕННА'!M101</f>
        <v>0</v>
      </c>
      <c r="N101" s="351">
        <f>'ПЛАН НАВЧАЛЬНОГО ПРОЦЕСУ ДЕННА'!N101</f>
        <v>0</v>
      </c>
      <c r="O101" s="311">
        <f>'ПЛАН НАВЧАЛЬНОГО ПРОЦЕСУ ДЕННА'!O101</f>
        <v>0</v>
      </c>
      <c r="P101" s="311">
        <f>'ПЛАН НАВЧАЛЬНОГО ПРОЦЕСУ ДЕННА'!P101</f>
        <v>0</v>
      </c>
      <c r="Q101" s="350">
        <f>'ПЛАН НАВЧАЛЬНОГО ПРОЦЕСУ ДЕННА'!Q101</f>
        <v>0</v>
      </c>
      <c r="R101" s="351">
        <f>'ПЛАН НАВЧАЛЬНОГО ПРОЦЕСУ ДЕННА'!R101</f>
        <v>0</v>
      </c>
      <c r="S101" s="351">
        <f>'ПЛАН НАВЧАЛЬНОГО ПРОЦЕСУ ДЕННА'!S101</f>
        <v>0</v>
      </c>
      <c r="T101" s="351">
        <f>'ПЛАН НАВЧАЛЬНОГО ПРОЦЕСУ ДЕННА'!T101</f>
        <v>0</v>
      </c>
      <c r="U101" s="351">
        <f>'ПЛАН НАВЧАЛЬНОГО ПРОЦЕСУ ДЕННА'!U101</f>
        <v>0</v>
      </c>
      <c r="V101" s="351">
        <f>'ПЛАН НАВЧАЛЬНОГО ПРОЦЕСУ ДЕННА'!V101</f>
        <v>0</v>
      </c>
      <c r="W101" s="351">
        <f>'ПЛАН НАВЧАЛЬНОГО ПРОЦЕСУ ДЕННА'!W101</f>
        <v>0</v>
      </c>
      <c r="X101" s="162">
        <f>'ПЛАН НАВЧАЛЬНОГО ПРОЦЕСУ ДЕННА'!X101</f>
        <v>0</v>
      </c>
      <c r="Y101" s="162">
        <f>CEILING(X101/$BR$7,0.25)</f>
        <v>0</v>
      </c>
      <c r="Z101" s="9">
        <f t="shared" si="119"/>
        <v>0</v>
      </c>
      <c r="AA101" s="9">
        <f t="shared" si="119"/>
        <v>0</v>
      </c>
      <c r="AB101" s="9">
        <f t="shared" si="119"/>
        <v>0</v>
      </c>
      <c r="AC101" s="9">
        <f t="shared" si="120"/>
        <v>0</v>
      </c>
      <c r="AD101" s="354">
        <f>IF('ПЛАН НАВЧАЛЬНОГО ПРОЦЕСУ ДЕННА'!AD101&gt;0,IF(ROUND('ПЛАН НАВЧАЛЬНОГО ПРОЦЕСУ ДЕННА'!AD101*$BW$4,0)&gt;0,ROUND('ПЛАН НАВЧАЛЬНОГО ПРОЦЕСУ ДЕННА'!AD101*$BW$4,0)*2,2),0)</f>
        <v>0</v>
      </c>
      <c r="AE101" s="354">
        <f>IF('ПЛАН НАВЧАЛЬНОГО ПРОЦЕСУ ДЕННА'!AE101&gt;0,IF(ROUND('ПЛАН НАВЧАЛЬНОГО ПРОЦЕСУ ДЕННА'!AE101*$BW$4,0)&gt;0,ROUND('ПЛАН НАВЧАЛЬНОГО ПРОЦЕСУ ДЕННА'!AE101*$BW$4,0)*2,2),0)</f>
        <v>0</v>
      </c>
      <c r="AF101" s="354">
        <f>IF('ПЛАН НАВЧАЛЬНОГО ПРОЦЕСУ ДЕННА'!AF101&gt;0,IF(ROUND('ПЛАН НАВЧАЛЬНОГО ПРОЦЕСУ ДЕННА'!AF101*$BW$4,0)&gt;0,ROUND('ПЛАН НАВЧАЛЬНОГО ПРОЦЕСУ ДЕННА'!AF101*$BW$4,0)*2,2),0)</f>
        <v>0</v>
      </c>
      <c r="AG101" s="76">
        <f>BL101</f>
        <v>0</v>
      </c>
      <c r="AH101" s="354">
        <f>IF('ПЛАН НАВЧАЛЬНОГО ПРОЦЕСУ ДЕННА'!AH101&gt;0,IF(ROUND('ПЛАН НАВЧАЛЬНОГО ПРОЦЕСУ ДЕННА'!AH101*$BW$4,0)&gt;0,ROUND('ПЛАН НАВЧАЛЬНОГО ПРОЦЕСУ ДЕННА'!AH101*$BW$4,0)*2,2),0)</f>
        <v>0</v>
      </c>
      <c r="AI101" s="354">
        <f>IF('ПЛАН НАВЧАЛЬНОГО ПРОЦЕСУ ДЕННА'!AI101&gt;0,IF(ROUND('ПЛАН НАВЧАЛЬНОГО ПРОЦЕСУ ДЕННА'!AI101*$BW$4,0)&gt;0,ROUND('ПЛАН НАВЧАЛЬНОГО ПРОЦЕСУ ДЕННА'!AI101*$BW$4,0)*2,2),0)</f>
        <v>0</v>
      </c>
      <c r="AJ101" s="354">
        <f>IF('ПЛАН НАВЧАЛЬНОГО ПРОЦЕСУ ДЕННА'!AJ101&gt;0,IF(ROUND('ПЛАН НАВЧАЛЬНОГО ПРОЦЕСУ ДЕННА'!AJ101*$BW$4,0)&gt;0,ROUND('ПЛАН НАВЧАЛЬНОГО ПРОЦЕСУ ДЕННА'!AJ101*$BW$4,0)*2,2),0)</f>
        <v>0</v>
      </c>
      <c r="AK101" s="76">
        <f>BM101</f>
        <v>0</v>
      </c>
      <c r="AL101" s="354">
        <f>IF('ПЛАН НАВЧАЛЬНОГО ПРОЦЕСУ ДЕННА'!AL101&gt;0,IF(ROUND('ПЛАН НАВЧАЛЬНОГО ПРОЦЕСУ ДЕННА'!AL101*$BW$4,0)&gt;0,ROUND('ПЛАН НАВЧАЛЬНОГО ПРОЦЕСУ ДЕННА'!AL101*$BW$4,0)*2,2),0)</f>
        <v>0</v>
      </c>
      <c r="AM101" s="354">
        <f>IF('ПЛАН НАВЧАЛЬНОГО ПРОЦЕСУ ДЕННА'!AM101&gt;0,IF(ROUND('ПЛАН НАВЧАЛЬНОГО ПРОЦЕСУ ДЕННА'!AM101*$BW$4,0)&gt;0,ROUND('ПЛАН НАВЧАЛЬНОГО ПРОЦЕСУ ДЕННА'!AM101*$BW$4,0)*2,2),0)</f>
        <v>0</v>
      </c>
      <c r="AN101" s="354">
        <f>IF('ПЛАН НАВЧАЛЬНОГО ПРОЦЕСУ ДЕННА'!AN101&gt;0,IF(ROUND('ПЛАН НАВЧАЛЬНОГО ПРОЦЕСУ ДЕННА'!AN101*$BW$4,0)&gt;0,ROUND('ПЛАН НАВЧАЛЬНОГО ПРОЦЕСУ ДЕННА'!AN101*$BW$4,0)*2,2),0)</f>
        <v>0</v>
      </c>
      <c r="AO101" s="76">
        <f>BN101</f>
        <v>0</v>
      </c>
      <c r="AP101" s="354">
        <f>IF('ПЛАН НАВЧАЛЬНОГО ПРОЦЕСУ ДЕННА'!AP101&gt;0,IF(ROUND('ПЛАН НАВЧАЛЬНОГО ПРОЦЕСУ ДЕННА'!AP101*$BW$4,0)&gt;0,ROUND('ПЛАН НАВЧАЛЬНОГО ПРОЦЕСУ ДЕННА'!AP101*$BW$4,0)*2,2),0)</f>
        <v>0</v>
      </c>
      <c r="AQ101" s="354">
        <f>IF('ПЛАН НАВЧАЛЬНОГО ПРОЦЕСУ ДЕННА'!AQ101&gt;0,IF(ROUND('ПЛАН НАВЧАЛЬНОГО ПРОЦЕСУ ДЕННА'!AQ101*$BW$4,0)&gt;0,ROUND('ПЛАН НАВЧАЛЬНОГО ПРОЦЕСУ ДЕННА'!AQ101*$BW$4,0)*2,2),0)</f>
        <v>0</v>
      </c>
      <c r="AR101" s="354">
        <f>IF('ПЛАН НАВЧАЛЬНОГО ПРОЦЕСУ ДЕННА'!AR101&gt;0,IF(ROUND('ПЛАН НАВЧАЛЬНОГО ПРОЦЕСУ ДЕННА'!AR101*$BW$4,0)&gt;0,ROUND('ПЛАН НАВЧАЛЬНОГО ПРОЦЕСУ ДЕННА'!AR101*$BW$4,0)*2,2),0)</f>
        <v>0</v>
      </c>
      <c r="AS101" s="76">
        <f>BO101</f>
        <v>0</v>
      </c>
      <c r="AT101" s="354">
        <f>IF('ПЛАН НАВЧАЛЬНОГО ПРОЦЕСУ ДЕННА'!AT101&gt;0,IF(ROUND('ПЛАН НАВЧАЛЬНОГО ПРОЦЕСУ ДЕННА'!AT101*$BW$4,0)&gt;0,ROUND('ПЛАН НАВЧАЛЬНОГО ПРОЦЕСУ ДЕННА'!AT101*$BW$4,0)*2,2),0)</f>
        <v>0</v>
      </c>
      <c r="AU101" s="354">
        <f>IF('ПЛАН НАВЧАЛЬНОГО ПРОЦЕСУ ДЕННА'!AU101&gt;0,IF(ROUND('ПЛАН НАВЧАЛЬНОГО ПРОЦЕСУ ДЕННА'!AU101*$BW$4,0)&gt;0,ROUND('ПЛАН НАВЧАЛЬНОГО ПРОЦЕСУ ДЕННА'!AU101*$BW$4,0)*2,2),0)</f>
        <v>0</v>
      </c>
      <c r="AV101" s="354">
        <f>IF('ПЛАН НАВЧАЛЬНОГО ПРОЦЕСУ ДЕННА'!AV101&gt;0,IF(ROUND('ПЛАН НАВЧАЛЬНОГО ПРОЦЕСУ ДЕННА'!AV101*$BW$4,0)&gt;0,ROUND('ПЛАН НАВЧАЛЬНОГО ПРОЦЕСУ ДЕННА'!AV101*$BW$4,0)*2,2),0)</f>
        <v>0</v>
      </c>
      <c r="AW101" s="76">
        <f>BP101</f>
        <v>0</v>
      </c>
      <c r="AX101" s="354">
        <f>IF('ПЛАН НАВЧАЛЬНОГО ПРОЦЕСУ ДЕННА'!AX101&gt;0,IF(ROUND('ПЛАН НАВЧАЛЬНОГО ПРОЦЕСУ ДЕННА'!AX101*$BW$4,0)&gt;0,ROUND('ПЛАН НАВЧАЛЬНОГО ПРОЦЕСУ ДЕННА'!AX101*$BW$4,0)*2,2),0)</f>
        <v>0</v>
      </c>
      <c r="AY101" s="354">
        <f>IF('ПЛАН НАВЧАЛЬНОГО ПРОЦЕСУ ДЕННА'!AY101&gt;0,IF(ROUND('ПЛАН НАВЧАЛЬНОГО ПРОЦЕСУ ДЕННА'!AY101*$BW$4,0)&gt;0,ROUND('ПЛАН НАВЧАЛЬНОГО ПРОЦЕСУ ДЕННА'!AY101*$BW$4,0)*2,2),0)</f>
        <v>0</v>
      </c>
      <c r="AZ101" s="354">
        <f>IF('ПЛАН НАВЧАЛЬНОГО ПРОЦЕСУ ДЕННА'!AZ101&gt;0,IF(ROUND('ПЛАН НАВЧАЛЬНОГО ПРОЦЕСУ ДЕННА'!AZ101*$BW$4,0)&gt;0,ROUND('ПЛАН НАВЧАЛЬНОГО ПРОЦЕСУ ДЕННА'!AZ101*$BW$4,0)*2,2),0)</f>
        <v>0</v>
      </c>
      <c r="BA101" s="76">
        <f>BQ101</f>
        <v>0</v>
      </c>
      <c r="BB101" s="354">
        <f>IF('ПЛАН НАВЧАЛЬНОГО ПРОЦЕСУ ДЕННА'!BB101&gt;0,IF(ROUND('ПЛАН НАВЧАЛЬНОГО ПРОЦЕСУ ДЕННА'!BB101*$BW$4,0)&gt;0,ROUND('ПЛАН НАВЧАЛЬНОГО ПРОЦЕСУ ДЕННА'!BB101*$BW$4,0)*2,2),0)</f>
        <v>0</v>
      </c>
      <c r="BC101" s="354">
        <f>IF('ПЛАН НАВЧАЛЬНОГО ПРОЦЕСУ ДЕННА'!BC101&gt;0,IF(ROUND('ПЛАН НАВЧАЛЬНОГО ПРОЦЕСУ ДЕННА'!BC101*$BW$4,0)&gt;0,ROUND('ПЛАН НАВЧАЛЬНОГО ПРОЦЕСУ ДЕННА'!BC101*$BW$4,0)*2,2),0)</f>
        <v>0</v>
      </c>
      <c r="BD101" s="354">
        <f>IF('ПЛАН НАВЧАЛЬНОГО ПРОЦЕСУ ДЕННА'!BD101&gt;0,IF(ROUND('ПЛАН НАВЧАЛЬНОГО ПРОЦЕСУ ДЕННА'!BD101*$BW$4,0)&gt;0,ROUND('ПЛАН НАВЧАЛЬНОГО ПРОЦЕСУ ДЕННА'!BD101*$BW$4,0)*2,2),0)</f>
        <v>0</v>
      </c>
      <c r="BE101" s="76">
        <f>BR101</f>
        <v>0</v>
      </c>
      <c r="BF101" s="354">
        <f>IF('ПЛАН НАВЧАЛЬНОГО ПРОЦЕСУ ДЕННА'!BF101&gt;0,IF(ROUND('ПЛАН НАВЧАЛЬНОГО ПРОЦЕСУ ДЕННА'!BF101*$BW$4,0)&gt;0,ROUND('ПЛАН НАВЧАЛЬНОГО ПРОЦЕСУ ДЕННА'!BF101*$BW$4,0)*2,2),0)</f>
        <v>0</v>
      </c>
      <c r="BG101" s="354">
        <f>IF('ПЛАН НАВЧАЛЬНОГО ПРОЦЕСУ ДЕННА'!BG101&gt;0,IF(ROUND('ПЛАН НАВЧАЛЬНОГО ПРОЦЕСУ ДЕННА'!BG101*$BW$4,0)&gt;0,ROUND('ПЛАН НАВЧАЛЬНОГО ПРОЦЕСУ ДЕННА'!BG101*$BW$4,0)*2,2),0)</f>
        <v>0</v>
      </c>
      <c r="BH101" s="354">
        <f>IF('ПЛАН НАВЧАЛЬНОГО ПРОЦЕСУ ДЕННА'!BH101&gt;0,IF(ROUND('ПЛАН НАВЧАЛЬНОГО ПРОЦЕСУ ДЕННА'!BH101*$BW$4,0)&gt;0,ROUND('ПЛАН НАВЧАЛЬНОГО ПРОЦЕСУ ДЕННА'!BH101*$BW$4,0)*2,2),0)</f>
        <v>0</v>
      </c>
      <c r="BI101" s="76">
        <f>BS101</f>
        <v>0</v>
      </c>
      <c r="BJ101" s="69">
        <f t="shared" si="121"/>
        <v>0</v>
      </c>
      <c r="BL101" s="15">
        <f>IF(OR(MID($D101,1,1)="1",MID($E101,1,1)="1",MID($F101,1,1)="1",MID($G101,1,1)="1",MID($H101,1,1)="1",MID($I101,1,1)="1",MID($J101,1,1)="1",MID($K101,1,1)="1",MID($L101,1,1)="1",MID($M101,1,1)="1",MID($N101,1,1)=1),$Y101/$CZ101,0)</f>
        <v>0</v>
      </c>
      <c r="BM101" s="15">
        <f>IF(OR(MID($D101,1,1)="2",MID($E101,1,1)="2",MID($F101,1,1)="2",MID($G101,1,1)="2",MID($H101,1,1)="2",MID($I101,1,1)="2",MID($J101,1,1)="2",MID($K101,1,1)="2",MID($L101,1,1)="2",MID($M101,1,1)="2",MID($N101,1,1)=1),$Y101/$CZ101,0)</f>
        <v>0</v>
      </c>
      <c r="BN101" s="15">
        <f>IF(OR(MID($D101,1,1)="3",MID($E101,1,1)="3",MID($F101,1,1)="3",MID($G101,1,1)="3",MID($H101,1,1)="3",MID($I101,1,1)="3",MID($J101,1,1)="3",MID($K101,1,1)="3",MID($L101,1,1)="3",MID($M101,1,1)="3",MID($N101,1,1)=1),$Y101/$CZ101,0)</f>
        <v>0</v>
      </c>
      <c r="BO101" s="15">
        <f>IF(OR(MID($D101,1,1)="4",MID($E101,1,1)="4",MID($F101,1,1)="4",MID($G101,1,1)="4",MID($H101,1,1)="4",MID($I101,1,1)="4",MID($J101,1,1)="4",MID($K101,1,1)="4",MID($L101,1,1)="4",MID($M101,1,1)="4",MID($N101,1,1)=1),$Y101/$CZ101,0)</f>
        <v>0</v>
      </c>
      <c r="BP101" s="15">
        <f>IF(OR(MID($D101,1,1)="5",MID($E101,1,1)="5",MID($F101,1,1)="5",MID($G101,1,1)="5",MID($H101,1,1)="5",MID($I101,1,1)="5",MID($J101,1,1)="5",MID($K101,1,1)="5",MID($L101,1,1)="5",MID($M101,1,1)="5",MID($N101,1,1)=1),$Y101/$CZ101,0)</f>
        <v>0</v>
      </c>
      <c r="BQ101" s="15">
        <f>IF(OR(MID($D101,1,1)="6",MID($E101,1,1)="6",MID($F101,1,1)="6",MID($G101,1,1)="6",MID($H101,1,1)="6",MID($I101,1,1)="6",MID($J101,1,1)="6",MID($K101,1,1)="6",MID($L101,1,1)="6",MID($M101,1,1)="6",MID($N101,1,1)=1),$Y101/$CZ101,0)</f>
        <v>0</v>
      </c>
      <c r="BR101" s="15">
        <f>IF(OR(MID($D101,1,1)="7",MID($E101,1,1)="7",MID($F101,1,1)="7",MID($G101,1,1)="7",MID($H101,1,1)="7",MID($I101,1,1)="7",MID($J101,1,1)="7",MID($K101,1,1)="7",MID($L101,1,1)="7",MID($M101,1,1)="7",MID($N101,1,1)=1),$Y101/$CZ101,0)</f>
        <v>0</v>
      </c>
      <c r="BS101" s="15">
        <f>IF(OR(MID($D101,1,1)="8",MID($E101,1,1)="8",MID($F101,1,1)="8",MID($G101,1,1)="8",MID($H101,1,1)="8",MID($I101,1,1)="8",MID($J101,1,1)="8",MID($K101,1,1)="8",MID($L101,1,1)="8",MID($M101,1,1)="8",MID($N101,1,1)=1),$Y101/$CZ101,0)</f>
        <v>0</v>
      </c>
      <c r="BT101" s="101">
        <f>SUM(BL101:BS101)</f>
        <v>0</v>
      </c>
      <c r="BW101" s="139"/>
      <c r="BX101" s="139"/>
      <c r="BY101" s="139"/>
      <c r="BZ101" s="139"/>
      <c r="CA101" s="139"/>
      <c r="CB101" s="139"/>
      <c r="CC101" s="139"/>
      <c r="CD101" s="139"/>
      <c r="CE101" s="383"/>
      <c r="CF101" s="355">
        <f>MAX(BW101:CD101)</f>
        <v>0</v>
      </c>
      <c r="CH101" s="356">
        <f>IF(MID($D101,1,1)="1",1,0)+IF(MID($E101,1,1)="1",1,0)+IF(MID($F101,1,1)="1",1,0)+IF(MID($G101,1,1)="1",1,0)</f>
        <v>0</v>
      </c>
      <c r="CI101" s="356">
        <f>IF(MID($D101,1,1)="2",1,0)+IF(MID($E101,1,1)="2",1,0)+IF(MID($F101,1,1)="2",1,0)+IF(MID($G101,1,1)="2",1,0)</f>
        <v>0</v>
      </c>
      <c r="CJ101" s="356">
        <f>IF(MID($D101,1,1)="3",1,0)+IF(MID($E101,1,1)="3",1,0)+IF(MID($F101,1,1)="3",1,0)+IF(MID($G101,1,1)="3",1,0)</f>
        <v>0</v>
      </c>
      <c r="CK101" s="356">
        <f>IF(MID($D101,1,1)="4",1,0)+IF(MID($E101,1,1)="4",1,0)+IF(MID($F101,1,1)="4",1,0)+IF(MID($G101,1,1)="4",1,0)</f>
        <v>0</v>
      </c>
      <c r="CL101" s="356">
        <f>IF(MID($D101,1,1)="5",1,0)+IF(MID($E101,1,1)="5",1,0)+IF(MID($F101,1,1)="5",1,0)+IF(MID($G101,1,1)="5",1,0)+IF(MID($H101,1,1)="5",1,0)+IF(MID($I101,1,1)="5",1,0)+IF(MID($J101,1,1)="5",1,0)</f>
        <v>0</v>
      </c>
      <c r="CM101" s="356">
        <f>IF(MID($D101,1,1)="6",1,0)+IF(MID($E101,1,1)="6",1,0)+IF(MID($F101,1,1)="6",1,0)+IF(MID($G101,1,1)="6",1,0)+IF(MID($H101,1,1)="6",1,0)+IF(MID($I101,1,1)="6",1,0)+IF(MID($J101,1,1)="6",1,0)</f>
        <v>0</v>
      </c>
      <c r="CN101" s="356">
        <f>IF(MID($D101,1,1)="7",1,0)+IF(MID($E101,1,1)="7",1,0)+IF(MID($F101,1,1)="7",1,0)+IF(MID($G101,1,1)="7",1,0)+IF(MID($H101,1,1)="7",1,0)+IF(MID($I101,1,1)="7",1,0)+IF(MID($J101,1,1)="7",1,0)</f>
        <v>0</v>
      </c>
      <c r="CO101" s="356">
        <f>IF(MID($D101,1,1)="8",1,0)+IF(MID($E101,1,1)="8",1,0)+IF(MID($F101,1,1)="8",1,0)+IF(MID($G101,1,1)="8",1,0)+IF(MID($H101,1,1)="8",1,0)+IF(MID($I101,1,1)="8",1,0)+IF(MID($J101,1,1)="8",1,0)</f>
        <v>0</v>
      </c>
      <c r="CP101" s="357">
        <f>SUM(CH101:CO101)</f>
        <v>0</v>
      </c>
      <c r="CQ101" s="356">
        <f>IF(MID(H101,1,1)="1",1,0)+IF(MID(I101,1,1)="1",1,0)+IF(MID(J101,1,1)="1",1,0)+IF(MID(K101,1,1)="1",1,0)+IF(MID(L101,1,1)="1",1,0)+IF(MID(M101,1,1)="1",1,0)+IF(MID(N101,1,1)="1",1,0)</f>
        <v>0</v>
      </c>
      <c r="CR101" s="356">
        <f>IF(MID(H101,1,1)="2",1,0)+IF(MID(I101,1,1)="2",1,0)+IF(MID(J101,1,1)="2",1,0)+IF(MID(K101,1,1)="2",1,0)+IF(MID(L101,1,1)="2",1,0)+IF(MID(M101,1,1)="2",1,0)+IF(MID(N101,1,1)="2",1,0)</f>
        <v>0</v>
      </c>
      <c r="CS101" s="358">
        <f>IF(MID(H101,1,1)="3",1,0)+IF(MID(I101,1,1)="3",1,0)+IF(MID(J101,1,1)="3",1,0)+IF(MID(K101,1,1)="3",1,0)+IF(MID(L101,1,1)="3",1,0)+IF(MID(M101,1,1)="3",1,0)+IF(MID(N101,1,1)="3",1,0)</f>
        <v>0</v>
      </c>
      <c r="CT101" s="356">
        <f>IF(MID(H101,1,1)="4",1,0)+IF(MID(I101,1,1)="4",1,0)+IF(MID(J101,1,1)="4",1,0)+IF(MID(K101,1,1)="4",1,0)+IF(MID(L101,1,1)="4",1,0)+IF(MID(M101,1,1)="4",1,0)+IF(MID(N101,1,1)="4",1,0)</f>
        <v>0</v>
      </c>
      <c r="CU101" s="356">
        <f>IF(MID(H101,1,1)="5",1,0)+IF(MID(I101,1,1)="5",1,0)+IF(MID(J101,1,1)="5",1,0)+IF(MID(K101,1,1)="5",1,0)+IF(MID(L101,1,1)="5",1,0)+IF(MID(M101,1,1)="5",1,0)+IF(MID(N101,1,1)="5",1,0)</f>
        <v>0</v>
      </c>
      <c r="CV101" s="356">
        <f>IF(MID(H101,1,1)="6",1,0)+IF(MID(I101,1,1)="6",1,0)+IF(MID(J101,1,1)="6",1,0)+IF(MID(K101,1,1)="6",1,0)+IF(MID(L101,1,1)="6",1,0)+IF(MID(M101,1,1)="6",1,0)+IF(MID(N101,1,1)="6",1,0)</f>
        <v>0</v>
      </c>
      <c r="CW101" s="356">
        <f>IF(MID(H101,1,1)="7",1,0)+IF(MID(I101,1,1)="7",1,0)+IF(MID(J101,1,1)="7",1,0)+IF(MID(K101,1,1)="7",1,0)+IF(MID(L101,1,1)="7",1,0)+IF(MID(M101,1,1)="7",1,0)+IF(MID(N101,1,1)="7",1,0)</f>
        <v>0</v>
      </c>
      <c r="CX101" s="356">
        <f>IF(MID(H101,1,1)="8",1,0)+IF(MID(I101,1,1)="8",1,0)+IF(MID(J101,1,1)="8",1,0)+IF(MID(K101,1,1)="8",1,0)+IF(MID(L101,1,1)="8",1,0)+IF(MID(M101,1,1)="8",1,0)+IF(MID(N101,1,1)="8",1,0)</f>
        <v>0</v>
      </c>
      <c r="CY101" s="359">
        <f>SUM(CQ101:CX101)</f>
        <v>0</v>
      </c>
      <c r="CZ101" s="20">
        <f>CP101+CY101</f>
        <v>0</v>
      </c>
      <c r="DC101" s="139"/>
      <c r="DD101" s="139"/>
      <c r="DE101" s="139"/>
      <c r="DF101" s="139"/>
      <c r="DG101" s="139"/>
      <c r="DH101" s="139"/>
      <c r="DI101" s="139"/>
      <c r="DJ101" s="139"/>
      <c r="DK101" s="139"/>
      <c r="DL101" s="139"/>
      <c r="DM101" s="139"/>
      <c r="DN101" s="139"/>
      <c r="DO101" s="139"/>
      <c r="DP101" s="139"/>
      <c r="DQ101" s="139"/>
      <c r="DR101" s="139"/>
      <c r="DS101" s="139"/>
      <c r="DT101" s="139"/>
      <c r="DU101" s="139"/>
    </row>
    <row r="102" spans="1:125" s="20" customFormat="1" ht="13.5" customHeight="1" x14ac:dyDescent="0.25">
      <c r="A102" s="198"/>
      <c r="B102" s="198"/>
      <c r="C102" s="198"/>
      <c r="D102" s="198"/>
      <c r="E102" s="198"/>
      <c r="F102" s="198"/>
      <c r="G102" s="198"/>
      <c r="H102" s="198"/>
      <c r="I102" s="198"/>
      <c r="J102" s="198"/>
      <c r="K102" s="198"/>
      <c r="L102" s="198"/>
      <c r="M102" s="198"/>
      <c r="N102" s="198"/>
      <c r="O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198"/>
      <c r="AT102" s="198"/>
      <c r="AU102" s="198"/>
      <c r="AV102" s="198"/>
      <c r="AW102" s="198"/>
      <c r="AX102" s="198"/>
      <c r="AY102" s="198"/>
      <c r="AZ102" s="198"/>
      <c r="BA102" s="198"/>
      <c r="BB102" s="198"/>
      <c r="BC102" s="198"/>
      <c r="BD102" s="198"/>
      <c r="BE102" s="198"/>
      <c r="BF102" s="198"/>
      <c r="BG102" s="198"/>
      <c r="BH102" s="198"/>
      <c r="BI102" s="198"/>
      <c r="BJ102" s="166"/>
      <c r="BK102" s="25"/>
      <c r="BL102" s="379"/>
      <c r="BM102" s="379"/>
      <c r="BN102" s="379"/>
      <c r="BO102" s="379"/>
      <c r="BP102" s="379"/>
      <c r="BQ102" s="379"/>
      <c r="BR102" s="379"/>
      <c r="BS102" s="379"/>
      <c r="BT102" s="379"/>
      <c r="CE102" s="236"/>
      <c r="CF102" s="253"/>
      <c r="DD102" s="58"/>
      <c r="DE102" s="58"/>
      <c r="DF102" s="58"/>
      <c r="DG102" s="58"/>
      <c r="DH102" s="58"/>
      <c r="DI102" s="58"/>
      <c r="DJ102" s="58"/>
      <c r="DK102" s="58"/>
    </row>
    <row r="103" spans="1:125" s="20" customFormat="1" ht="13.5" customHeight="1" x14ac:dyDescent="0.2">
      <c r="A103" s="393"/>
      <c r="B103" s="385" t="s">
        <v>250</v>
      </c>
      <c r="C103" s="394"/>
      <c r="D103" s="198"/>
      <c r="E103" s="198"/>
      <c r="F103" s="198"/>
      <c r="G103" s="198"/>
      <c r="H103" s="198"/>
      <c r="I103" s="198"/>
      <c r="J103" s="198"/>
      <c r="K103" s="198"/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84">
        <f>X$91+X$88+X$80+X$69</f>
        <v>2010</v>
      </c>
      <c r="Y103" s="184">
        <f>Y$91+Y$88+Y$80+Y$69</f>
        <v>67</v>
      </c>
      <c r="Z103" s="278">
        <f>Z$91+Z$88+Z$80+Z$69</f>
        <v>36</v>
      </c>
      <c r="AA103" s="278">
        <f t="shared" ref="AA103:BI103" si="122">AA$91+AA$88+AA$80+AA$69</f>
        <v>0</v>
      </c>
      <c r="AB103" s="278">
        <f t="shared" si="122"/>
        <v>28</v>
      </c>
      <c r="AC103" s="278">
        <f t="shared" si="122"/>
        <v>1946</v>
      </c>
      <c r="AD103" s="278">
        <f t="shared" si="122"/>
        <v>16</v>
      </c>
      <c r="AE103" s="278">
        <f t="shared" si="122"/>
        <v>0</v>
      </c>
      <c r="AF103" s="278">
        <f t="shared" si="122"/>
        <v>10</v>
      </c>
      <c r="AG103" s="185">
        <f>AG$91+AG$88+AG$80+AG$69</f>
        <v>20</v>
      </c>
      <c r="AH103" s="278">
        <f t="shared" si="122"/>
        <v>18</v>
      </c>
      <c r="AI103" s="278">
        <f t="shared" si="122"/>
        <v>0</v>
      </c>
      <c r="AJ103" s="278">
        <f t="shared" si="122"/>
        <v>16</v>
      </c>
      <c r="AK103" s="185">
        <f t="shared" si="122"/>
        <v>25</v>
      </c>
      <c r="AL103" s="278">
        <f t="shared" si="122"/>
        <v>2</v>
      </c>
      <c r="AM103" s="278">
        <f t="shared" si="122"/>
        <v>0</v>
      </c>
      <c r="AN103" s="278">
        <f t="shared" si="122"/>
        <v>2</v>
      </c>
      <c r="AO103" s="185">
        <f t="shared" si="122"/>
        <v>22</v>
      </c>
      <c r="AP103" s="278">
        <f t="shared" si="122"/>
        <v>0</v>
      </c>
      <c r="AQ103" s="278">
        <f t="shared" si="122"/>
        <v>0</v>
      </c>
      <c r="AR103" s="278">
        <f t="shared" si="122"/>
        <v>0</v>
      </c>
      <c r="AS103" s="185">
        <f t="shared" si="122"/>
        <v>0</v>
      </c>
      <c r="AT103" s="278">
        <f t="shared" si="122"/>
        <v>0</v>
      </c>
      <c r="AU103" s="278">
        <f t="shared" si="122"/>
        <v>0</v>
      </c>
      <c r="AV103" s="278">
        <f t="shared" si="122"/>
        <v>0</v>
      </c>
      <c r="AW103" s="185">
        <f t="shared" si="122"/>
        <v>0</v>
      </c>
      <c r="AX103" s="278">
        <f t="shared" si="122"/>
        <v>0</v>
      </c>
      <c r="AY103" s="278">
        <f t="shared" si="122"/>
        <v>0</v>
      </c>
      <c r="AZ103" s="278">
        <f t="shared" si="122"/>
        <v>0</v>
      </c>
      <c r="BA103" s="185">
        <f t="shared" si="122"/>
        <v>0</v>
      </c>
      <c r="BB103" s="278">
        <f t="shared" si="122"/>
        <v>0</v>
      </c>
      <c r="BC103" s="278">
        <f t="shared" si="122"/>
        <v>0</v>
      </c>
      <c r="BD103" s="278">
        <f t="shared" si="122"/>
        <v>0</v>
      </c>
      <c r="BE103" s="185">
        <f t="shared" si="122"/>
        <v>0</v>
      </c>
      <c r="BF103" s="278">
        <f t="shared" si="122"/>
        <v>0</v>
      </c>
      <c r="BG103" s="278">
        <f t="shared" si="122"/>
        <v>0</v>
      </c>
      <c r="BH103" s="278">
        <f t="shared" si="122"/>
        <v>0</v>
      </c>
      <c r="BI103" s="185">
        <f t="shared" si="122"/>
        <v>0</v>
      </c>
      <c r="BJ103" s="166"/>
      <c r="BK103" s="25"/>
      <c r="BL103" s="36">
        <f t="shared" ref="BL103:BT103" si="123">BL$91+BL$88+BL$80+BL$69</f>
        <v>19</v>
      </c>
      <c r="BM103" s="36">
        <f t="shared" si="123"/>
        <v>24</v>
      </c>
      <c r="BN103" s="36" t="e">
        <f t="shared" si="123"/>
        <v>#DIV/0!</v>
      </c>
      <c r="BO103" s="36">
        <f t="shared" si="123"/>
        <v>0</v>
      </c>
      <c r="BP103" s="36">
        <f t="shared" si="123"/>
        <v>0</v>
      </c>
      <c r="BQ103" s="36">
        <f t="shared" si="123"/>
        <v>0</v>
      </c>
      <c r="BR103" s="36">
        <f t="shared" si="123"/>
        <v>0</v>
      </c>
      <c r="BS103" s="36">
        <f t="shared" si="123"/>
        <v>0</v>
      </c>
      <c r="BT103" s="307" t="e">
        <f t="shared" si="123"/>
        <v>#DIV/0!</v>
      </c>
      <c r="CE103" s="236"/>
      <c r="CF103" s="253"/>
      <c r="DD103" s="58"/>
      <c r="DE103" s="58"/>
      <c r="DF103" s="58"/>
      <c r="DG103" s="58"/>
      <c r="DH103" s="58"/>
      <c r="DI103" s="58"/>
      <c r="DJ103" s="58"/>
      <c r="DK103" s="58"/>
    </row>
    <row r="104" spans="1:125" s="20" customFormat="1" ht="13.5" customHeight="1" x14ac:dyDescent="0.25">
      <c r="A104" s="198"/>
      <c r="B104" s="198"/>
      <c r="C104" s="198"/>
      <c r="D104" s="198"/>
      <c r="E104" s="198"/>
      <c r="F104" s="198"/>
      <c r="G104" s="198"/>
      <c r="H104" s="198"/>
      <c r="I104" s="198"/>
      <c r="J104" s="198"/>
      <c r="K104" s="198"/>
      <c r="L104" s="198"/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8"/>
      <c r="AX104" s="198"/>
      <c r="AY104" s="198"/>
      <c r="AZ104" s="198"/>
      <c r="BA104" s="198"/>
      <c r="BB104" s="198"/>
      <c r="BC104" s="198"/>
      <c r="BD104" s="198"/>
      <c r="BE104" s="198"/>
      <c r="BF104" s="198"/>
      <c r="BG104" s="198"/>
      <c r="BH104" s="198"/>
      <c r="BI104" s="198"/>
      <c r="BJ104" s="166"/>
      <c r="BK104" s="25"/>
      <c r="BL104" s="379"/>
      <c r="BM104" s="379"/>
      <c r="BN104" s="379"/>
      <c r="BO104" s="379"/>
      <c r="BP104" s="379"/>
      <c r="BQ104" s="379"/>
      <c r="BR104" s="379"/>
      <c r="BS104" s="379"/>
      <c r="BT104" s="379"/>
      <c r="CE104" s="236"/>
      <c r="CF104" s="253"/>
      <c r="DD104" s="58"/>
      <c r="DE104" s="58"/>
      <c r="DF104" s="58"/>
      <c r="DG104" s="58"/>
      <c r="DH104" s="58"/>
      <c r="DI104" s="58"/>
      <c r="DJ104" s="58"/>
      <c r="DK104" s="58"/>
    </row>
    <row r="105" spans="1:125" s="20" customFormat="1" ht="20.25" customHeight="1" x14ac:dyDescent="0.25">
      <c r="A105" s="340" t="s">
        <v>141</v>
      </c>
      <c r="B105" s="395" t="s">
        <v>166</v>
      </c>
      <c r="C105" s="396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183"/>
      <c r="Y105" s="282"/>
      <c r="Z105" s="282"/>
      <c r="AA105" s="282"/>
      <c r="AB105" s="282"/>
      <c r="AC105" s="282"/>
      <c r="AD105" s="261"/>
      <c r="AE105" s="261"/>
      <c r="AF105" s="261"/>
      <c r="AG105" s="261"/>
      <c r="AH105" s="261"/>
      <c r="AI105" s="261"/>
      <c r="AJ105" s="261"/>
      <c r="AK105" s="261"/>
      <c r="AL105" s="261"/>
      <c r="AM105" s="261"/>
      <c r="AN105" s="261"/>
      <c r="AO105" s="261"/>
      <c r="AP105" s="261"/>
      <c r="AQ105" s="261"/>
      <c r="AR105" s="261"/>
      <c r="AS105" s="261"/>
      <c r="AT105" s="261"/>
      <c r="AU105" s="261"/>
      <c r="AV105" s="261"/>
      <c r="AW105" s="261"/>
      <c r="AX105" s="261"/>
      <c r="AY105" s="261"/>
      <c r="AZ105" s="261"/>
      <c r="BA105" s="261"/>
      <c r="BB105" s="261"/>
      <c r="BC105" s="261"/>
      <c r="BD105" s="261"/>
      <c r="BE105" s="261"/>
      <c r="BF105" s="261"/>
      <c r="BG105" s="261"/>
      <c r="BH105" s="261"/>
      <c r="BI105" s="261"/>
      <c r="BJ105" s="77"/>
      <c r="BK105" s="22"/>
      <c r="BL105" s="379"/>
      <c r="BM105" s="379"/>
      <c r="BN105" s="379"/>
      <c r="BO105" s="379"/>
      <c r="BP105" s="379"/>
      <c r="BQ105" s="379"/>
      <c r="BR105" s="379"/>
      <c r="BS105" s="379"/>
      <c r="BT105" s="397"/>
      <c r="CE105" s="236"/>
      <c r="CF105" s="253"/>
      <c r="DD105" s="58"/>
      <c r="DE105" s="58"/>
      <c r="DF105" s="58"/>
      <c r="DG105" s="58"/>
      <c r="DH105" s="58"/>
      <c r="DI105" s="58"/>
      <c r="DJ105" s="58"/>
      <c r="DK105" s="58"/>
    </row>
    <row r="106" spans="1:125" s="20" customFormat="1" ht="12" customHeight="1" x14ac:dyDescent="0.25">
      <c r="A106" s="23" t="str">
        <f>'ПЛАН НАВЧАЛЬНОГО ПРОЦЕСУ ДЕННА'!A106</f>
        <v>2.01</v>
      </c>
      <c r="B106" s="348" t="str">
        <f>'ПЛАН НАВЧАЛЬНОГО ПРОЦЕСУ ДЕННА'!B106</f>
        <v>Вибіркова дисципліна 1</v>
      </c>
      <c r="C106" s="349"/>
      <c r="D106" s="350">
        <f>'ПЛАН НАВЧАЛЬНОГО ПРОЦЕСУ ДЕННА'!D106</f>
        <v>0</v>
      </c>
      <c r="E106" s="351">
        <f>'ПЛАН НАВЧАЛЬНОГО ПРОЦЕСУ ДЕННА'!E106</f>
        <v>0</v>
      </c>
      <c r="F106" s="351">
        <f>'ПЛАН НАВЧАЛЬНОГО ПРОЦЕСУ ДЕННА'!F106</f>
        <v>0</v>
      </c>
      <c r="G106" s="352">
        <f>'ПЛАН НАВЧАЛЬНОГО ПРОЦЕСУ ДЕННА'!G106</f>
        <v>0</v>
      </c>
      <c r="H106" s="350">
        <f>'ПЛАН НАВЧАЛЬНОГО ПРОЦЕСУ ДЕННА'!H106</f>
        <v>2</v>
      </c>
      <c r="I106" s="351">
        <f>'ПЛАН НАВЧАЛЬНОГО ПРОЦЕСУ ДЕННА'!I106</f>
        <v>0</v>
      </c>
      <c r="J106" s="351">
        <f>'ПЛАН НАВЧАЛЬНОГО ПРОЦЕСУ ДЕННА'!J106</f>
        <v>0</v>
      </c>
      <c r="K106" s="351">
        <f>'ПЛАН НАВЧАЛЬНОГО ПРОЦЕСУ ДЕННА'!K106</f>
        <v>0</v>
      </c>
      <c r="L106" s="351">
        <f>'ПЛАН НАВЧАЛЬНОГО ПРОЦЕСУ ДЕННА'!L106</f>
        <v>0</v>
      </c>
      <c r="M106" s="351">
        <f>'ПЛАН НАВЧАЛЬНОГО ПРОЦЕСУ ДЕННА'!M106</f>
        <v>0</v>
      </c>
      <c r="N106" s="351">
        <f>'ПЛАН НАВЧАЛЬНОГО ПРОЦЕСУ ДЕННА'!N106</f>
        <v>0</v>
      </c>
      <c r="O106" s="311">
        <f>'ПЛАН НАВЧАЛЬНОГО ПРОЦЕСУ ДЕННА'!O106</f>
        <v>0</v>
      </c>
      <c r="P106" s="311">
        <f>'ПЛАН НАВЧАЛЬНОГО ПРОЦЕСУ ДЕННА'!P106</f>
        <v>0</v>
      </c>
      <c r="Q106" s="350">
        <f>'ПЛАН НАВЧАЛЬНОГО ПРОЦЕСУ ДЕННА'!Q106</f>
        <v>0</v>
      </c>
      <c r="R106" s="351">
        <f>'ПЛАН НАВЧАЛЬНОГО ПРОЦЕСУ ДЕННА'!R106</f>
        <v>0</v>
      </c>
      <c r="S106" s="351">
        <f>'ПЛАН НАВЧАЛЬНОГО ПРОЦЕСУ ДЕННА'!S106</f>
        <v>0</v>
      </c>
      <c r="T106" s="351">
        <f>'ПЛАН НАВЧАЛЬНОГО ПРОЦЕСУ ДЕННА'!T106</f>
        <v>0</v>
      </c>
      <c r="U106" s="351">
        <f>'ПЛАН НАВЧАЛЬНОГО ПРОЦЕСУ ДЕННА'!U106</f>
        <v>0</v>
      </c>
      <c r="V106" s="351">
        <f>'ПЛАН НАВЧАЛЬНОГО ПРОЦЕСУ ДЕННА'!V106</f>
        <v>0</v>
      </c>
      <c r="W106" s="351">
        <f>'ПЛАН НАВЧАЛЬНОГО ПРОЦЕСУ ДЕННА'!W106</f>
        <v>0</v>
      </c>
      <c r="X106" s="353">
        <f>'ПЛАН НАВЧАЛЬНОГО ПРОЦЕСУ ДЕННА'!X106</f>
        <v>150</v>
      </c>
      <c r="Y106" s="162">
        <f t="shared" ref="Y106:Y125" si="124">CEILING(X106/$BR$7,0.25)</f>
        <v>5</v>
      </c>
      <c r="Z106" s="9"/>
      <c r="AA106" s="9"/>
      <c r="AB106" s="9"/>
      <c r="AC106" s="9"/>
      <c r="AD106" s="354"/>
      <c r="AE106" s="354"/>
      <c r="AF106" s="354"/>
      <c r="AG106" s="76">
        <f>'ПЛАН НАВЧАЛЬНОГО ПРОЦЕСУ ДЕННА'!AG106</f>
        <v>0</v>
      </c>
      <c r="AH106" s="354">
        <f>IF('ПЛАН НАВЧАЛЬНОГО ПРОЦЕСУ ДЕННА'!AH106&gt;0,IF(ROUND('ПЛАН НАВЧАЛЬНОГО ПРОЦЕСУ ДЕННА'!AH106*$BW$4,0)&gt;0,ROUND('ПЛАН НАВЧАЛЬНОГО ПРОЦЕСУ ДЕННА'!AH106*$BW$4,0)*2,2),0)</f>
        <v>0</v>
      </c>
      <c r="AI106" s="354">
        <f>IF('ПЛАН НАВЧАЛЬНОГО ПРОЦЕСУ ДЕННА'!AI106&gt;0,IF(ROUND('ПЛАН НАВЧАЛЬНОГО ПРОЦЕСУ ДЕННА'!AI106*$BW$4,0)&gt;0,ROUND('ПЛАН НАВЧАЛЬНОГО ПРОЦЕСУ ДЕННА'!AI106*$BW$4,0)*2,2),0)</f>
        <v>0</v>
      </c>
      <c r="AJ106" s="354">
        <f>IF('ПЛАН НАВЧАЛЬНОГО ПРОЦЕСУ ДЕННА'!AJ106&gt;0,IF(ROUND('ПЛАН НАВЧАЛЬНОГО ПРОЦЕСУ ДЕННА'!AJ106*$BW$4,0)&gt;0,ROUND('ПЛАН НАВЧАЛЬНОГО ПРОЦЕСУ ДЕННА'!AJ106*$BW$4,0)*2,2),0)</f>
        <v>0</v>
      </c>
      <c r="AK106" s="76">
        <f>'ПЛАН НАВЧАЛЬНОГО ПРОЦЕСУ ДЕННА'!AK106</f>
        <v>5</v>
      </c>
      <c r="AL106" s="354">
        <f>IF('ПЛАН НАВЧАЛЬНОГО ПРОЦЕСУ ДЕННА'!AL106&gt;0,IF(ROUND('ПЛАН НАВЧАЛЬНОГО ПРОЦЕСУ ДЕННА'!AL106*$BW$4,0)&gt;0,ROUND('ПЛАН НАВЧАЛЬНОГО ПРОЦЕСУ ДЕННА'!AL106*$BW$4,0)*2,2),0)</f>
        <v>0</v>
      </c>
      <c r="AM106" s="354">
        <f>IF('ПЛАН НАВЧАЛЬНОГО ПРОЦЕСУ ДЕННА'!AM106&gt;0,IF(ROUND('ПЛАН НАВЧАЛЬНОГО ПРОЦЕСУ ДЕННА'!AM106*$BW$4,0)&gt;0,ROUND('ПЛАН НАВЧАЛЬНОГО ПРОЦЕСУ ДЕННА'!AM106*$BW$4,0)*2,2),0)</f>
        <v>0</v>
      </c>
      <c r="AN106" s="354">
        <f>IF('ПЛАН НАВЧАЛЬНОГО ПРОЦЕСУ ДЕННА'!AN106&gt;0,IF(ROUND('ПЛАН НАВЧАЛЬНОГО ПРОЦЕСУ ДЕННА'!AN106*$BW$4,0)&gt;0,ROUND('ПЛАН НАВЧАЛЬНОГО ПРОЦЕСУ ДЕННА'!AN106*$BW$4,0)*2,2),0)</f>
        <v>0</v>
      </c>
      <c r="AO106" s="76">
        <f>'ПЛАН НАВЧАЛЬНОГО ПРОЦЕСУ ДЕННА'!AO106</f>
        <v>0</v>
      </c>
      <c r="AP106" s="354">
        <f>IF('ПЛАН НАВЧАЛЬНОГО ПРОЦЕСУ ДЕННА'!AP106&gt;0,IF(ROUND('ПЛАН НАВЧАЛЬНОГО ПРОЦЕСУ ДЕННА'!AP106*$BW$4,0)&gt;0,ROUND('ПЛАН НАВЧАЛЬНОГО ПРОЦЕСУ ДЕННА'!AP106*$BW$4,0)*2,2),0)</f>
        <v>0</v>
      </c>
      <c r="AQ106" s="354">
        <f>IF('ПЛАН НАВЧАЛЬНОГО ПРОЦЕСУ ДЕННА'!AQ106&gt;0,IF(ROUND('ПЛАН НАВЧАЛЬНОГО ПРОЦЕСУ ДЕННА'!AQ106*$BW$4,0)&gt;0,ROUND('ПЛАН НАВЧАЛЬНОГО ПРОЦЕСУ ДЕННА'!AQ106*$BW$4,0)*2,2),0)</f>
        <v>0</v>
      </c>
      <c r="AR106" s="354">
        <f>IF('ПЛАН НАВЧАЛЬНОГО ПРОЦЕСУ ДЕННА'!AR106&gt;0,IF(ROUND('ПЛАН НАВЧАЛЬНОГО ПРОЦЕСУ ДЕННА'!AR106*$BW$4,0)&gt;0,ROUND('ПЛАН НАВЧАЛЬНОГО ПРОЦЕСУ ДЕННА'!AR106*$BW$4,0)*2,2),0)</f>
        <v>0</v>
      </c>
      <c r="AS106" s="76">
        <f>'ПЛАН НАВЧАЛЬНОГО ПРОЦЕСУ ДЕННА'!AS106</f>
        <v>0</v>
      </c>
      <c r="AT106" s="354">
        <f>IF('ПЛАН НАВЧАЛЬНОГО ПРОЦЕСУ ДЕННА'!AT106&gt;0,IF(ROUND('ПЛАН НАВЧАЛЬНОГО ПРОЦЕСУ ДЕННА'!AT106*$BW$4,0)&gt;0,ROUND('ПЛАН НАВЧАЛЬНОГО ПРОЦЕСУ ДЕННА'!AT106*$BW$4,0)*2,2),0)</f>
        <v>0</v>
      </c>
      <c r="AU106" s="354">
        <f>IF('ПЛАН НАВЧАЛЬНОГО ПРОЦЕСУ ДЕННА'!AU106&gt;0,IF(ROUND('ПЛАН НАВЧАЛЬНОГО ПРОЦЕСУ ДЕННА'!AU106*$BW$4,0)&gt;0,ROUND('ПЛАН НАВЧАЛЬНОГО ПРОЦЕСУ ДЕННА'!AU106*$BW$4,0)*2,2),0)</f>
        <v>0</v>
      </c>
      <c r="AV106" s="354">
        <f>IF('ПЛАН НАВЧАЛЬНОГО ПРОЦЕСУ ДЕННА'!AV106&gt;0,IF(ROUND('ПЛАН НАВЧАЛЬНОГО ПРОЦЕСУ ДЕННА'!AV106*$BW$4,0)&gt;0,ROUND('ПЛАН НАВЧАЛЬНОГО ПРОЦЕСУ ДЕННА'!AV106*$BW$4,0)*2,2),0)</f>
        <v>0</v>
      </c>
      <c r="AW106" s="76">
        <f>'ПЛАН НАВЧАЛЬНОГО ПРОЦЕСУ ДЕННА'!AW106</f>
        <v>0</v>
      </c>
      <c r="AX106" s="354">
        <f>IF('ПЛАН НАВЧАЛЬНОГО ПРОЦЕСУ ДЕННА'!AX106&gt;0,IF(ROUND('ПЛАН НАВЧАЛЬНОГО ПРОЦЕСУ ДЕННА'!AX106*$BW$4,0)&gt;0,ROUND('ПЛАН НАВЧАЛЬНОГО ПРОЦЕСУ ДЕННА'!AX106*$BW$4,0)*2,2),0)</f>
        <v>0</v>
      </c>
      <c r="AY106" s="354">
        <f>IF('ПЛАН НАВЧАЛЬНОГО ПРОЦЕСУ ДЕННА'!AY106&gt;0,IF(ROUND('ПЛАН НАВЧАЛЬНОГО ПРОЦЕСУ ДЕННА'!AY106*$BW$4,0)&gt;0,ROUND('ПЛАН НАВЧАЛЬНОГО ПРОЦЕСУ ДЕННА'!AY106*$BW$4,0)*2,2),0)</f>
        <v>0</v>
      </c>
      <c r="AZ106" s="354">
        <f>IF('ПЛАН НАВЧАЛЬНОГО ПРОЦЕСУ ДЕННА'!AZ106&gt;0,IF(ROUND('ПЛАН НАВЧАЛЬНОГО ПРОЦЕСУ ДЕННА'!AZ106*$BW$4,0)&gt;0,ROUND('ПЛАН НАВЧАЛЬНОГО ПРОЦЕСУ ДЕННА'!AZ106*$BW$4,0)*2,2),0)</f>
        <v>0</v>
      </c>
      <c r="BA106" s="76">
        <f>'ПЛАН НАВЧАЛЬНОГО ПРОЦЕСУ ДЕННА'!BA106</f>
        <v>0</v>
      </c>
      <c r="BB106" s="354">
        <f>IF('ПЛАН НАВЧАЛЬНОГО ПРОЦЕСУ ДЕННА'!BB106&gt;0,IF(ROUND('ПЛАН НАВЧАЛЬНОГО ПРОЦЕСУ ДЕННА'!BB106*$BW$4,0)&gt;0,ROUND('ПЛАН НАВЧАЛЬНОГО ПРОЦЕСУ ДЕННА'!BB106*$BW$4,0)*2,2),0)</f>
        <v>0</v>
      </c>
      <c r="BC106" s="354">
        <f>IF('ПЛАН НАВЧАЛЬНОГО ПРОЦЕСУ ДЕННА'!BC106&gt;0,IF(ROUND('ПЛАН НАВЧАЛЬНОГО ПРОЦЕСУ ДЕННА'!BC106*$BW$4,0)&gt;0,ROUND('ПЛАН НАВЧАЛЬНОГО ПРОЦЕСУ ДЕННА'!BC106*$BW$4,0)*2,2),0)</f>
        <v>0</v>
      </c>
      <c r="BD106" s="354">
        <f>IF('ПЛАН НАВЧАЛЬНОГО ПРОЦЕСУ ДЕННА'!BD106&gt;0,IF(ROUND('ПЛАН НАВЧАЛЬНОГО ПРОЦЕСУ ДЕННА'!BD106*$BW$4,0)&gt;0,ROUND('ПЛАН НАВЧАЛЬНОГО ПРОЦЕСУ ДЕННА'!BD106*$BW$4,0)*2,2),0)</f>
        <v>0</v>
      </c>
      <c r="BE106" s="76">
        <f>'ПЛАН НАВЧАЛЬНОГО ПРОЦЕСУ ДЕННА'!BE106</f>
        <v>0</v>
      </c>
      <c r="BF106" s="354">
        <f>IF('ПЛАН НАВЧАЛЬНОГО ПРОЦЕСУ ДЕННА'!BF106&gt;0,IF(ROUND('ПЛАН НАВЧАЛЬНОГО ПРОЦЕСУ ДЕННА'!BF106*$BW$4,0)&gt;0,ROUND('ПЛАН НАВЧАЛЬНОГО ПРОЦЕСУ ДЕННА'!BF106*$BW$4,0)*2,2),0)</f>
        <v>0</v>
      </c>
      <c r="BG106" s="354">
        <f>IF('ПЛАН НАВЧАЛЬНОГО ПРОЦЕСУ ДЕННА'!BG106&gt;0,IF(ROUND('ПЛАН НАВЧАЛЬНОГО ПРОЦЕСУ ДЕННА'!BG106*$BW$4,0)&gt;0,ROUND('ПЛАН НАВЧАЛЬНОГО ПРОЦЕСУ ДЕННА'!BG106*$BW$4,0)*2,2),0)</f>
        <v>0</v>
      </c>
      <c r="BH106" s="354">
        <f>IF('ПЛАН НАВЧАЛЬНОГО ПРОЦЕСУ ДЕННА'!BH106&gt;0,IF(ROUND('ПЛАН НАВЧАЛЬНОГО ПРОЦЕСУ ДЕННА'!BH106*$BW$4,0)&gt;0,ROUND('ПЛАН НАВЧАЛЬНОГО ПРОЦЕСУ ДЕННА'!BH106*$BW$4,0)*2,2),0)</f>
        <v>0</v>
      </c>
      <c r="BI106" s="76">
        <f>'ПЛАН НАВЧАЛЬНОГО ПРОЦЕСУ ДЕННА'!BI106</f>
        <v>0</v>
      </c>
      <c r="BJ106" s="69">
        <f t="shared" ref="BJ106:BJ126" si="125">IF(ISERROR(AC106/X106),0,AC106/X106)</f>
        <v>0</v>
      </c>
      <c r="BK106" s="142" t="str">
        <f t="shared" ref="BK106:BK125" si="126">IF(ISERROR(SEARCH("в",A106)),"",1)</f>
        <v/>
      </c>
      <c r="BL106" s="96">
        <f t="shared" ref="BL106:BL117" si="127">IF(AG106&lt;&gt;0,$Y106,0)</f>
        <v>0</v>
      </c>
      <c r="BM106" s="96">
        <f t="shared" ref="BM106:BM125" si="128">IF(AK106&lt;&gt;0,$Y106,0)</f>
        <v>5</v>
      </c>
      <c r="BN106" s="96">
        <f t="shared" ref="BN106:BN117" si="129">IF(AO106&lt;&gt;0,$Y106,0)</f>
        <v>0</v>
      </c>
      <c r="BO106" s="96">
        <f t="shared" ref="BO106:BO117" si="130">IF(AS106&lt;&gt;0,$Y106,0)</f>
        <v>0</v>
      </c>
      <c r="BP106" s="96">
        <f t="shared" ref="BP106:BP117" si="131">IF(AW106&lt;&gt;0,$Y106,0)</f>
        <v>0</v>
      </c>
      <c r="BQ106" s="96">
        <f t="shared" ref="BQ106:BQ117" si="132">IF(BA106&lt;&gt;0,$Y106,0)</f>
        <v>0</v>
      </c>
      <c r="BR106" s="96">
        <f t="shared" ref="BR106:BR117" si="133">IF(BE106&lt;&gt;0,$Y106,0)</f>
        <v>0</v>
      </c>
      <c r="BS106" s="96">
        <f t="shared" ref="BS106:BS117" si="134">IF(BI106&lt;&gt;0,$Y106,0)</f>
        <v>0</v>
      </c>
      <c r="BT106" s="101">
        <f>SUM(BL106:BS106)</f>
        <v>5</v>
      </c>
      <c r="BW106" s="15">
        <f t="shared" ref="BW106:BW117" si="135">IF($DC106=0,0,ROUND(4*$Y106*SUM(AD106:AF106)/$DC106,0)/4)</f>
        <v>0</v>
      </c>
      <c r="BX106" s="15">
        <f t="shared" ref="BX106:BX117" si="136">IF($DC106=0,0,ROUND(4*$Y106*SUM(AH106:AJ106)/$DC106,0)/4)</f>
        <v>0</v>
      </c>
      <c r="BY106" s="15">
        <f t="shared" ref="BY106:BY117" si="137">IF($DC106=0,0,ROUND(4*$Y106*SUM(AL106:AN106)/$DC106,0)/4)</f>
        <v>0</v>
      </c>
      <c r="BZ106" s="15">
        <f t="shared" ref="BZ106:BZ117" si="138">IF($DC106=0,0,ROUND(4*$Y106*SUM(AP106:AR106)/$DC106,0)/4)</f>
        <v>0</v>
      </c>
      <c r="CA106" s="15">
        <f t="shared" ref="CA106:CA117" si="139">IF($DC106=0,0,ROUND(4*$Y106*SUM(AT106:AV106)/$DC106,0)/4)</f>
        <v>0</v>
      </c>
      <c r="CB106" s="15">
        <f t="shared" ref="CB106:CB117" si="140">IF($DC106=0,0,ROUND(4*$Y106*(SUM(AX106:AZ106))/$DC106,0)/4)</f>
        <v>0</v>
      </c>
      <c r="CC106" s="15">
        <f t="shared" ref="CC106:CC117" si="141">IF($DC106=0,0,ROUND(4*$Y106*(SUM(BB106:BD106))/$DC106,0)/4)</f>
        <v>0</v>
      </c>
      <c r="CD106" s="15">
        <f t="shared" ref="CD106:CD117" si="142">IF($DC106=0,0,ROUND(4*$Y106*(SUM(BF106:BH106))/$DC106,0)/4)</f>
        <v>0</v>
      </c>
      <c r="CE106" s="234">
        <f t="shared" ref="CE106:CE125" si="143">SUM(BW106:CD106)</f>
        <v>0</v>
      </c>
      <c r="CF106" s="355">
        <f t="shared" ref="CF106:CF125" si="144">MAX(BW106:CD106)</f>
        <v>0</v>
      </c>
      <c r="CH106" s="356">
        <f t="shared" ref="CH106:CH125" si="145">IF(VALUE($D106)=1,1,0)+IF(VALUE($E106)=1,1,0)+IF(VALUE($F106)=1,1,0)+IF(VALUE($G106)=1,1,0)</f>
        <v>0</v>
      </c>
      <c r="CI106" s="356">
        <f t="shared" ref="CI106:CI125" si="146">IF(VALUE($D106)=2,1,0)+IF(VALUE($E106)=2,1,0)+IF(VALUE($F106)=2,1,0)+IF(VALUE($G106)=2,1,0)</f>
        <v>0</v>
      </c>
      <c r="CJ106" s="356">
        <f t="shared" ref="CJ106:CJ125" si="147">IF(VALUE($D106)=3,1,0)+IF(VALUE($E106)=3,1,0)+IF(VALUE($F106)=3,1,0)+IF(VALUE($G106)=3,1,0)</f>
        <v>0</v>
      </c>
      <c r="CK106" s="356">
        <f t="shared" ref="CK106:CK125" si="148">IF(VALUE($D106)=4,1,0)+IF(VALUE($E106)=4,1,0)+IF(VALUE($F106)=4,1,0)+IF(VALUE($G106)=4,1,0)</f>
        <v>0</v>
      </c>
      <c r="CL106" s="356">
        <f t="shared" ref="CL106:CL125" si="149">IF(VALUE($D106)=5,1,0)+IF(VALUE($E106)=5,1,0)+IF(VALUE($F106)=5,1,0)+IF(VALUE($G106)=5,1,0)</f>
        <v>0</v>
      </c>
      <c r="CM106" s="356">
        <f t="shared" ref="CM106:CM125" si="150">IF(VALUE($D106)=6,1,0)+IF(VALUE($E106)=6,1,0)+IF(VALUE($F106)=6,1,0)+IF(VALUE($G106)=6,1,0)</f>
        <v>0</v>
      </c>
      <c r="CN106" s="356">
        <f t="shared" ref="CN106:CN125" si="151">IF(VALUE($D106)=7,1,0)+IF(VALUE($E106)=7,1,0)+IF(VALUE($F106)=7,1,0)+IF(VALUE($G106)=7,1,0)</f>
        <v>0</v>
      </c>
      <c r="CO106" s="356">
        <f t="shared" ref="CO106:CO125" si="152">IF(VALUE($D106)=8,1,0)+IF(VALUE($E106)=8,1,0)+IF(VALUE($F106)=8,1,0)+IF(VALUE($G106)=8,1,0)</f>
        <v>0</v>
      </c>
      <c r="CP106" s="357">
        <f t="shared" ref="CP106:CP125" si="153">SUM(CH106:CO106)</f>
        <v>0</v>
      </c>
      <c r="CQ106" s="356">
        <f t="shared" ref="CQ106:CQ125" si="154">IF(MID(H106,1,1)="1",1,0)+IF(MID(I106,1,1)="1",1,0)+IF(MID(J106,1,1)="1",1,0)+IF(MID(K106,1,1)="1",1,0)+IF(MID(L106,1,1)="1",1,0)+IF(MID(M106,1,1)="1",1,0)+IF(MID(N106,1,1)="1",1,0)</f>
        <v>0</v>
      </c>
      <c r="CR106" s="356">
        <f t="shared" ref="CR106:CR125" si="155">IF(MID(H106,1,1)="2",1,0)+IF(MID(I106,1,1)="2",1,0)+IF(MID(J106,1,1)="2",1,0)+IF(MID(K106,1,1)="2",1,0)+IF(MID(L106,1,1)="2",1,0)+IF(MID(M106,1,1)="2",1,0)+IF(MID(N106,1,1)="2",1,0)</f>
        <v>1</v>
      </c>
      <c r="CS106" s="358">
        <f t="shared" ref="CS106:CS125" si="156">IF(MID(H106,1,1)="3",1,0)+IF(MID(I106,1,1)="3",1,0)+IF(MID(J106,1,1)="3",1,0)+IF(MID(K106,1,1)="3",1,0)+IF(MID(L106,1,1)="3",1,0)+IF(MID(M106,1,1)="3",1,0)+IF(MID(N106,1,1)="3",1,0)</f>
        <v>0</v>
      </c>
      <c r="CT106" s="356">
        <f t="shared" ref="CT106:CT125" si="157">IF(MID(H106,1,1)="4",1,0)+IF(MID(I106,1,1)="4",1,0)+IF(MID(J106,1,1)="4",1,0)+IF(MID(K106,1,1)="4",1,0)+IF(MID(L106,1,1)="4",1,0)+IF(MID(M106,1,1)="4",1,0)+IF(MID(N106,1,1)="4",1,0)</f>
        <v>0</v>
      </c>
      <c r="CU106" s="356">
        <f t="shared" ref="CU106:CU125" si="158">IF(MID(H106,1,1)="5",1,0)+IF(MID(I106,1,1)="5",1,0)+IF(MID(J106,1,1)="5",1,0)+IF(MID(K106,1,1)="5",1,0)+IF(MID(L106,1,1)="5",1,0)+IF(MID(M106,1,1)="5",1,0)+IF(MID(N106,1,1)="5",1,0)</f>
        <v>0</v>
      </c>
      <c r="CV106" s="356">
        <f t="shared" ref="CV106:CV125" si="159">IF(MID(H106,1,1)="6",1,0)+IF(MID(I106,1,1)="6",1,0)+IF(MID(J106,1,1)="6",1,0)+IF(MID(K106,1,1)="6",1,0)+IF(MID(L106,1,1)="6",1,0)+IF(MID(M106,1,1)="6",1,0)+IF(MID(N106,1,1)="6",1,0)</f>
        <v>0</v>
      </c>
      <c r="CW106" s="356">
        <f t="shared" ref="CW106:CW125" si="160">IF(MID(H106,1,1)="7",1,0)+IF(MID(I106,1,1)="7",1,0)+IF(MID(J106,1,1)="7",1,0)+IF(MID(K106,1,1)="7",1,0)+IF(MID(L106,1,1)="7",1,0)+IF(MID(M106,1,1)="7",1,0)+IF(MID(N106,1,1)="7",1,0)</f>
        <v>0</v>
      </c>
      <c r="CX106" s="356">
        <f t="shared" ref="CX106:CX125" si="161">IF(MID(H106,1,1)="8",1,0)+IF(MID(I106,1,1)="8",1,0)+IF(MID(J106,1,1)="8",1,0)+IF(MID(K106,1,1)="8",1,0)+IF(MID(L106,1,1)="8",1,0)+IF(MID(M106,1,1)="8",1,0)+IF(MID(N106,1,1)="8",1,0)</f>
        <v>0</v>
      </c>
      <c r="CY106" s="359">
        <f t="shared" ref="CY106:CY125" si="162">SUM(CQ106:CX106)</f>
        <v>1</v>
      </c>
      <c r="DC106" s="360">
        <f>SUM($AD106:$AF106)+SUM($AH106:$AJ106)+SUM($AL106:AN106)+SUM($AP106:AR106)+SUM($AT106:AV106)+SUM($AX106:AZ106)+SUM($BB106:BD106)+SUM($BF106:BH106)</f>
        <v>0</v>
      </c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39"/>
      <c r="DS106" s="139"/>
      <c r="DT106" s="139"/>
      <c r="DU106" s="139"/>
    </row>
    <row r="107" spans="1:125" s="20" customFormat="1" x14ac:dyDescent="0.25">
      <c r="A107" s="23" t="str">
        <f>'ПЛАН НАВЧАЛЬНОГО ПРОЦЕСУ ДЕННА'!A107</f>
        <v>2.02</v>
      </c>
      <c r="B107" s="348" t="str">
        <f>'ПЛАН НАВЧАЛЬНОГО ПРОЦЕСУ ДЕННА'!B107</f>
        <v>Вибіркова дисципліна 2</v>
      </c>
      <c r="C107" s="349"/>
      <c r="D107" s="350">
        <f>'ПЛАН НАВЧАЛЬНОГО ПРОЦЕСУ ДЕННА'!D107</f>
        <v>0</v>
      </c>
      <c r="E107" s="351">
        <f>'ПЛАН НАВЧАЛЬНОГО ПРОЦЕСУ ДЕННА'!E107</f>
        <v>0</v>
      </c>
      <c r="F107" s="351">
        <f>'ПЛАН НАВЧАЛЬНОГО ПРОЦЕСУ ДЕННА'!F107</f>
        <v>0</v>
      </c>
      <c r="G107" s="352">
        <f>'ПЛАН НАВЧАЛЬНОГО ПРОЦЕСУ ДЕННА'!G107</f>
        <v>0</v>
      </c>
      <c r="H107" s="350">
        <f>'ПЛАН НАВЧАЛЬНОГО ПРОЦЕСУ ДЕННА'!H107</f>
        <v>2</v>
      </c>
      <c r="I107" s="351">
        <f>'ПЛАН НАВЧАЛЬНОГО ПРОЦЕСУ ДЕННА'!I107</f>
        <v>0</v>
      </c>
      <c r="J107" s="351">
        <f>'ПЛАН НАВЧАЛЬНОГО ПРОЦЕСУ ДЕННА'!J107</f>
        <v>0</v>
      </c>
      <c r="K107" s="351">
        <f>'ПЛАН НАВЧАЛЬНОГО ПРОЦЕСУ ДЕННА'!K107</f>
        <v>0</v>
      </c>
      <c r="L107" s="351">
        <f>'ПЛАН НАВЧАЛЬНОГО ПРОЦЕСУ ДЕННА'!L107</f>
        <v>0</v>
      </c>
      <c r="M107" s="351">
        <f>'ПЛАН НАВЧАЛЬНОГО ПРОЦЕСУ ДЕННА'!M107</f>
        <v>0</v>
      </c>
      <c r="N107" s="351">
        <f>'ПЛАН НАВЧАЛЬНОГО ПРОЦЕСУ ДЕННА'!N107</f>
        <v>0</v>
      </c>
      <c r="O107" s="311">
        <f>'ПЛАН НАВЧАЛЬНОГО ПРОЦЕСУ ДЕННА'!O107</f>
        <v>0</v>
      </c>
      <c r="P107" s="311">
        <f>'ПЛАН НАВЧАЛЬНОГО ПРОЦЕСУ ДЕННА'!P107</f>
        <v>0</v>
      </c>
      <c r="Q107" s="350">
        <f>'ПЛАН НАВЧАЛЬНОГО ПРОЦЕСУ ДЕННА'!Q107</f>
        <v>0</v>
      </c>
      <c r="R107" s="351">
        <f>'ПЛАН НАВЧАЛЬНОГО ПРОЦЕСУ ДЕННА'!R107</f>
        <v>0</v>
      </c>
      <c r="S107" s="351">
        <f>'ПЛАН НАВЧАЛЬНОГО ПРОЦЕСУ ДЕННА'!S107</f>
        <v>0</v>
      </c>
      <c r="T107" s="351">
        <f>'ПЛАН НАВЧАЛЬНОГО ПРОЦЕСУ ДЕННА'!T107</f>
        <v>0</v>
      </c>
      <c r="U107" s="351">
        <f>'ПЛАН НАВЧАЛЬНОГО ПРОЦЕСУ ДЕННА'!U107</f>
        <v>0</v>
      </c>
      <c r="V107" s="351">
        <f>'ПЛАН НАВЧАЛЬНОГО ПРОЦЕСУ ДЕННА'!V107</f>
        <v>0</v>
      </c>
      <c r="W107" s="351">
        <f>'ПЛАН НАВЧАЛЬНОГО ПРОЦЕСУ ДЕННА'!W107</f>
        <v>0</v>
      </c>
      <c r="X107" s="353">
        <f>'ПЛАН НАВЧАЛЬНОГО ПРОЦЕСУ ДЕННА'!X107</f>
        <v>150</v>
      </c>
      <c r="Y107" s="162">
        <f t="shared" si="124"/>
        <v>5</v>
      </c>
      <c r="Z107" s="9"/>
      <c r="AA107" s="9"/>
      <c r="AB107" s="9"/>
      <c r="AC107" s="9"/>
      <c r="AD107" s="354"/>
      <c r="AE107" s="354"/>
      <c r="AF107" s="354"/>
      <c r="AG107" s="76">
        <f>'ПЛАН НАВЧАЛЬНОГО ПРОЦЕСУ ДЕННА'!AG107</f>
        <v>0</v>
      </c>
      <c r="AH107" s="354">
        <f>IF('ПЛАН НАВЧАЛЬНОГО ПРОЦЕСУ ДЕННА'!AH107&gt;0,IF(ROUND('ПЛАН НАВЧАЛЬНОГО ПРОЦЕСУ ДЕННА'!AH107*$BW$4,0)&gt;0,ROUND('ПЛАН НАВЧАЛЬНОГО ПРОЦЕСУ ДЕННА'!AH107*$BW$4,0)*2,2),0)</f>
        <v>0</v>
      </c>
      <c r="AI107" s="354">
        <f>IF('ПЛАН НАВЧАЛЬНОГО ПРОЦЕСУ ДЕННА'!AI107&gt;0,IF(ROUND('ПЛАН НАВЧАЛЬНОГО ПРОЦЕСУ ДЕННА'!AI107*$BW$4,0)&gt;0,ROUND('ПЛАН НАВЧАЛЬНОГО ПРОЦЕСУ ДЕННА'!AI107*$BW$4,0)*2,2),0)</f>
        <v>0</v>
      </c>
      <c r="AJ107" s="354">
        <f>IF('ПЛАН НАВЧАЛЬНОГО ПРОЦЕСУ ДЕННА'!AJ107&gt;0,IF(ROUND('ПЛАН НАВЧАЛЬНОГО ПРОЦЕСУ ДЕННА'!AJ107*$BW$4,0)&gt;0,ROUND('ПЛАН НАВЧАЛЬНОГО ПРОЦЕСУ ДЕННА'!AJ107*$BW$4,0)*2,2),0)</f>
        <v>0</v>
      </c>
      <c r="AK107" s="76">
        <f>'ПЛАН НАВЧАЛЬНОГО ПРОЦЕСУ ДЕННА'!AK107</f>
        <v>5</v>
      </c>
      <c r="AL107" s="354">
        <f>IF('ПЛАН НАВЧАЛЬНОГО ПРОЦЕСУ ДЕННА'!AL107&gt;0,IF(ROUND('ПЛАН НАВЧАЛЬНОГО ПРОЦЕСУ ДЕННА'!AL107*$BW$4,0)&gt;0,ROUND('ПЛАН НАВЧАЛЬНОГО ПРОЦЕСУ ДЕННА'!AL107*$BW$4,0)*2,2),0)</f>
        <v>0</v>
      </c>
      <c r="AM107" s="354">
        <f>IF('ПЛАН НАВЧАЛЬНОГО ПРОЦЕСУ ДЕННА'!AM107&gt;0,IF(ROUND('ПЛАН НАВЧАЛЬНОГО ПРОЦЕСУ ДЕННА'!AM107*$BW$4,0)&gt;0,ROUND('ПЛАН НАВЧАЛЬНОГО ПРОЦЕСУ ДЕННА'!AM107*$BW$4,0)*2,2),0)</f>
        <v>0</v>
      </c>
      <c r="AN107" s="354">
        <f>IF('ПЛАН НАВЧАЛЬНОГО ПРОЦЕСУ ДЕННА'!AN107&gt;0,IF(ROUND('ПЛАН НАВЧАЛЬНОГО ПРОЦЕСУ ДЕННА'!AN107*$BW$4,0)&gt;0,ROUND('ПЛАН НАВЧАЛЬНОГО ПРОЦЕСУ ДЕННА'!AN107*$BW$4,0)*2,2),0)</f>
        <v>0</v>
      </c>
      <c r="AO107" s="76">
        <f>'ПЛАН НАВЧАЛЬНОГО ПРОЦЕСУ ДЕННА'!AO107</f>
        <v>0</v>
      </c>
      <c r="AP107" s="354">
        <f>IF('ПЛАН НАВЧАЛЬНОГО ПРОЦЕСУ ДЕННА'!AP107&gt;0,IF(ROUND('ПЛАН НАВЧАЛЬНОГО ПРОЦЕСУ ДЕННА'!AP107*$BW$4,0)&gt;0,ROUND('ПЛАН НАВЧАЛЬНОГО ПРОЦЕСУ ДЕННА'!AP107*$BW$4,0)*2,2),0)</f>
        <v>0</v>
      </c>
      <c r="AQ107" s="354">
        <f>IF('ПЛАН НАВЧАЛЬНОГО ПРОЦЕСУ ДЕННА'!AQ107&gt;0,IF(ROUND('ПЛАН НАВЧАЛЬНОГО ПРОЦЕСУ ДЕННА'!AQ107*$BW$4,0)&gt;0,ROUND('ПЛАН НАВЧАЛЬНОГО ПРОЦЕСУ ДЕННА'!AQ107*$BW$4,0)*2,2),0)</f>
        <v>0</v>
      </c>
      <c r="AR107" s="354">
        <f>IF('ПЛАН НАВЧАЛЬНОГО ПРОЦЕСУ ДЕННА'!AR107&gt;0,IF(ROUND('ПЛАН НАВЧАЛЬНОГО ПРОЦЕСУ ДЕННА'!AR107*$BW$4,0)&gt;0,ROUND('ПЛАН НАВЧАЛЬНОГО ПРОЦЕСУ ДЕННА'!AR107*$BW$4,0)*2,2),0)</f>
        <v>0</v>
      </c>
      <c r="AS107" s="76">
        <f>'ПЛАН НАВЧАЛЬНОГО ПРОЦЕСУ ДЕННА'!AS107</f>
        <v>0</v>
      </c>
      <c r="AT107" s="354">
        <f>IF('ПЛАН НАВЧАЛЬНОГО ПРОЦЕСУ ДЕННА'!AT107&gt;0,IF(ROUND('ПЛАН НАВЧАЛЬНОГО ПРОЦЕСУ ДЕННА'!AT107*$BW$4,0)&gt;0,ROUND('ПЛАН НАВЧАЛЬНОГО ПРОЦЕСУ ДЕННА'!AT107*$BW$4,0)*2,2),0)</f>
        <v>0</v>
      </c>
      <c r="AU107" s="354">
        <f>IF('ПЛАН НАВЧАЛЬНОГО ПРОЦЕСУ ДЕННА'!AU107&gt;0,IF(ROUND('ПЛАН НАВЧАЛЬНОГО ПРОЦЕСУ ДЕННА'!AU107*$BW$4,0)&gt;0,ROUND('ПЛАН НАВЧАЛЬНОГО ПРОЦЕСУ ДЕННА'!AU107*$BW$4,0)*2,2),0)</f>
        <v>0</v>
      </c>
      <c r="AV107" s="354">
        <f>IF('ПЛАН НАВЧАЛЬНОГО ПРОЦЕСУ ДЕННА'!AV107&gt;0,IF(ROUND('ПЛАН НАВЧАЛЬНОГО ПРОЦЕСУ ДЕННА'!AV107*$BW$4,0)&gt;0,ROUND('ПЛАН НАВЧАЛЬНОГО ПРОЦЕСУ ДЕННА'!AV107*$BW$4,0)*2,2),0)</f>
        <v>0</v>
      </c>
      <c r="AW107" s="76">
        <f>'ПЛАН НАВЧАЛЬНОГО ПРОЦЕСУ ДЕННА'!AW107</f>
        <v>0</v>
      </c>
      <c r="AX107" s="354">
        <f>IF('ПЛАН НАВЧАЛЬНОГО ПРОЦЕСУ ДЕННА'!AX107&gt;0,IF(ROUND('ПЛАН НАВЧАЛЬНОГО ПРОЦЕСУ ДЕННА'!AX107*$BW$4,0)&gt;0,ROUND('ПЛАН НАВЧАЛЬНОГО ПРОЦЕСУ ДЕННА'!AX107*$BW$4,0)*2,2),0)</f>
        <v>0</v>
      </c>
      <c r="AY107" s="354">
        <f>IF('ПЛАН НАВЧАЛЬНОГО ПРОЦЕСУ ДЕННА'!AY107&gt;0,IF(ROUND('ПЛАН НАВЧАЛЬНОГО ПРОЦЕСУ ДЕННА'!AY107*$BW$4,0)&gt;0,ROUND('ПЛАН НАВЧАЛЬНОГО ПРОЦЕСУ ДЕННА'!AY107*$BW$4,0)*2,2),0)</f>
        <v>0</v>
      </c>
      <c r="AZ107" s="354">
        <f>IF('ПЛАН НАВЧАЛЬНОГО ПРОЦЕСУ ДЕННА'!AZ107&gt;0,IF(ROUND('ПЛАН НАВЧАЛЬНОГО ПРОЦЕСУ ДЕННА'!AZ107*$BW$4,0)&gt;0,ROUND('ПЛАН НАВЧАЛЬНОГО ПРОЦЕСУ ДЕННА'!AZ107*$BW$4,0)*2,2),0)</f>
        <v>0</v>
      </c>
      <c r="BA107" s="76">
        <f>'ПЛАН НАВЧАЛЬНОГО ПРОЦЕСУ ДЕННА'!BA107</f>
        <v>0</v>
      </c>
      <c r="BB107" s="354">
        <f>IF('ПЛАН НАВЧАЛЬНОГО ПРОЦЕСУ ДЕННА'!BB107&gt;0,IF(ROUND('ПЛАН НАВЧАЛЬНОГО ПРОЦЕСУ ДЕННА'!BB107*$BW$4,0)&gt;0,ROUND('ПЛАН НАВЧАЛЬНОГО ПРОЦЕСУ ДЕННА'!BB107*$BW$4,0)*2,2),0)</f>
        <v>0</v>
      </c>
      <c r="BC107" s="354">
        <f>IF('ПЛАН НАВЧАЛЬНОГО ПРОЦЕСУ ДЕННА'!BC107&gt;0,IF(ROUND('ПЛАН НАВЧАЛЬНОГО ПРОЦЕСУ ДЕННА'!BC107*$BW$4,0)&gt;0,ROUND('ПЛАН НАВЧАЛЬНОГО ПРОЦЕСУ ДЕННА'!BC107*$BW$4,0)*2,2),0)</f>
        <v>0</v>
      </c>
      <c r="BD107" s="354">
        <f>IF('ПЛАН НАВЧАЛЬНОГО ПРОЦЕСУ ДЕННА'!BD107&gt;0,IF(ROUND('ПЛАН НАВЧАЛЬНОГО ПРОЦЕСУ ДЕННА'!BD107*$BW$4,0)&gt;0,ROUND('ПЛАН НАВЧАЛЬНОГО ПРОЦЕСУ ДЕННА'!BD107*$BW$4,0)*2,2),0)</f>
        <v>0</v>
      </c>
      <c r="BE107" s="76">
        <f>'ПЛАН НАВЧАЛЬНОГО ПРОЦЕСУ ДЕННА'!BE107</f>
        <v>0</v>
      </c>
      <c r="BF107" s="354">
        <f>IF('ПЛАН НАВЧАЛЬНОГО ПРОЦЕСУ ДЕННА'!BF107&gt;0,IF(ROUND('ПЛАН НАВЧАЛЬНОГО ПРОЦЕСУ ДЕННА'!BF107*$BW$4,0)&gt;0,ROUND('ПЛАН НАВЧАЛЬНОГО ПРОЦЕСУ ДЕННА'!BF107*$BW$4,0)*2,2),0)</f>
        <v>0</v>
      </c>
      <c r="BG107" s="354">
        <f>IF('ПЛАН НАВЧАЛЬНОГО ПРОЦЕСУ ДЕННА'!BG107&gt;0,IF(ROUND('ПЛАН НАВЧАЛЬНОГО ПРОЦЕСУ ДЕННА'!BG107*$BW$4,0)&gt;0,ROUND('ПЛАН НАВЧАЛЬНОГО ПРОЦЕСУ ДЕННА'!BG107*$BW$4,0)*2,2),0)</f>
        <v>0</v>
      </c>
      <c r="BH107" s="354">
        <f>IF('ПЛАН НАВЧАЛЬНОГО ПРОЦЕСУ ДЕННА'!BH107&gt;0,IF(ROUND('ПЛАН НАВЧАЛЬНОГО ПРОЦЕСУ ДЕННА'!BH107*$BW$4,0)&gt;0,ROUND('ПЛАН НАВЧАЛЬНОГО ПРОЦЕСУ ДЕННА'!BH107*$BW$4,0)*2,2),0)</f>
        <v>0</v>
      </c>
      <c r="BI107" s="76">
        <f>'ПЛАН НАВЧАЛЬНОГО ПРОЦЕСУ ДЕННА'!BI107</f>
        <v>0</v>
      </c>
      <c r="BJ107" s="69">
        <f t="shared" si="125"/>
        <v>0</v>
      </c>
      <c r="BK107" s="142" t="str">
        <f t="shared" si="126"/>
        <v/>
      </c>
      <c r="BL107" s="96">
        <f t="shared" si="127"/>
        <v>0</v>
      </c>
      <c r="BM107" s="96">
        <f t="shared" si="128"/>
        <v>5</v>
      </c>
      <c r="BN107" s="96">
        <f t="shared" si="129"/>
        <v>0</v>
      </c>
      <c r="BO107" s="96">
        <f t="shared" si="130"/>
        <v>0</v>
      </c>
      <c r="BP107" s="96">
        <f t="shared" si="131"/>
        <v>0</v>
      </c>
      <c r="BQ107" s="96">
        <f t="shared" si="132"/>
        <v>0</v>
      </c>
      <c r="BR107" s="96">
        <f t="shared" si="133"/>
        <v>0</v>
      </c>
      <c r="BS107" s="96">
        <f t="shared" si="134"/>
        <v>0</v>
      </c>
      <c r="BT107" s="101">
        <f t="shared" ref="BT107:BT125" si="163">SUM(BL107:BS107)</f>
        <v>5</v>
      </c>
      <c r="BW107" s="15">
        <f t="shared" si="135"/>
        <v>0</v>
      </c>
      <c r="BX107" s="15">
        <f t="shared" si="136"/>
        <v>0</v>
      </c>
      <c r="BY107" s="15">
        <f t="shared" si="137"/>
        <v>0</v>
      </c>
      <c r="BZ107" s="15">
        <f t="shared" si="138"/>
        <v>0</v>
      </c>
      <c r="CA107" s="15">
        <f t="shared" si="139"/>
        <v>0</v>
      </c>
      <c r="CB107" s="15">
        <f t="shared" si="140"/>
        <v>0</v>
      </c>
      <c r="CC107" s="15">
        <f t="shared" si="141"/>
        <v>0</v>
      </c>
      <c r="CD107" s="15">
        <f t="shared" si="142"/>
        <v>0</v>
      </c>
      <c r="CE107" s="234">
        <f t="shared" si="143"/>
        <v>0</v>
      </c>
      <c r="CF107" s="355">
        <f t="shared" si="144"/>
        <v>0</v>
      </c>
      <c r="CH107" s="356">
        <f t="shared" si="145"/>
        <v>0</v>
      </c>
      <c r="CI107" s="356">
        <f t="shared" si="146"/>
        <v>0</v>
      </c>
      <c r="CJ107" s="356">
        <f t="shared" si="147"/>
        <v>0</v>
      </c>
      <c r="CK107" s="356">
        <f t="shared" si="148"/>
        <v>0</v>
      </c>
      <c r="CL107" s="356">
        <f t="shared" si="149"/>
        <v>0</v>
      </c>
      <c r="CM107" s="356">
        <f t="shared" si="150"/>
        <v>0</v>
      </c>
      <c r="CN107" s="356">
        <f t="shared" si="151"/>
        <v>0</v>
      </c>
      <c r="CO107" s="356">
        <f t="shared" si="152"/>
        <v>0</v>
      </c>
      <c r="CP107" s="357">
        <f t="shared" si="153"/>
        <v>0</v>
      </c>
      <c r="CQ107" s="356">
        <f t="shared" si="154"/>
        <v>0</v>
      </c>
      <c r="CR107" s="356">
        <f t="shared" si="155"/>
        <v>1</v>
      </c>
      <c r="CS107" s="358">
        <f t="shared" si="156"/>
        <v>0</v>
      </c>
      <c r="CT107" s="356">
        <f t="shared" si="157"/>
        <v>0</v>
      </c>
      <c r="CU107" s="356">
        <f t="shared" si="158"/>
        <v>0</v>
      </c>
      <c r="CV107" s="356">
        <f t="shared" si="159"/>
        <v>0</v>
      </c>
      <c r="CW107" s="356">
        <f t="shared" si="160"/>
        <v>0</v>
      </c>
      <c r="CX107" s="356">
        <f t="shared" si="161"/>
        <v>0</v>
      </c>
      <c r="CY107" s="359">
        <f t="shared" si="162"/>
        <v>1</v>
      </c>
      <c r="DC107" s="360">
        <f>SUM($AD107:$AF107)+SUM($AH107:$AJ107)+SUM($AL107:AN107)+SUM($AP107:AR107)+SUM($AT107:AV107)+SUM($AX107:AZ107)+SUM($BB107:BD107)+SUM($BF107:BH107)</f>
        <v>0</v>
      </c>
      <c r="DD107" s="139"/>
      <c r="DE107" s="139"/>
      <c r="DF107" s="139"/>
      <c r="DG107" s="139"/>
      <c r="DH107" s="139"/>
      <c r="DI107" s="139"/>
      <c r="DJ107" s="139"/>
      <c r="DK107" s="139"/>
      <c r="DL107" s="139"/>
      <c r="DM107" s="139"/>
      <c r="DN107" s="139"/>
      <c r="DO107" s="139"/>
      <c r="DP107" s="139"/>
      <c r="DQ107" s="139"/>
      <c r="DR107" s="139"/>
      <c r="DS107" s="139"/>
      <c r="DT107" s="139"/>
      <c r="DU107" s="139"/>
    </row>
    <row r="108" spans="1:125" s="20" customFormat="1" x14ac:dyDescent="0.25">
      <c r="A108" s="23" t="str">
        <f>'ПЛАН НАВЧАЛЬНОГО ПРОЦЕСУ ДЕННА'!A108</f>
        <v>2.03</v>
      </c>
      <c r="B108" s="348" t="str">
        <f>'ПЛАН НАВЧАЛЬНОГО ПРОЦЕСУ ДЕННА'!B108</f>
        <v>Вибіркова дисципліна 3</v>
      </c>
      <c r="C108" s="349"/>
      <c r="D108" s="350">
        <f>'ПЛАН НАВЧАЛЬНОГО ПРОЦЕСУ ДЕННА'!D108</f>
        <v>0</v>
      </c>
      <c r="E108" s="351">
        <f>'ПЛАН НАВЧАЛЬНОГО ПРОЦЕСУ ДЕННА'!E108</f>
        <v>0</v>
      </c>
      <c r="F108" s="351">
        <f>'ПЛАН НАВЧАЛЬНОГО ПРОЦЕСУ ДЕННА'!F108</f>
        <v>0</v>
      </c>
      <c r="G108" s="352">
        <f>'ПЛАН НАВЧАЛЬНОГО ПРОЦЕСУ ДЕННА'!G108</f>
        <v>0</v>
      </c>
      <c r="H108" s="350">
        <f>'ПЛАН НАВЧАЛЬНОГО ПРОЦЕСУ ДЕННА'!H108</f>
        <v>2</v>
      </c>
      <c r="I108" s="351">
        <f>'ПЛАН НАВЧАЛЬНОГО ПРОЦЕСУ ДЕННА'!I108</f>
        <v>0</v>
      </c>
      <c r="J108" s="351">
        <f>'ПЛАН НАВЧАЛЬНОГО ПРОЦЕСУ ДЕННА'!J108</f>
        <v>0</v>
      </c>
      <c r="K108" s="351">
        <f>'ПЛАН НАВЧАЛЬНОГО ПРОЦЕСУ ДЕННА'!K108</f>
        <v>0</v>
      </c>
      <c r="L108" s="351">
        <f>'ПЛАН НАВЧАЛЬНОГО ПРОЦЕСУ ДЕННА'!L108</f>
        <v>0</v>
      </c>
      <c r="M108" s="351">
        <f>'ПЛАН НАВЧАЛЬНОГО ПРОЦЕСУ ДЕННА'!M108</f>
        <v>0</v>
      </c>
      <c r="N108" s="351">
        <f>'ПЛАН НАВЧАЛЬНОГО ПРОЦЕСУ ДЕННА'!N108</f>
        <v>0</v>
      </c>
      <c r="O108" s="311">
        <f>'ПЛАН НАВЧАЛЬНОГО ПРОЦЕСУ ДЕННА'!O108</f>
        <v>0</v>
      </c>
      <c r="P108" s="311">
        <f>'ПЛАН НАВЧАЛЬНОГО ПРОЦЕСУ ДЕННА'!P108</f>
        <v>0</v>
      </c>
      <c r="Q108" s="350">
        <f>'ПЛАН НАВЧАЛЬНОГО ПРОЦЕСУ ДЕННА'!Q108</f>
        <v>0</v>
      </c>
      <c r="R108" s="351">
        <f>'ПЛАН НАВЧАЛЬНОГО ПРОЦЕСУ ДЕННА'!R108</f>
        <v>0</v>
      </c>
      <c r="S108" s="351">
        <f>'ПЛАН НАВЧАЛЬНОГО ПРОЦЕСУ ДЕННА'!S108</f>
        <v>0</v>
      </c>
      <c r="T108" s="351">
        <f>'ПЛАН НАВЧАЛЬНОГО ПРОЦЕСУ ДЕННА'!T108</f>
        <v>0</v>
      </c>
      <c r="U108" s="351">
        <f>'ПЛАН НАВЧАЛЬНОГО ПРОЦЕСУ ДЕННА'!U108</f>
        <v>0</v>
      </c>
      <c r="V108" s="351">
        <f>'ПЛАН НАВЧАЛЬНОГО ПРОЦЕСУ ДЕННА'!V108</f>
        <v>0</v>
      </c>
      <c r="W108" s="351">
        <f>'ПЛАН НАВЧАЛЬНОГО ПРОЦЕСУ ДЕННА'!W108</f>
        <v>0</v>
      </c>
      <c r="X108" s="353">
        <f>'ПЛАН НАВЧАЛЬНОГО ПРОЦЕСУ ДЕННА'!X108</f>
        <v>150</v>
      </c>
      <c r="Y108" s="162">
        <f t="shared" si="124"/>
        <v>5</v>
      </c>
      <c r="Z108" s="9"/>
      <c r="AA108" s="9"/>
      <c r="AB108" s="9"/>
      <c r="AC108" s="9"/>
      <c r="AD108" s="354"/>
      <c r="AE108" s="354"/>
      <c r="AF108" s="354"/>
      <c r="AG108" s="76">
        <f>'ПЛАН НАВЧАЛЬНОГО ПРОЦЕСУ ДЕННА'!AG108</f>
        <v>0</v>
      </c>
      <c r="AH108" s="354">
        <f>IF('ПЛАН НАВЧАЛЬНОГО ПРОЦЕСУ ДЕННА'!AH108&gt;0,IF(ROUND('ПЛАН НАВЧАЛЬНОГО ПРОЦЕСУ ДЕННА'!AH108*$BW$4,0)&gt;0,ROUND('ПЛАН НАВЧАЛЬНОГО ПРОЦЕСУ ДЕННА'!AH108*$BW$4,0)*2,2),0)</f>
        <v>0</v>
      </c>
      <c r="AI108" s="354">
        <f>IF('ПЛАН НАВЧАЛЬНОГО ПРОЦЕСУ ДЕННА'!AI108&gt;0,IF(ROUND('ПЛАН НАВЧАЛЬНОГО ПРОЦЕСУ ДЕННА'!AI108*$BW$4,0)&gt;0,ROUND('ПЛАН НАВЧАЛЬНОГО ПРОЦЕСУ ДЕННА'!AI108*$BW$4,0)*2,2),0)</f>
        <v>0</v>
      </c>
      <c r="AJ108" s="354">
        <f>IF('ПЛАН НАВЧАЛЬНОГО ПРОЦЕСУ ДЕННА'!AJ108&gt;0,IF(ROUND('ПЛАН НАВЧАЛЬНОГО ПРОЦЕСУ ДЕННА'!AJ108*$BW$4,0)&gt;0,ROUND('ПЛАН НАВЧАЛЬНОГО ПРОЦЕСУ ДЕННА'!AJ108*$BW$4,0)*2,2),0)</f>
        <v>0</v>
      </c>
      <c r="AK108" s="76">
        <f>'ПЛАН НАВЧАЛЬНОГО ПРОЦЕСУ ДЕННА'!AK108</f>
        <v>5</v>
      </c>
      <c r="AL108" s="354">
        <f>IF('ПЛАН НАВЧАЛЬНОГО ПРОЦЕСУ ДЕННА'!AL108&gt;0,IF(ROUND('ПЛАН НАВЧАЛЬНОГО ПРОЦЕСУ ДЕННА'!AL108*$BW$4,0)&gt;0,ROUND('ПЛАН НАВЧАЛЬНОГО ПРОЦЕСУ ДЕННА'!AL108*$BW$4,0)*2,2),0)</f>
        <v>0</v>
      </c>
      <c r="AM108" s="354">
        <f>IF('ПЛАН НАВЧАЛЬНОГО ПРОЦЕСУ ДЕННА'!AM108&gt;0,IF(ROUND('ПЛАН НАВЧАЛЬНОГО ПРОЦЕСУ ДЕННА'!AM108*$BW$4,0)&gt;0,ROUND('ПЛАН НАВЧАЛЬНОГО ПРОЦЕСУ ДЕННА'!AM108*$BW$4,0)*2,2),0)</f>
        <v>0</v>
      </c>
      <c r="AN108" s="354">
        <f>IF('ПЛАН НАВЧАЛЬНОГО ПРОЦЕСУ ДЕННА'!AN108&gt;0,IF(ROUND('ПЛАН НАВЧАЛЬНОГО ПРОЦЕСУ ДЕННА'!AN108*$BW$4,0)&gt;0,ROUND('ПЛАН НАВЧАЛЬНОГО ПРОЦЕСУ ДЕННА'!AN108*$BW$4,0)*2,2),0)</f>
        <v>0</v>
      </c>
      <c r="AO108" s="76">
        <f>'ПЛАН НАВЧАЛЬНОГО ПРОЦЕСУ ДЕННА'!AO108</f>
        <v>0</v>
      </c>
      <c r="AP108" s="354">
        <f>IF('ПЛАН НАВЧАЛЬНОГО ПРОЦЕСУ ДЕННА'!AP108&gt;0,IF(ROUND('ПЛАН НАВЧАЛЬНОГО ПРОЦЕСУ ДЕННА'!AP108*$BW$4,0)&gt;0,ROUND('ПЛАН НАВЧАЛЬНОГО ПРОЦЕСУ ДЕННА'!AP108*$BW$4,0)*2,2),0)</f>
        <v>0</v>
      </c>
      <c r="AQ108" s="354">
        <f>IF('ПЛАН НАВЧАЛЬНОГО ПРОЦЕСУ ДЕННА'!AQ108&gt;0,IF(ROUND('ПЛАН НАВЧАЛЬНОГО ПРОЦЕСУ ДЕННА'!AQ108*$BW$4,0)&gt;0,ROUND('ПЛАН НАВЧАЛЬНОГО ПРОЦЕСУ ДЕННА'!AQ108*$BW$4,0)*2,2),0)</f>
        <v>0</v>
      </c>
      <c r="AR108" s="354">
        <f>IF('ПЛАН НАВЧАЛЬНОГО ПРОЦЕСУ ДЕННА'!AR108&gt;0,IF(ROUND('ПЛАН НАВЧАЛЬНОГО ПРОЦЕСУ ДЕННА'!AR108*$BW$4,0)&gt;0,ROUND('ПЛАН НАВЧАЛЬНОГО ПРОЦЕСУ ДЕННА'!AR108*$BW$4,0)*2,2),0)</f>
        <v>0</v>
      </c>
      <c r="AS108" s="76">
        <f>'ПЛАН НАВЧАЛЬНОГО ПРОЦЕСУ ДЕННА'!AS108</f>
        <v>0</v>
      </c>
      <c r="AT108" s="354">
        <f>IF('ПЛАН НАВЧАЛЬНОГО ПРОЦЕСУ ДЕННА'!AT108&gt;0,IF(ROUND('ПЛАН НАВЧАЛЬНОГО ПРОЦЕСУ ДЕННА'!AT108*$BW$4,0)&gt;0,ROUND('ПЛАН НАВЧАЛЬНОГО ПРОЦЕСУ ДЕННА'!AT108*$BW$4,0)*2,2),0)</f>
        <v>0</v>
      </c>
      <c r="AU108" s="354">
        <f>IF('ПЛАН НАВЧАЛЬНОГО ПРОЦЕСУ ДЕННА'!AU108&gt;0,IF(ROUND('ПЛАН НАВЧАЛЬНОГО ПРОЦЕСУ ДЕННА'!AU108*$BW$4,0)&gt;0,ROUND('ПЛАН НАВЧАЛЬНОГО ПРОЦЕСУ ДЕННА'!AU108*$BW$4,0)*2,2),0)</f>
        <v>0</v>
      </c>
      <c r="AV108" s="354">
        <f>IF('ПЛАН НАВЧАЛЬНОГО ПРОЦЕСУ ДЕННА'!AV108&gt;0,IF(ROUND('ПЛАН НАВЧАЛЬНОГО ПРОЦЕСУ ДЕННА'!AV108*$BW$4,0)&gt;0,ROUND('ПЛАН НАВЧАЛЬНОГО ПРОЦЕСУ ДЕННА'!AV108*$BW$4,0)*2,2),0)</f>
        <v>0</v>
      </c>
      <c r="AW108" s="76">
        <f>'ПЛАН НАВЧАЛЬНОГО ПРОЦЕСУ ДЕННА'!AW108</f>
        <v>0</v>
      </c>
      <c r="AX108" s="354">
        <f>IF('ПЛАН НАВЧАЛЬНОГО ПРОЦЕСУ ДЕННА'!AX108&gt;0,IF(ROUND('ПЛАН НАВЧАЛЬНОГО ПРОЦЕСУ ДЕННА'!AX108*$BW$4,0)&gt;0,ROUND('ПЛАН НАВЧАЛЬНОГО ПРОЦЕСУ ДЕННА'!AX108*$BW$4,0)*2,2),0)</f>
        <v>0</v>
      </c>
      <c r="AY108" s="354">
        <f>IF('ПЛАН НАВЧАЛЬНОГО ПРОЦЕСУ ДЕННА'!AY108&gt;0,IF(ROUND('ПЛАН НАВЧАЛЬНОГО ПРОЦЕСУ ДЕННА'!AY108*$BW$4,0)&gt;0,ROUND('ПЛАН НАВЧАЛЬНОГО ПРОЦЕСУ ДЕННА'!AY108*$BW$4,0)*2,2),0)</f>
        <v>0</v>
      </c>
      <c r="AZ108" s="354">
        <f>IF('ПЛАН НАВЧАЛЬНОГО ПРОЦЕСУ ДЕННА'!AZ108&gt;0,IF(ROUND('ПЛАН НАВЧАЛЬНОГО ПРОЦЕСУ ДЕННА'!AZ108*$BW$4,0)&gt;0,ROUND('ПЛАН НАВЧАЛЬНОГО ПРОЦЕСУ ДЕННА'!AZ108*$BW$4,0)*2,2),0)</f>
        <v>0</v>
      </c>
      <c r="BA108" s="76">
        <f>'ПЛАН НАВЧАЛЬНОГО ПРОЦЕСУ ДЕННА'!BA108</f>
        <v>0</v>
      </c>
      <c r="BB108" s="354">
        <f>IF('ПЛАН НАВЧАЛЬНОГО ПРОЦЕСУ ДЕННА'!BB108&gt;0,IF(ROUND('ПЛАН НАВЧАЛЬНОГО ПРОЦЕСУ ДЕННА'!BB108*$BW$4,0)&gt;0,ROUND('ПЛАН НАВЧАЛЬНОГО ПРОЦЕСУ ДЕННА'!BB108*$BW$4,0)*2,2),0)</f>
        <v>0</v>
      </c>
      <c r="BC108" s="354">
        <f>IF('ПЛАН НАВЧАЛЬНОГО ПРОЦЕСУ ДЕННА'!BC108&gt;0,IF(ROUND('ПЛАН НАВЧАЛЬНОГО ПРОЦЕСУ ДЕННА'!BC108*$BW$4,0)&gt;0,ROUND('ПЛАН НАВЧАЛЬНОГО ПРОЦЕСУ ДЕННА'!BC108*$BW$4,0)*2,2),0)</f>
        <v>0</v>
      </c>
      <c r="BD108" s="354">
        <f>IF('ПЛАН НАВЧАЛЬНОГО ПРОЦЕСУ ДЕННА'!BD108&gt;0,IF(ROUND('ПЛАН НАВЧАЛЬНОГО ПРОЦЕСУ ДЕННА'!BD108*$BW$4,0)&gt;0,ROUND('ПЛАН НАВЧАЛЬНОГО ПРОЦЕСУ ДЕННА'!BD108*$BW$4,0)*2,2),0)</f>
        <v>0</v>
      </c>
      <c r="BE108" s="76">
        <f>'ПЛАН НАВЧАЛЬНОГО ПРОЦЕСУ ДЕННА'!BE108</f>
        <v>0</v>
      </c>
      <c r="BF108" s="354">
        <f>IF('ПЛАН НАВЧАЛЬНОГО ПРОЦЕСУ ДЕННА'!BF108&gt;0,IF(ROUND('ПЛАН НАВЧАЛЬНОГО ПРОЦЕСУ ДЕННА'!BF108*$BW$4,0)&gt;0,ROUND('ПЛАН НАВЧАЛЬНОГО ПРОЦЕСУ ДЕННА'!BF108*$BW$4,0)*2,2),0)</f>
        <v>0</v>
      </c>
      <c r="BG108" s="354">
        <f>IF('ПЛАН НАВЧАЛЬНОГО ПРОЦЕСУ ДЕННА'!BG108&gt;0,IF(ROUND('ПЛАН НАВЧАЛЬНОГО ПРОЦЕСУ ДЕННА'!BG108*$BW$4,0)&gt;0,ROUND('ПЛАН НАВЧАЛЬНОГО ПРОЦЕСУ ДЕННА'!BG108*$BW$4,0)*2,2),0)</f>
        <v>0</v>
      </c>
      <c r="BH108" s="354">
        <f>IF('ПЛАН НАВЧАЛЬНОГО ПРОЦЕСУ ДЕННА'!BH108&gt;0,IF(ROUND('ПЛАН НАВЧАЛЬНОГО ПРОЦЕСУ ДЕННА'!BH108*$BW$4,0)&gt;0,ROUND('ПЛАН НАВЧАЛЬНОГО ПРОЦЕСУ ДЕННА'!BH108*$BW$4,0)*2,2),0)</f>
        <v>0</v>
      </c>
      <c r="BI108" s="76">
        <f>'ПЛАН НАВЧАЛЬНОГО ПРОЦЕСУ ДЕННА'!BI108</f>
        <v>0</v>
      </c>
      <c r="BJ108" s="69">
        <f t="shared" si="125"/>
        <v>0</v>
      </c>
      <c r="BK108" s="142" t="str">
        <f t="shared" si="126"/>
        <v/>
      </c>
      <c r="BL108" s="96">
        <f t="shared" si="127"/>
        <v>0</v>
      </c>
      <c r="BM108" s="96">
        <f t="shared" si="128"/>
        <v>5</v>
      </c>
      <c r="BN108" s="96">
        <f t="shared" si="129"/>
        <v>0</v>
      </c>
      <c r="BO108" s="96">
        <f t="shared" si="130"/>
        <v>0</v>
      </c>
      <c r="BP108" s="96">
        <f t="shared" si="131"/>
        <v>0</v>
      </c>
      <c r="BQ108" s="96">
        <f t="shared" si="132"/>
        <v>0</v>
      </c>
      <c r="BR108" s="96">
        <f t="shared" si="133"/>
        <v>0</v>
      </c>
      <c r="BS108" s="96">
        <f t="shared" si="134"/>
        <v>0</v>
      </c>
      <c r="BT108" s="101">
        <f t="shared" si="163"/>
        <v>5</v>
      </c>
      <c r="BW108" s="15">
        <f t="shared" si="135"/>
        <v>0</v>
      </c>
      <c r="BX108" s="15">
        <f t="shared" si="136"/>
        <v>0</v>
      </c>
      <c r="BY108" s="15">
        <f t="shared" si="137"/>
        <v>0</v>
      </c>
      <c r="BZ108" s="15">
        <f t="shared" si="138"/>
        <v>0</v>
      </c>
      <c r="CA108" s="15">
        <f t="shared" si="139"/>
        <v>0</v>
      </c>
      <c r="CB108" s="15">
        <f t="shared" si="140"/>
        <v>0</v>
      </c>
      <c r="CC108" s="15">
        <f t="shared" si="141"/>
        <v>0</v>
      </c>
      <c r="CD108" s="15">
        <f t="shared" si="142"/>
        <v>0</v>
      </c>
      <c r="CE108" s="234">
        <f t="shared" si="143"/>
        <v>0</v>
      </c>
      <c r="CF108" s="355">
        <f t="shared" si="144"/>
        <v>0</v>
      </c>
      <c r="CH108" s="356">
        <f t="shared" si="145"/>
        <v>0</v>
      </c>
      <c r="CI108" s="356">
        <f t="shared" si="146"/>
        <v>0</v>
      </c>
      <c r="CJ108" s="356">
        <f t="shared" si="147"/>
        <v>0</v>
      </c>
      <c r="CK108" s="356">
        <f t="shared" si="148"/>
        <v>0</v>
      </c>
      <c r="CL108" s="356">
        <f t="shared" si="149"/>
        <v>0</v>
      </c>
      <c r="CM108" s="356">
        <f t="shared" si="150"/>
        <v>0</v>
      </c>
      <c r="CN108" s="356">
        <f t="shared" si="151"/>
        <v>0</v>
      </c>
      <c r="CO108" s="356">
        <f t="shared" si="152"/>
        <v>0</v>
      </c>
      <c r="CP108" s="357">
        <f t="shared" si="153"/>
        <v>0</v>
      </c>
      <c r="CQ108" s="356">
        <f t="shared" si="154"/>
        <v>0</v>
      </c>
      <c r="CR108" s="356">
        <f t="shared" si="155"/>
        <v>1</v>
      </c>
      <c r="CS108" s="358">
        <f t="shared" si="156"/>
        <v>0</v>
      </c>
      <c r="CT108" s="356">
        <f t="shared" si="157"/>
        <v>0</v>
      </c>
      <c r="CU108" s="356">
        <f t="shared" si="158"/>
        <v>0</v>
      </c>
      <c r="CV108" s="356">
        <f t="shared" si="159"/>
        <v>0</v>
      </c>
      <c r="CW108" s="356">
        <f t="shared" si="160"/>
        <v>0</v>
      </c>
      <c r="CX108" s="356">
        <f t="shared" si="161"/>
        <v>0</v>
      </c>
      <c r="CY108" s="359">
        <f t="shared" si="162"/>
        <v>1</v>
      </c>
      <c r="DC108" s="360">
        <f>SUM($AD108:$AF108)+SUM($AH108:$AJ108)+SUM($AL108:AN108)+SUM($AP108:AR108)+SUM($AT108:AV108)+SUM($AX108:AZ108)+SUM($BB108:BD108)+SUM($BF108:BH108)</f>
        <v>0</v>
      </c>
      <c r="DD108" s="139"/>
      <c r="DE108" s="139"/>
      <c r="DF108" s="139"/>
      <c r="DG108" s="139"/>
      <c r="DH108" s="139"/>
      <c r="DI108" s="139"/>
      <c r="DJ108" s="139"/>
      <c r="DK108" s="139"/>
      <c r="DL108" s="139"/>
      <c r="DM108" s="139"/>
      <c r="DN108" s="139"/>
      <c r="DO108" s="139"/>
      <c r="DP108" s="139"/>
      <c r="DQ108" s="139"/>
      <c r="DR108" s="139"/>
      <c r="DS108" s="139"/>
      <c r="DT108" s="139"/>
      <c r="DU108" s="139"/>
    </row>
    <row r="109" spans="1:125" s="20" customFormat="1" x14ac:dyDescent="0.25">
      <c r="A109" s="23" t="str">
        <f>'ПЛАН НАВЧАЛЬНОГО ПРОЦЕСУ ДЕННА'!A109</f>
        <v>2.04</v>
      </c>
      <c r="B109" s="348" t="str">
        <f>'ПЛАН НАВЧАЛЬНОГО ПРОЦЕСУ ДЕННА'!B109</f>
        <v>Вибіркова дисципліна 4</v>
      </c>
      <c r="C109" s="349"/>
      <c r="D109" s="350">
        <f>'ПЛАН НАВЧАЛЬНОГО ПРОЦЕСУ ДЕННА'!D109</f>
        <v>0</v>
      </c>
      <c r="E109" s="351">
        <f>'ПЛАН НАВЧАЛЬНОГО ПРОЦЕСУ ДЕННА'!E109</f>
        <v>0</v>
      </c>
      <c r="F109" s="351">
        <f>'ПЛАН НАВЧАЛЬНОГО ПРОЦЕСУ ДЕННА'!F109</f>
        <v>0</v>
      </c>
      <c r="G109" s="352">
        <f>'ПЛАН НАВЧАЛЬНОГО ПРОЦЕСУ ДЕННА'!G109</f>
        <v>0</v>
      </c>
      <c r="H109" s="350">
        <f>'ПЛАН НАВЧАЛЬНОГО ПРОЦЕСУ ДЕННА'!H109</f>
        <v>3</v>
      </c>
      <c r="I109" s="351">
        <f>'ПЛАН НАВЧАЛЬНОГО ПРОЦЕСУ ДЕННА'!I109</f>
        <v>0</v>
      </c>
      <c r="J109" s="351">
        <f>'ПЛАН НАВЧАЛЬНОГО ПРОЦЕСУ ДЕННА'!J109</f>
        <v>0</v>
      </c>
      <c r="K109" s="351">
        <f>'ПЛАН НАВЧАЛЬНОГО ПРОЦЕСУ ДЕННА'!K109</f>
        <v>0</v>
      </c>
      <c r="L109" s="351">
        <f>'ПЛАН НАВЧАЛЬНОГО ПРОЦЕСУ ДЕННА'!L109</f>
        <v>0</v>
      </c>
      <c r="M109" s="351">
        <f>'ПЛАН НАВЧАЛЬНОГО ПРОЦЕСУ ДЕННА'!M109</f>
        <v>0</v>
      </c>
      <c r="N109" s="351">
        <f>'ПЛАН НАВЧАЛЬНОГО ПРОЦЕСУ ДЕННА'!N109</f>
        <v>0</v>
      </c>
      <c r="O109" s="311">
        <f>'ПЛАН НАВЧАЛЬНОГО ПРОЦЕСУ ДЕННА'!O109</f>
        <v>0</v>
      </c>
      <c r="P109" s="311">
        <f>'ПЛАН НАВЧАЛЬНОГО ПРОЦЕСУ ДЕННА'!P109</f>
        <v>0</v>
      </c>
      <c r="Q109" s="350">
        <f>'ПЛАН НАВЧАЛЬНОГО ПРОЦЕСУ ДЕННА'!Q109</f>
        <v>0</v>
      </c>
      <c r="R109" s="351">
        <f>'ПЛАН НАВЧАЛЬНОГО ПРОЦЕСУ ДЕННА'!R109</f>
        <v>0</v>
      </c>
      <c r="S109" s="351">
        <f>'ПЛАН НАВЧАЛЬНОГО ПРОЦЕСУ ДЕННА'!S109</f>
        <v>0</v>
      </c>
      <c r="T109" s="351">
        <f>'ПЛАН НАВЧАЛЬНОГО ПРОЦЕСУ ДЕННА'!T109</f>
        <v>0</v>
      </c>
      <c r="U109" s="351">
        <f>'ПЛАН НАВЧАЛЬНОГО ПРОЦЕСУ ДЕННА'!U109</f>
        <v>0</v>
      </c>
      <c r="V109" s="351">
        <f>'ПЛАН НАВЧАЛЬНОГО ПРОЦЕСУ ДЕННА'!V109</f>
        <v>0</v>
      </c>
      <c r="W109" s="351">
        <f>'ПЛАН НАВЧАЛЬНОГО ПРОЦЕСУ ДЕННА'!W109</f>
        <v>0</v>
      </c>
      <c r="X109" s="353">
        <f>'ПЛАН НАВЧАЛЬНОГО ПРОЦЕСУ ДЕННА'!X109</f>
        <v>150</v>
      </c>
      <c r="Y109" s="162">
        <f t="shared" si="124"/>
        <v>5</v>
      </c>
      <c r="Z109" s="9"/>
      <c r="AA109" s="9"/>
      <c r="AB109" s="9"/>
      <c r="AC109" s="9"/>
      <c r="AD109" s="354"/>
      <c r="AE109" s="354"/>
      <c r="AF109" s="354"/>
      <c r="AG109" s="76">
        <f>'ПЛАН НАВЧАЛЬНОГО ПРОЦЕСУ ДЕННА'!AG109</f>
        <v>0</v>
      </c>
      <c r="AH109" s="354">
        <f>IF('ПЛАН НАВЧАЛЬНОГО ПРОЦЕСУ ДЕННА'!AH109&gt;0,IF(ROUND('ПЛАН НАВЧАЛЬНОГО ПРОЦЕСУ ДЕННА'!AH109*$BW$4,0)&gt;0,ROUND('ПЛАН НАВЧАЛЬНОГО ПРОЦЕСУ ДЕННА'!AH109*$BW$4,0)*2,2),0)</f>
        <v>0</v>
      </c>
      <c r="AI109" s="354">
        <f>IF('ПЛАН НАВЧАЛЬНОГО ПРОЦЕСУ ДЕННА'!AI109&gt;0,IF(ROUND('ПЛАН НАВЧАЛЬНОГО ПРОЦЕСУ ДЕННА'!AI109*$BW$4,0)&gt;0,ROUND('ПЛАН НАВЧАЛЬНОГО ПРОЦЕСУ ДЕННА'!AI109*$BW$4,0)*2,2),0)</f>
        <v>0</v>
      </c>
      <c r="AJ109" s="354">
        <f>IF('ПЛАН НАВЧАЛЬНОГО ПРОЦЕСУ ДЕННА'!AJ109&gt;0,IF(ROUND('ПЛАН НАВЧАЛЬНОГО ПРОЦЕСУ ДЕННА'!AJ109*$BW$4,0)&gt;0,ROUND('ПЛАН НАВЧАЛЬНОГО ПРОЦЕСУ ДЕННА'!AJ109*$BW$4,0)*2,2),0)</f>
        <v>0</v>
      </c>
      <c r="AK109" s="76">
        <f>'ПЛАН НАВЧАЛЬНОГО ПРОЦЕСУ ДЕННА'!AK109</f>
        <v>0</v>
      </c>
      <c r="AL109" s="354">
        <f>IF('ПЛАН НАВЧАЛЬНОГО ПРОЦЕСУ ДЕННА'!AL109&gt;0,IF(ROUND('ПЛАН НАВЧАЛЬНОГО ПРОЦЕСУ ДЕННА'!AL109*$BW$4,0)&gt;0,ROUND('ПЛАН НАВЧАЛЬНОГО ПРОЦЕСУ ДЕННА'!AL109*$BW$4,0)*2,2),0)</f>
        <v>0</v>
      </c>
      <c r="AM109" s="354">
        <f>IF('ПЛАН НАВЧАЛЬНОГО ПРОЦЕСУ ДЕННА'!AM109&gt;0,IF(ROUND('ПЛАН НАВЧАЛЬНОГО ПРОЦЕСУ ДЕННА'!AM109*$BW$4,0)&gt;0,ROUND('ПЛАН НАВЧАЛЬНОГО ПРОЦЕСУ ДЕННА'!AM109*$BW$4,0)*2,2),0)</f>
        <v>0</v>
      </c>
      <c r="AN109" s="354">
        <f>IF('ПЛАН НАВЧАЛЬНОГО ПРОЦЕСУ ДЕННА'!AN109&gt;0,IF(ROUND('ПЛАН НАВЧАЛЬНОГО ПРОЦЕСУ ДЕННА'!AN109*$BW$4,0)&gt;0,ROUND('ПЛАН НАВЧАЛЬНОГО ПРОЦЕСУ ДЕННА'!AN109*$BW$4,0)*2,2),0)</f>
        <v>0</v>
      </c>
      <c r="AO109" s="76">
        <f>'ПЛАН НАВЧАЛЬНОГО ПРОЦЕСУ ДЕННА'!AO109</f>
        <v>5</v>
      </c>
      <c r="AP109" s="354">
        <f>IF('ПЛАН НАВЧАЛЬНОГО ПРОЦЕСУ ДЕННА'!AP109&gt;0,IF(ROUND('ПЛАН НАВЧАЛЬНОГО ПРОЦЕСУ ДЕННА'!AP109*$BW$4,0)&gt;0,ROUND('ПЛАН НАВЧАЛЬНОГО ПРОЦЕСУ ДЕННА'!AP109*$BW$4,0)*2,2),0)</f>
        <v>0</v>
      </c>
      <c r="AQ109" s="354">
        <f>IF('ПЛАН НАВЧАЛЬНОГО ПРОЦЕСУ ДЕННА'!AQ109&gt;0,IF(ROUND('ПЛАН НАВЧАЛЬНОГО ПРОЦЕСУ ДЕННА'!AQ109*$BW$4,0)&gt;0,ROUND('ПЛАН НАВЧАЛЬНОГО ПРОЦЕСУ ДЕННА'!AQ109*$BW$4,0)*2,2),0)</f>
        <v>0</v>
      </c>
      <c r="AR109" s="354">
        <f>IF('ПЛАН НАВЧАЛЬНОГО ПРОЦЕСУ ДЕННА'!AR109&gt;0,IF(ROUND('ПЛАН НАВЧАЛЬНОГО ПРОЦЕСУ ДЕННА'!AR109*$BW$4,0)&gt;0,ROUND('ПЛАН НАВЧАЛЬНОГО ПРОЦЕСУ ДЕННА'!AR109*$BW$4,0)*2,2),0)</f>
        <v>0</v>
      </c>
      <c r="AS109" s="76">
        <f>'ПЛАН НАВЧАЛЬНОГО ПРОЦЕСУ ДЕННА'!AS109</f>
        <v>0</v>
      </c>
      <c r="AT109" s="354">
        <f>IF('ПЛАН НАВЧАЛЬНОГО ПРОЦЕСУ ДЕННА'!AT109&gt;0,IF(ROUND('ПЛАН НАВЧАЛЬНОГО ПРОЦЕСУ ДЕННА'!AT109*$BW$4,0)&gt;0,ROUND('ПЛАН НАВЧАЛЬНОГО ПРОЦЕСУ ДЕННА'!AT109*$BW$4,0)*2,2),0)</f>
        <v>0</v>
      </c>
      <c r="AU109" s="354">
        <f>IF('ПЛАН НАВЧАЛЬНОГО ПРОЦЕСУ ДЕННА'!AU109&gt;0,IF(ROUND('ПЛАН НАВЧАЛЬНОГО ПРОЦЕСУ ДЕННА'!AU109*$BW$4,0)&gt;0,ROUND('ПЛАН НАВЧАЛЬНОГО ПРОЦЕСУ ДЕННА'!AU109*$BW$4,0)*2,2),0)</f>
        <v>0</v>
      </c>
      <c r="AV109" s="354">
        <f>IF('ПЛАН НАВЧАЛЬНОГО ПРОЦЕСУ ДЕННА'!AV109&gt;0,IF(ROUND('ПЛАН НАВЧАЛЬНОГО ПРОЦЕСУ ДЕННА'!AV109*$BW$4,0)&gt;0,ROUND('ПЛАН НАВЧАЛЬНОГО ПРОЦЕСУ ДЕННА'!AV109*$BW$4,0)*2,2),0)</f>
        <v>0</v>
      </c>
      <c r="AW109" s="76">
        <f>'ПЛАН НАВЧАЛЬНОГО ПРОЦЕСУ ДЕННА'!AW109</f>
        <v>0</v>
      </c>
      <c r="AX109" s="354">
        <f>IF('ПЛАН НАВЧАЛЬНОГО ПРОЦЕСУ ДЕННА'!AX109&gt;0,IF(ROUND('ПЛАН НАВЧАЛЬНОГО ПРОЦЕСУ ДЕННА'!AX109*$BW$4,0)&gt;0,ROUND('ПЛАН НАВЧАЛЬНОГО ПРОЦЕСУ ДЕННА'!AX109*$BW$4,0)*2,2),0)</f>
        <v>0</v>
      </c>
      <c r="AY109" s="354">
        <f>IF('ПЛАН НАВЧАЛЬНОГО ПРОЦЕСУ ДЕННА'!AY109&gt;0,IF(ROUND('ПЛАН НАВЧАЛЬНОГО ПРОЦЕСУ ДЕННА'!AY109*$BW$4,0)&gt;0,ROUND('ПЛАН НАВЧАЛЬНОГО ПРОЦЕСУ ДЕННА'!AY109*$BW$4,0)*2,2),0)</f>
        <v>0</v>
      </c>
      <c r="AZ109" s="354">
        <f>IF('ПЛАН НАВЧАЛЬНОГО ПРОЦЕСУ ДЕННА'!AZ109&gt;0,IF(ROUND('ПЛАН НАВЧАЛЬНОГО ПРОЦЕСУ ДЕННА'!AZ109*$BW$4,0)&gt;0,ROUND('ПЛАН НАВЧАЛЬНОГО ПРОЦЕСУ ДЕННА'!AZ109*$BW$4,0)*2,2),0)</f>
        <v>0</v>
      </c>
      <c r="BA109" s="76">
        <f>'ПЛАН НАВЧАЛЬНОГО ПРОЦЕСУ ДЕННА'!BA109</f>
        <v>0</v>
      </c>
      <c r="BB109" s="354">
        <f>IF('ПЛАН НАВЧАЛЬНОГО ПРОЦЕСУ ДЕННА'!BB109&gt;0,IF(ROUND('ПЛАН НАВЧАЛЬНОГО ПРОЦЕСУ ДЕННА'!BB109*$BW$4,0)&gt;0,ROUND('ПЛАН НАВЧАЛЬНОГО ПРОЦЕСУ ДЕННА'!BB109*$BW$4,0)*2,2),0)</f>
        <v>0</v>
      </c>
      <c r="BC109" s="354">
        <f>IF('ПЛАН НАВЧАЛЬНОГО ПРОЦЕСУ ДЕННА'!BC109&gt;0,IF(ROUND('ПЛАН НАВЧАЛЬНОГО ПРОЦЕСУ ДЕННА'!BC109*$BW$4,0)&gt;0,ROUND('ПЛАН НАВЧАЛЬНОГО ПРОЦЕСУ ДЕННА'!BC109*$BW$4,0)*2,2),0)</f>
        <v>0</v>
      </c>
      <c r="BD109" s="354">
        <f>IF('ПЛАН НАВЧАЛЬНОГО ПРОЦЕСУ ДЕННА'!BD109&gt;0,IF(ROUND('ПЛАН НАВЧАЛЬНОГО ПРОЦЕСУ ДЕННА'!BD109*$BW$4,0)&gt;0,ROUND('ПЛАН НАВЧАЛЬНОГО ПРОЦЕСУ ДЕННА'!BD109*$BW$4,0)*2,2),0)</f>
        <v>0</v>
      </c>
      <c r="BE109" s="76">
        <f>'ПЛАН НАВЧАЛЬНОГО ПРОЦЕСУ ДЕННА'!BE109</f>
        <v>0</v>
      </c>
      <c r="BF109" s="354">
        <f>IF('ПЛАН НАВЧАЛЬНОГО ПРОЦЕСУ ДЕННА'!BF109&gt;0,IF(ROUND('ПЛАН НАВЧАЛЬНОГО ПРОЦЕСУ ДЕННА'!BF109*$BW$4,0)&gt;0,ROUND('ПЛАН НАВЧАЛЬНОГО ПРОЦЕСУ ДЕННА'!BF109*$BW$4,0)*2,2),0)</f>
        <v>0</v>
      </c>
      <c r="BG109" s="354">
        <f>IF('ПЛАН НАВЧАЛЬНОГО ПРОЦЕСУ ДЕННА'!BG109&gt;0,IF(ROUND('ПЛАН НАВЧАЛЬНОГО ПРОЦЕСУ ДЕННА'!BG109*$BW$4,0)&gt;0,ROUND('ПЛАН НАВЧАЛЬНОГО ПРОЦЕСУ ДЕННА'!BG109*$BW$4,0)*2,2),0)</f>
        <v>0</v>
      </c>
      <c r="BH109" s="354">
        <f>IF('ПЛАН НАВЧАЛЬНОГО ПРОЦЕСУ ДЕННА'!BH109&gt;0,IF(ROUND('ПЛАН НАВЧАЛЬНОГО ПРОЦЕСУ ДЕННА'!BH109*$BW$4,0)&gt;0,ROUND('ПЛАН НАВЧАЛЬНОГО ПРОЦЕСУ ДЕННА'!BH109*$BW$4,0)*2,2),0)</f>
        <v>0</v>
      </c>
      <c r="BI109" s="76">
        <f>'ПЛАН НАВЧАЛЬНОГО ПРОЦЕСУ ДЕННА'!BI109</f>
        <v>0</v>
      </c>
      <c r="BJ109" s="69">
        <f t="shared" si="125"/>
        <v>0</v>
      </c>
      <c r="BK109" s="142" t="str">
        <f t="shared" si="126"/>
        <v/>
      </c>
      <c r="BL109" s="96">
        <f t="shared" si="127"/>
        <v>0</v>
      </c>
      <c r="BM109" s="96">
        <f t="shared" si="128"/>
        <v>0</v>
      </c>
      <c r="BN109" s="96">
        <f t="shared" si="129"/>
        <v>5</v>
      </c>
      <c r="BO109" s="96">
        <f t="shared" si="130"/>
        <v>0</v>
      </c>
      <c r="BP109" s="96">
        <f t="shared" si="131"/>
        <v>0</v>
      </c>
      <c r="BQ109" s="96">
        <f t="shared" si="132"/>
        <v>0</v>
      </c>
      <c r="BR109" s="96">
        <f t="shared" si="133"/>
        <v>0</v>
      </c>
      <c r="BS109" s="96">
        <f t="shared" si="134"/>
        <v>0</v>
      </c>
      <c r="BT109" s="101">
        <f t="shared" si="163"/>
        <v>5</v>
      </c>
      <c r="BW109" s="15">
        <f t="shared" si="135"/>
        <v>0</v>
      </c>
      <c r="BX109" s="15">
        <f t="shared" si="136"/>
        <v>0</v>
      </c>
      <c r="BY109" s="15">
        <f t="shared" si="137"/>
        <v>0</v>
      </c>
      <c r="BZ109" s="15">
        <f t="shared" si="138"/>
        <v>0</v>
      </c>
      <c r="CA109" s="15">
        <f t="shared" si="139"/>
        <v>0</v>
      </c>
      <c r="CB109" s="15">
        <f t="shared" si="140"/>
        <v>0</v>
      </c>
      <c r="CC109" s="15">
        <f t="shared" si="141"/>
        <v>0</v>
      </c>
      <c r="CD109" s="15">
        <f t="shared" si="142"/>
        <v>0</v>
      </c>
      <c r="CE109" s="234">
        <f t="shared" si="143"/>
        <v>0</v>
      </c>
      <c r="CF109" s="355">
        <f t="shared" si="144"/>
        <v>0</v>
      </c>
      <c r="CH109" s="356">
        <f t="shared" si="145"/>
        <v>0</v>
      </c>
      <c r="CI109" s="356">
        <f t="shared" si="146"/>
        <v>0</v>
      </c>
      <c r="CJ109" s="356">
        <f t="shared" si="147"/>
        <v>0</v>
      </c>
      <c r="CK109" s="356">
        <f t="shared" si="148"/>
        <v>0</v>
      </c>
      <c r="CL109" s="356">
        <f t="shared" si="149"/>
        <v>0</v>
      </c>
      <c r="CM109" s="356">
        <f t="shared" si="150"/>
        <v>0</v>
      </c>
      <c r="CN109" s="356">
        <f t="shared" si="151"/>
        <v>0</v>
      </c>
      <c r="CO109" s="356">
        <f t="shared" si="152"/>
        <v>0</v>
      </c>
      <c r="CP109" s="357">
        <f t="shared" si="153"/>
        <v>0</v>
      </c>
      <c r="CQ109" s="356">
        <f t="shared" si="154"/>
        <v>0</v>
      </c>
      <c r="CR109" s="356">
        <f t="shared" si="155"/>
        <v>0</v>
      </c>
      <c r="CS109" s="358">
        <f t="shared" si="156"/>
        <v>1</v>
      </c>
      <c r="CT109" s="356">
        <f t="shared" si="157"/>
        <v>0</v>
      </c>
      <c r="CU109" s="356">
        <f t="shared" si="158"/>
        <v>0</v>
      </c>
      <c r="CV109" s="356">
        <f t="shared" si="159"/>
        <v>0</v>
      </c>
      <c r="CW109" s="356">
        <f t="shared" si="160"/>
        <v>0</v>
      </c>
      <c r="CX109" s="356">
        <f t="shared" si="161"/>
        <v>0</v>
      </c>
      <c r="CY109" s="359">
        <f t="shared" si="162"/>
        <v>1</v>
      </c>
      <c r="DC109" s="360">
        <f>SUM($AD109:$AF109)+SUM($AH109:$AJ109)+SUM($AL109:AN109)+SUM($AP109:AR109)+SUM($AT109:AV109)+SUM($AX109:AZ109)+SUM($BB109:BD109)+SUM($BF109:BH109)</f>
        <v>0</v>
      </c>
      <c r="DD109" s="139"/>
      <c r="DE109" s="139"/>
      <c r="DF109" s="139"/>
      <c r="DG109" s="139"/>
      <c r="DH109" s="139"/>
      <c r="DI109" s="139"/>
      <c r="DJ109" s="139"/>
      <c r="DK109" s="139"/>
      <c r="DL109" s="139"/>
      <c r="DM109" s="139"/>
      <c r="DN109" s="139"/>
      <c r="DO109" s="139"/>
      <c r="DP109" s="139"/>
      <c r="DQ109" s="139"/>
      <c r="DR109" s="139"/>
      <c r="DS109" s="139"/>
      <c r="DT109" s="139"/>
      <c r="DU109" s="139"/>
    </row>
    <row r="110" spans="1:125" s="398" customFormat="1" x14ac:dyDescent="0.25">
      <c r="A110" s="23" t="str">
        <f>'ПЛАН НАВЧАЛЬНОГО ПРОЦЕСУ ДЕННА'!A110</f>
        <v>2.05</v>
      </c>
      <c r="B110" s="348" t="str">
        <f>'ПЛАН НАВЧАЛЬНОГО ПРОЦЕСУ ДЕННА'!B110</f>
        <v>Вибіркова дисципліна 5</v>
      </c>
      <c r="C110" s="349"/>
      <c r="D110" s="350">
        <f>'ПЛАН НАВЧАЛЬНОГО ПРОЦЕСУ ДЕННА'!D110</f>
        <v>0</v>
      </c>
      <c r="E110" s="351">
        <f>'ПЛАН НАВЧАЛЬНОГО ПРОЦЕСУ ДЕННА'!E110</f>
        <v>0</v>
      </c>
      <c r="F110" s="351">
        <f>'ПЛАН НАВЧАЛЬНОГО ПРОЦЕСУ ДЕННА'!F110</f>
        <v>0</v>
      </c>
      <c r="G110" s="352">
        <f>'ПЛАН НАВЧАЛЬНОГО ПРОЦЕСУ ДЕННА'!G110</f>
        <v>0</v>
      </c>
      <c r="H110" s="350">
        <f>'ПЛАН НАВЧАЛЬНОГО ПРОЦЕСУ ДЕННА'!H110</f>
        <v>3</v>
      </c>
      <c r="I110" s="351">
        <f>'ПЛАН НАВЧАЛЬНОГО ПРОЦЕСУ ДЕННА'!I110</f>
        <v>0</v>
      </c>
      <c r="J110" s="351">
        <f>'ПЛАН НАВЧАЛЬНОГО ПРОЦЕСУ ДЕННА'!J110</f>
        <v>0</v>
      </c>
      <c r="K110" s="351">
        <f>'ПЛАН НАВЧАЛЬНОГО ПРОЦЕСУ ДЕННА'!K110</f>
        <v>0</v>
      </c>
      <c r="L110" s="351">
        <f>'ПЛАН НАВЧАЛЬНОГО ПРОЦЕСУ ДЕННА'!L110</f>
        <v>0</v>
      </c>
      <c r="M110" s="351">
        <f>'ПЛАН НАВЧАЛЬНОГО ПРОЦЕСУ ДЕННА'!M110</f>
        <v>0</v>
      </c>
      <c r="N110" s="351">
        <f>'ПЛАН НАВЧАЛЬНОГО ПРОЦЕСУ ДЕННА'!N110</f>
        <v>0</v>
      </c>
      <c r="O110" s="311">
        <f>'ПЛАН НАВЧАЛЬНОГО ПРОЦЕСУ ДЕННА'!O110</f>
        <v>0</v>
      </c>
      <c r="P110" s="311">
        <f>'ПЛАН НАВЧАЛЬНОГО ПРОЦЕСУ ДЕННА'!P110</f>
        <v>0</v>
      </c>
      <c r="Q110" s="350">
        <f>'ПЛАН НАВЧАЛЬНОГО ПРОЦЕСУ ДЕННА'!Q110</f>
        <v>0</v>
      </c>
      <c r="R110" s="351">
        <f>'ПЛАН НАВЧАЛЬНОГО ПРОЦЕСУ ДЕННА'!R110</f>
        <v>0</v>
      </c>
      <c r="S110" s="351">
        <f>'ПЛАН НАВЧАЛЬНОГО ПРОЦЕСУ ДЕННА'!S110</f>
        <v>0</v>
      </c>
      <c r="T110" s="351">
        <f>'ПЛАН НАВЧАЛЬНОГО ПРОЦЕСУ ДЕННА'!T110</f>
        <v>0</v>
      </c>
      <c r="U110" s="351">
        <f>'ПЛАН НАВЧАЛЬНОГО ПРОЦЕСУ ДЕННА'!U110</f>
        <v>0</v>
      </c>
      <c r="V110" s="351">
        <f>'ПЛАН НАВЧАЛЬНОГО ПРОЦЕСУ ДЕННА'!V110</f>
        <v>0</v>
      </c>
      <c r="W110" s="351">
        <f>'ПЛАН НАВЧАЛЬНОГО ПРОЦЕСУ ДЕННА'!W110</f>
        <v>0</v>
      </c>
      <c r="X110" s="353">
        <f>'ПЛАН НАВЧАЛЬНОГО ПРОЦЕСУ ДЕННА'!X110</f>
        <v>90</v>
      </c>
      <c r="Y110" s="162">
        <f t="shared" si="124"/>
        <v>3</v>
      </c>
      <c r="Z110" s="9"/>
      <c r="AA110" s="9"/>
      <c r="AB110" s="9"/>
      <c r="AC110" s="9"/>
      <c r="AD110" s="354"/>
      <c r="AE110" s="354"/>
      <c r="AF110" s="354"/>
      <c r="AG110" s="76">
        <f>'ПЛАН НАВЧАЛЬНОГО ПРОЦЕСУ ДЕННА'!AG110</f>
        <v>0</v>
      </c>
      <c r="AH110" s="354">
        <f>IF('ПЛАН НАВЧАЛЬНОГО ПРОЦЕСУ ДЕННА'!AH110&gt;0,IF(ROUND('ПЛАН НАВЧАЛЬНОГО ПРОЦЕСУ ДЕННА'!AH110*$BW$4,0)&gt;0,ROUND('ПЛАН НАВЧАЛЬНОГО ПРОЦЕСУ ДЕННА'!AH110*$BW$4,0)*2,2),0)</f>
        <v>0</v>
      </c>
      <c r="AI110" s="354">
        <f>IF('ПЛАН НАВЧАЛЬНОГО ПРОЦЕСУ ДЕННА'!AI110&gt;0,IF(ROUND('ПЛАН НАВЧАЛЬНОГО ПРОЦЕСУ ДЕННА'!AI110*$BW$4,0)&gt;0,ROUND('ПЛАН НАВЧАЛЬНОГО ПРОЦЕСУ ДЕННА'!AI110*$BW$4,0)*2,2),0)</f>
        <v>0</v>
      </c>
      <c r="AJ110" s="354">
        <f>IF('ПЛАН НАВЧАЛЬНОГО ПРОЦЕСУ ДЕННА'!AJ110&gt;0,IF(ROUND('ПЛАН НАВЧАЛЬНОГО ПРОЦЕСУ ДЕННА'!AJ110*$BW$4,0)&gt;0,ROUND('ПЛАН НАВЧАЛЬНОГО ПРОЦЕСУ ДЕННА'!AJ110*$BW$4,0)*2,2),0)</f>
        <v>0</v>
      </c>
      <c r="AK110" s="76">
        <f>'ПЛАН НАВЧАЛЬНОГО ПРОЦЕСУ ДЕННА'!AK110</f>
        <v>0</v>
      </c>
      <c r="AL110" s="354">
        <f>IF('ПЛАН НАВЧАЛЬНОГО ПРОЦЕСУ ДЕННА'!AL110&gt;0,IF(ROUND('ПЛАН НАВЧАЛЬНОГО ПРОЦЕСУ ДЕННА'!AL110*$BW$4,0)&gt;0,ROUND('ПЛАН НАВЧАЛЬНОГО ПРОЦЕСУ ДЕННА'!AL110*$BW$4,0)*2,2),0)</f>
        <v>0</v>
      </c>
      <c r="AM110" s="354">
        <f>IF('ПЛАН НАВЧАЛЬНОГО ПРОЦЕСУ ДЕННА'!AM110&gt;0,IF(ROUND('ПЛАН НАВЧАЛЬНОГО ПРОЦЕСУ ДЕННА'!AM110*$BW$4,0)&gt;0,ROUND('ПЛАН НАВЧАЛЬНОГО ПРОЦЕСУ ДЕННА'!AM110*$BW$4,0)*2,2),0)</f>
        <v>0</v>
      </c>
      <c r="AN110" s="354">
        <f>IF('ПЛАН НАВЧАЛЬНОГО ПРОЦЕСУ ДЕННА'!AN110&gt;0,IF(ROUND('ПЛАН НАВЧАЛЬНОГО ПРОЦЕСУ ДЕННА'!AN110*$BW$4,0)&gt;0,ROUND('ПЛАН НАВЧАЛЬНОГО ПРОЦЕСУ ДЕННА'!AN110*$BW$4,0)*2,2),0)</f>
        <v>0</v>
      </c>
      <c r="AO110" s="76">
        <f>'ПЛАН НАВЧАЛЬНОГО ПРОЦЕСУ ДЕННА'!AO110</f>
        <v>3</v>
      </c>
      <c r="AP110" s="354">
        <f>IF('ПЛАН НАВЧАЛЬНОГО ПРОЦЕСУ ДЕННА'!AP110&gt;0,IF(ROUND('ПЛАН НАВЧАЛЬНОГО ПРОЦЕСУ ДЕННА'!AP110*$BW$4,0)&gt;0,ROUND('ПЛАН НАВЧАЛЬНОГО ПРОЦЕСУ ДЕННА'!AP110*$BW$4,0)*2,2),0)</f>
        <v>0</v>
      </c>
      <c r="AQ110" s="354">
        <f>IF('ПЛАН НАВЧАЛЬНОГО ПРОЦЕСУ ДЕННА'!AQ110&gt;0,IF(ROUND('ПЛАН НАВЧАЛЬНОГО ПРОЦЕСУ ДЕННА'!AQ110*$BW$4,0)&gt;0,ROUND('ПЛАН НАВЧАЛЬНОГО ПРОЦЕСУ ДЕННА'!AQ110*$BW$4,0)*2,2),0)</f>
        <v>0</v>
      </c>
      <c r="AR110" s="354">
        <f>IF('ПЛАН НАВЧАЛЬНОГО ПРОЦЕСУ ДЕННА'!AR110&gt;0,IF(ROUND('ПЛАН НАВЧАЛЬНОГО ПРОЦЕСУ ДЕННА'!AR110*$BW$4,0)&gt;0,ROUND('ПЛАН НАВЧАЛЬНОГО ПРОЦЕСУ ДЕННА'!AR110*$BW$4,0)*2,2),0)</f>
        <v>0</v>
      </c>
      <c r="AS110" s="76">
        <f>'ПЛАН НАВЧАЛЬНОГО ПРОЦЕСУ ДЕННА'!AS110</f>
        <v>0</v>
      </c>
      <c r="AT110" s="354">
        <f>IF('ПЛАН НАВЧАЛЬНОГО ПРОЦЕСУ ДЕННА'!AT110&gt;0,IF(ROUND('ПЛАН НАВЧАЛЬНОГО ПРОЦЕСУ ДЕННА'!AT110*$BW$4,0)&gt;0,ROUND('ПЛАН НАВЧАЛЬНОГО ПРОЦЕСУ ДЕННА'!AT110*$BW$4,0)*2,2),0)</f>
        <v>0</v>
      </c>
      <c r="AU110" s="354">
        <f>IF('ПЛАН НАВЧАЛЬНОГО ПРОЦЕСУ ДЕННА'!AU110&gt;0,IF(ROUND('ПЛАН НАВЧАЛЬНОГО ПРОЦЕСУ ДЕННА'!AU110*$BW$4,0)&gt;0,ROUND('ПЛАН НАВЧАЛЬНОГО ПРОЦЕСУ ДЕННА'!AU110*$BW$4,0)*2,2),0)</f>
        <v>0</v>
      </c>
      <c r="AV110" s="354">
        <f>IF('ПЛАН НАВЧАЛЬНОГО ПРОЦЕСУ ДЕННА'!AV110&gt;0,IF(ROUND('ПЛАН НАВЧАЛЬНОГО ПРОЦЕСУ ДЕННА'!AV110*$BW$4,0)&gt;0,ROUND('ПЛАН НАВЧАЛЬНОГО ПРОЦЕСУ ДЕННА'!AV110*$BW$4,0)*2,2),0)</f>
        <v>0</v>
      </c>
      <c r="AW110" s="76">
        <f>'ПЛАН НАВЧАЛЬНОГО ПРОЦЕСУ ДЕННА'!AW110</f>
        <v>0</v>
      </c>
      <c r="AX110" s="354">
        <f>IF('ПЛАН НАВЧАЛЬНОГО ПРОЦЕСУ ДЕННА'!AX110&gt;0,IF(ROUND('ПЛАН НАВЧАЛЬНОГО ПРОЦЕСУ ДЕННА'!AX110*$BW$4,0)&gt;0,ROUND('ПЛАН НАВЧАЛЬНОГО ПРОЦЕСУ ДЕННА'!AX110*$BW$4,0)*2,2),0)</f>
        <v>0</v>
      </c>
      <c r="AY110" s="354">
        <f>IF('ПЛАН НАВЧАЛЬНОГО ПРОЦЕСУ ДЕННА'!AY110&gt;0,IF(ROUND('ПЛАН НАВЧАЛЬНОГО ПРОЦЕСУ ДЕННА'!AY110*$BW$4,0)&gt;0,ROUND('ПЛАН НАВЧАЛЬНОГО ПРОЦЕСУ ДЕННА'!AY110*$BW$4,0)*2,2),0)</f>
        <v>0</v>
      </c>
      <c r="AZ110" s="354">
        <f>IF('ПЛАН НАВЧАЛЬНОГО ПРОЦЕСУ ДЕННА'!AZ110&gt;0,IF(ROUND('ПЛАН НАВЧАЛЬНОГО ПРОЦЕСУ ДЕННА'!AZ110*$BW$4,0)&gt;0,ROUND('ПЛАН НАВЧАЛЬНОГО ПРОЦЕСУ ДЕННА'!AZ110*$BW$4,0)*2,2),0)</f>
        <v>0</v>
      </c>
      <c r="BA110" s="76">
        <f>'ПЛАН НАВЧАЛЬНОГО ПРОЦЕСУ ДЕННА'!BA110</f>
        <v>0</v>
      </c>
      <c r="BB110" s="354">
        <f>IF('ПЛАН НАВЧАЛЬНОГО ПРОЦЕСУ ДЕННА'!BB110&gt;0,IF(ROUND('ПЛАН НАВЧАЛЬНОГО ПРОЦЕСУ ДЕННА'!BB110*$BW$4,0)&gt;0,ROUND('ПЛАН НАВЧАЛЬНОГО ПРОЦЕСУ ДЕННА'!BB110*$BW$4,0)*2,2),0)</f>
        <v>0</v>
      </c>
      <c r="BC110" s="354">
        <f>IF('ПЛАН НАВЧАЛЬНОГО ПРОЦЕСУ ДЕННА'!BC110&gt;0,IF(ROUND('ПЛАН НАВЧАЛЬНОГО ПРОЦЕСУ ДЕННА'!BC110*$BW$4,0)&gt;0,ROUND('ПЛАН НАВЧАЛЬНОГО ПРОЦЕСУ ДЕННА'!BC110*$BW$4,0)*2,2),0)</f>
        <v>0</v>
      </c>
      <c r="BD110" s="354">
        <f>IF('ПЛАН НАВЧАЛЬНОГО ПРОЦЕСУ ДЕННА'!BD110&gt;0,IF(ROUND('ПЛАН НАВЧАЛЬНОГО ПРОЦЕСУ ДЕННА'!BD110*$BW$4,0)&gt;0,ROUND('ПЛАН НАВЧАЛЬНОГО ПРОЦЕСУ ДЕННА'!BD110*$BW$4,0)*2,2),0)</f>
        <v>0</v>
      </c>
      <c r="BE110" s="76">
        <f>'ПЛАН НАВЧАЛЬНОГО ПРОЦЕСУ ДЕННА'!BE110</f>
        <v>0</v>
      </c>
      <c r="BF110" s="354">
        <f>IF('ПЛАН НАВЧАЛЬНОГО ПРОЦЕСУ ДЕННА'!BF110&gt;0,IF(ROUND('ПЛАН НАВЧАЛЬНОГО ПРОЦЕСУ ДЕННА'!BF110*$BW$4,0)&gt;0,ROUND('ПЛАН НАВЧАЛЬНОГО ПРОЦЕСУ ДЕННА'!BF110*$BW$4,0)*2,2),0)</f>
        <v>0</v>
      </c>
      <c r="BG110" s="354">
        <f>IF('ПЛАН НАВЧАЛЬНОГО ПРОЦЕСУ ДЕННА'!BG110&gt;0,IF(ROUND('ПЛАН НАВЧАЛЬНОГО ПРОЦЕСУ ДЕННА'!BG110*$BW$4,0)&gt;0,ROUND('ПЛАН НАВЧАЛЬНОГО ПРОЦЕСУ ДЕННА'!BG110*$BW$4,0)*2,2),0)</f>
        <v>0</v>
      </c>
      <c r="BH110" s="354">
        <f>IF('ПЛАН НАВЧАЛЬНОГО ПРОЦЕСУ ДЕННА'!BH110&gt;0,IF(ROUND('ПЛАН НАВЧАЛЬНОГО ПРОЦЕСУ ДЕННА'!BH110*$BW$4,0)&gt;0,ROUND('ПЛАН НАВЧАЛЬНОГО ПРОЦЕСУ ДЕННА'!BH110*$BW$4,0)*2,2),0)</f>
        <v>0</v>
      </c>
      <c r="BI110" s="76">
        <f>'ПЛАН НАВЧАЛЬНОГО ПРОЦЕСУ ДЕННА'!BI110</f>
        <v>0</v>
      </c>
      <c r="BJ110" s="69">
        <f t="shared" si="125"/>
        <v>0</v>
      </c>
      <c r="BK110" s="142" t="str">
        <f t="shared" si="126"/>
        <v/>
      </c>
      <c r="BL110" s="96">
        <f t="shared" si="127"/>
        <v>0</v>
      </c>
      <c r="BM110" s="96">
        <f t="shared" si="128"/>
        <v>0</v>
      </c>
      <c r="BN110" s="96">
        <f t="shared" si="129"/>
        <v>3</v>
      </c>
      <c r="BO110" s="96">
        <f t="shared" si="130"/>
        <v>0</v>
      </c>
      <c r="BP110" s="96">
        <f t="shared" si="131"/>
        <v>0</v>
      </c>
      <c r="BQ110" s="96">
        <f t="shared" si="132"/>
        <v>0</v>
      </c>
      <c r="BR110" s="96">
        <f t="shared" si="133"/>
        <v>0</v>
      </c>
      <c r="BS110" s="96">
        <f t="shared" si="134"/>
        <v>0</v>
      </c>
      <c r="BT110" s="101">
        <f t="shared" si="163"/>
        <v>3</v>
      </c>
      <c r="BU110" s="20"/>
      <c r="BV110" s="20"/>
      <c r="BW110" s="15">
        <f t="shared" si="135"/>
        <v>0</v>
      </c>
      <c r="BX110" s="15">
        <f t="shared" si="136"/>
        <v>0</v>
      </c>
      <c r="BY110" s="15">
        <f t="shared" si="137"/>
        <v>0</v>
      </c>
      <c r="BZ110" s="15">
        <f t="shared" si="138"/>
        <v>0</v>
      </c>
      <c r="CA110" s="15">
        <f t="shared" si="139"/>
        <v>0</v>
      </c>
      <c r="CB110" s="15">
        <f t="shared" si="140"/>
        <v>0</v>
      </c>
      <c r="CC110" s="15">
        <f t="shared" si="141"/>
        <v>0</v>
      </c>
      <c r="CD110" s="15">
        <f t="shared" si="142"/>
        <v>0</v>
      </c>
      <c r="CE110" s="234">
        <f t="shared" si="143"/>
        <v>0</v>
      </c>
      <c r="CF110" s="355">
        <f t="shared" si="144"/>
        <v>0</v>
      </c>
      <c r="CH110" s="356">
        <f t="shared" si="145"/>
        <v>0</v>
      </c>
      <c r="CI110" s="356">
        <f t="shared" si="146"/>
        <v>0</v>
      </c>
      <c r="CJ110" s="356">
        <f t="shared" si="147"/>
        <v>0</v>
      </c>
      <c r="CK110" s="356">
        <f t="shared" si="148"/>
        <v>0</v>
      </c>
      <c r="CL110" s="356">
        <f t="shared" si="149"/>
        <v>0</v>
      </c>
      <c r="CM110" s="356">
        <f t="shared" si="150"/>
        <v>0</v>
      </c>
      <c r="CN110" s="356">
        <f t="shared" si="151"/>
        <v>0</v>
      </c>
      <c r="CO110" s="356">
        <f t="shared" si="152"/>
        <v>0</v>
      </c>
      <c r="CP110" s="357">
        <f t="shared" si="153"/>
        <v>0</v>
      </c>
      <c r="CQ110" s="356">
        <f t="shared" si="154"/>
        <v>0</v>
      </c>
      <c r="CR110" s="356">
        <f t="shared" si="155"/>
        <v>0</v>
      </c>
      <c r="CS110" s="358">
        <f t="shared" si="156"/>
        <v>1</v>
      </c>
      <c r="CT110" s="356">
        <f t="shared" si="157"/>
        <v>0</v>
      </c>
      <c r="CU110" s="356">
        <f t="shared" si="158"/>
        <v>0</v>
      </c>
      <c r="CV110" s="356">
        <f t="shared" si="159"/>
        <v>0</v>
      </c>
      <c r="CW110" s="356">
        <f t="shared" si="160"/>
        <v>0</v>
      </c>
      <c r="CX110" s="356">
        <f t="shared" si="161"/>
        <v>0</v>
      </c>
      <c r="CY110" s="359">
        <f t="shared" si="162"/>
        <v>1</v>
      </c>
      <c r="DC110" s="360">
        <f>SUM($AD110:$AF110)+SUM($AH110:$AJ110)+SUM($AL110:AN110)+SUM($AP110:AR110)+SUM($AT110:AV110)+SUM($AX110:AZ110)+SUM($BB110:BD110)+SUM($BF110:BH110)</f>
        <v>0</v>
      </c>
      <c r="DD110" s="139"/>
      <c r="DE110" s="139"/>
      <c r="DF110" s="139"/>
      <c r="DG110" s="139"/>
      <c r="DH110" s="139"/>
      <c r="DI110" s="139"/>
      <c r="DJ110" s="139"/>
      <c r="DK110" s="139"/>
      <c r="DL110" s="139"/>
      <c r="DM110" s="139"/>
      <c r="DN110" s="139"/>
      <c r="DO110" s="139"/>
      <c r="DP110" s="139"/>
      <c r="DQ110" s="139"/>
      <c r="DR110" s="139"/>
      <c r="DS110" s="139"/>
      <c r="DT110" s="139"/>
      <c r="DU110" s="139"/>
    </row>
    <row r="111" spans="1:125" s="20" customFormat="1" ht="11.25" hidden="1" customHeight="1" x14ac:dyDescent="0.25">
      <c r="A111" s="23" t="str">
        <f>'ПЛАН НАВЧАЛЬНОГО ПРОЦЕСУ ДЕННА'!A111</f>
        <v>2.06</v>
      </c>
      <c r="B111" s="348" t="str">
        <f>'ПЛАН НАВЧАЛЬНОГО ПРОЦЕСУ ДЕННА'!B111</f>
        <v>Вибіркова дисципліна 6</v>
      </c>
      <c r="C111" s="349"/>
      <c r="D111" s="350">
        <f>'ПЛАН НАВЧАЛЬНОГО ПРОЦЕСУ ДЕННА'!D111</f>
        <v>0</v>
      </c>
      <c r="E111" s="351">
        <f>'ПЛАН НАВЧАЛЬНОГО ПРОЦЕСУ ДЕННА'!E111</f>
        <v>0</v>
      </c>
      <c r="F111" s="351">
        <f>'ПЛАН НАВЧАЛЬНОГО ПРОЦЕСУ ДЕННА'!F111</f>
        <v>0</v>
      </c>
      <c r="G111" s="352">
        <f>'ПЛАН НАВЧАЛЬНОГО ПРОЦЕСУ ДЕННА'!G111</f>
        <v>0</v>
      </c>
      <c r="H111" s="350">
        <f>'ПЛАН НАВЧАЛЬНОГО ПРОЦЕСУ ДЕННА'!H111</f>
        <v>0</v>
      </c>
      <c r="I111" s="351">
        <f>'ПЛАН НАВЧАЛЬНОГО ПРОЦЕСУ ДЕННА'!I111</f>
        <v>0</v>
      </c>
      <c r="J111" s="351">
        <f>'ПЛАН НАВЧАЛЬНОГО ПРОЦЕСУ ДЕННА'!J111</f>
        <v>0</v>
      </c>
      <c r="K111" s="351">
        <f>'ПЛАН НАВЧАЛЬНОГО ПРОЦЕСУ ДЕННА'!K111</f>
        <v>0</v>
      </c>
      <c r="L111" s="351">
        <f>'ПЛАН НАВЧАЛЬНОГО ПРОЦЕСУ ДЕННА'!L111</f>
        <v>0</v>
      </c>
      <c r="M111" s="351">
        <f>'ПЛАН НАВЧАЛЬНОГО ПРОЦЕСУ ДЕННА'!M111</f>
        <v>0</v>
      </c>
      <c r="N111" s="351">
        <f>'ПЛАН НАВЧАЛЬНОГО ПРОЦЕСУ ДЕННА'!N111</f>
        <v>0</v>
      </c>
      <c r="O111" s="311">
        <f>'ПЛАН НАВЧАЛЬНОГО ПРОЦЕСУ ДЕННА'!O111</f>
        <v>0</v>
      </c>
      <c r="P111" s="311">
        <f>'ПЛАН НАВЧАЛЬНОГО ПРОЦЕСУ ДЕННА'!P111</f>
        <v>0</v>
      </c>
      <c r="Q111" s="350">
        <f>'ПЛАН НАВЧАЛЬНОГО ПРОЦЕСУ ДЕННА'!Q111</f>
        <v>0</v>
      </c>
      <c r="R111" s="351">
        <f>'ПЛАН НАВЧАЛЬНОГО ПРОЦЕСУ ДЕННА'!R111</f>
        <v>0</v>
      </c>
      <c r="S111" s="351">
        <f>'ПЛАН НАВЧАЛЬНОГО ПРОЦЕСУ ДЕННА'!S111</f>
        <v>0</v>
      </c>
      <c r="T111" s="351">
        <f>'ПЛАН НАВЧАЛЬНОГО ПРОЦЕСУ ДЕННА'!T111</f>
        <v>0</v>
      </c>
      <c r="U111" s="351">
        <f>'ПЛАН НАВЧАЛЬНОГО ПРОЦЕСУ ДЕННА'!U111</f>
        <v>0</v>
      </c>
      <c r="V111" s="351">
        <f>'ПЛАН НАВЧАЛЬНОГО ПРОЦЕСУ ДЕННА'!V111</f>
        <v>0</v>
      </c>
      <c r="W111" s="351">
        <f>'ПЛАН НАВЧАЛЬНОГО ПРОЦЕСУ ДЕННА'!W111</f>
        <v>0</v>
      </c>
      <c r="X111" s="353">
        <f>'ПЛАН НАВЧАЛЬНОГО ПРОЦЕСУ ДЕННА'!X111</f>
        <v>0</v>
      </c>
      <c r="Y111" s="162">
        <f t="shared" si="124"/>
        <v>0</v>
      </c>
      <c r="Z111" s="9"/>
      <c r="AA111" s="9"/>
      <c r="AB111" s="9"/>
      <c r="AC111" s="9"/>
      <c r="AD111" s="354"/>
      <c r="AE111" s="354"/>
      <c r="AF111" s="354"/>
      <c r="AG111" s="76">
        <f>'ПЛАН НАВЧАЛЬНОГО ПРОЦЕСУ ДЕННА'!AG111</f>
        <v>0</v>
      </c>
      <c r="AH111" s="354">
        <f>IF('ПЛАН НАВЧАЛЬНОГО ПРОЦЕСУ ДЕННА'!AH111&gt;0,IF(ROUND('ПЛАН НАВЧАЛЬНОГО ПРОЦЕСУ ДЕННА'!AH111*$BW$4,0)&gt;0,ROUND('ПЛАН НАВЧАЛЬНОГО ПРОЦЕСУ ДЕННА'!AH111*$BW$4,0)*2,2),0)</f>
        <v>0</v>
      </c>
      <c r="AI111" s="354">
        <f>IF('ПЛАН НАВЧАЛЬНОГО ПРОЦЕСУ ДЕННА'!AI111&gt;0,IF(ROUND('ПЛАН НАВЧАЛЬНОГО ПРОЦЕСУ ДЕННА'!AI111*$BW$4,0)&gt;0,ROUND('ПЛАН НАВЧАЛЬНОГО ПРОЦЕСУ ДЕННА'!AI111*$BW$4,0)*2,2),0)</f>
        <v>0</v>
      </c>
      <c r="AJ111" s="354">
        <f>IF('ПЛАН НАВЧАЛЬНОГО ПРОЦЕСУ ДЕННА'!AJ111&gt;0,IF(ROUND('ПЛАН НАВЧАЛЬНОГО ПРОЦЕСУ ДЕННА'!AJ111*$BW$4,0)&gt;0,ROUND('ПЛАН НАВЧАЛЬНОГО ПРОЦЕСУ ДЕННА'!AJ111*$BW$4,0)*2,2),0)</f>
        <v>0</v>
      </c>
      <c r="AK111" s="76">
        <f>'ПЛАН НАВЧАЛЬНОГО ПРОЦЕСУ ДЕННА'!AK111</f>
        <v>0</v>
      </c>
      <c r="AL111" s="354">
        <f>IF('ПЛАН НАВЧАЛЬНОГО ПРОЦЕСУ ДЕННА'!AL111&gt;0,IF(ROUND('ПЛАН НАВЧАЛЬНОГО ПРОЦЕСУ ДЕННА'!AL111*$BW$4,0)&gt;0,ROUND('ПЛАН НАВЧАЛЬНОГО ПРОЦЕСУ ДЕННА'!AL111*$BW$4,0)*2,2),0)</f>
        <v>0</v>
      </c>
      <c r="AM111" s="354">
        <f>IF('ПЛАН НАВЧАЛЬНОГО ПРОЦЕСУ ДЕННА'!AM111&gt;0,IF(ROUND('ПЛАН НАВЧАЛЬНОГО ПРОЦЕСУ ДЕННА'!AM111*$BW$4,0)&gt;0,ROUND('ПЛАН НАВЧАЛЬНОГО ПРОЦЕСУ ДЕННА'!AM111*$BW$4,0)*2,2),0)</f>
        <v>0</v>
      </c>
      <c r="AN111" s="354">
        <f>IF('ПЛАН НАВЧАЛЬНОГО ПРОЦЕСУ ДЕННА'!AN111&gt;0,IF(ROUND('ПЛАН НАВЧАЛЬНОГО ПРОЦЕСУ ДЕННА'!AN111*$BW$4,0)&gt;0,ROUND('ПЛАН НАВЧАЛЬНОГО ПРОЦЕСУ ДЕННА'!AN111*$BW$4,0)*2,2),0)</f>
        <v>0</v>
      </c>
      <c r="AO111" s="76">
        <f>'ПЛАН НАВЧАЛЬНОГО ПРОЦЕСУ ДЕННА'!AO111</f>
        <v>0</v>
      </c>
      <c r="AP111" s="354">
        <f>IF('ПЛАН НАВЧАЛЬНОГО ПРОЦЕСУ ДЕННА'!AP111&gt;0,IF(ROUND('ПЛАН НАВЧАЛЬНОГО ПРОЦЕСУ ДЕННА'!AP111*$BW$4,0)&gt;0,ROUND('ПЛАН НАВЧАЛЬНОГО ПРОЦЕСУ ДЕННА'!AP111*$BW$4,0)*2,2),0)</f>
        <v>0</v>
      </c>
      <c r="AQ111" s="354">
        <f>IF('ПЛАН НАВЧАЛЬНОГО ПРОЦЕСУ ДЕННА'!AQ111&gt;0,IF(ROUND('ПЛАН НАВЧАЛЬНОГО ПРОЦЕСУ ДЕННА'!AQ111*$BW$4,0)&gt;0,ROUND('ПЛАН НАВЧАЛЬНОГО ПРОЦЕСУ ДЕННА'!AQ111*$BW$4,0)*2,2),0)</f>
        <v>0</v>
      </c>
      <c r="AR111" s="354">
        <f>IF('ПЛАН НАВЧАЛЬНОГО ПРОЦЕСУ ДЕННА'!AR111&gt;0,IF(ROUND('ПЛАН НАВЧАЛЬНОГО ПРОЦЕСУ ДЕННА'!AR111*$BW$4,0)&gt;0,ROUND('ПЛАН НАВЧАЛЬНОГО ПРОЦЕСУ ДЕННА'!AR111*$BW$4,0)*2,2),0)</f>
        <v>0</v>
      </c>
      <c r="AS111" s="76">
        <f>'ПЛАН НАВЧАЛЬНОГО ПРОЦЕСУ ДЕННА'!AS111</f>
        <v>0</v>
      </c>
      <c r="AT111" s="354">
        <f>IF('ПЛАН НАВЧАЛЬНОГО ПРОЦЕСУ ДЕННА'!AT111&gt;0,IF(ROUND('ПЛАН НАВЧАЛЬНОГО ПРОЦЕСУ ДЕННА'!AT111*$BW$4,0)&gt;0,ROUND('ПЛАН НАВЧАЛЬНОГО ПРОЦЕСУ ДЕННА'!AT111*$BW$4,0)*2,2),0)</f>
        <v>0</v>
      </c>
      <c r="AU111" s="354">
        <f>IF('ПЛАН НАВЧАЛЬНОГО ПРОЦЕСУ ДЕННА'!AU111&gt;0,IF(ROUND('ПЛАН НАВЧАЛЬНОГО ПРОЦЕСУ ДЕННА'!AU111*$BW$4,0)&gt;0,ROUND('ПЛАН НАВЧАЛЬНОГО ПРОЦЕСУ ДЕННА'!AU111*$BW$4,0)*2,2),0)</f>
        <v>0</v>
      </c>
      <c r="AV111" s="354">
        <f>IF('ПЛАН НАВЧАЛЬНОГО ПРОЦЕСУ ДЕННА'!AV111&gt;0,IF(ROUND('ПЛАН НАВЧАЛЬНОГО ПРОЦЕСУ ДЕННА'!AV111*$BW$4,0)&gt;0,ROUND('ПЛАН НАВЧАЛЬНОГО ПРОЦЕСУ ДЕННА'!AV111*$BW$4,0)*2,2),0)</f>
        <v>0</v>
      </c>
      <c r="AW111" s="76">
        <f>'ПЛАН НАВЧАЛЬНОГО ПРОЦЕСУ ДЕННА'!AW111</f>
        <v>0</v>
      </c>
      <c r="AX111" s="354">
        <f>IF('ПЛАН НАВЧАЛЬНОГО ПРОЦЕСУ ДЕННА'!AX111&gt;0,IF(ROUND('ПЛАН НАВЧАЛЬНОГО ПРОЦЕСУ ДЕННА'!AX111*$BW$4,0)&gt;0,ROUND('ПЛАН НАВЧАЛЬНОГО ПРОЦЕСУ ДЕННА'!AX111*$BW$4,0)*2,2),0)</f>
        <v>0</v>
      </c>
      <c r="AY111" s="354">
        <f>IF('ПЛАН НАВЧАЛЬНОГО ПРОЦЕСУ ДЕННА'!AY111&gt;0,IF(ROUND('ПЛАН НАВЧАЛЬНОГО ПРОЦЕСУ ДЕННА'!AY111*$BW$4,0)&gt;0,ROUND('ПЛАН НАВЧАЛЬНОГО ПРОЦЕСУ ДЕННА'!AY111*$BW$4,0)*2,2),0)</f>
        <v>0</v>
      </c>
      <c r="AZ111" s="354">
        <f>IF('ПЛАН НАВЧАЛЬНОГО ПРОЦЕСУ ДЕННА'!AZ111&gt;0,IF(ROUND('ПЛАН НАВЧАЛЬНОГО ПРОЦЕСУ ДЕННА'!AZ111*$BW$4,0)&gt;0,ROUND('ПЛАН НАВЧАЛЬНОГО ПРОЦЕСУ ДЕННА'!AZ111*$BW$4,0)*2,2),0)</f>
        <v>0</v>
      </c>
      <c r="BA111" s="76">
        <f>'ПЛАН НАВЧАЛЬНОГО ПРОЦЕСУ ДЕННА'!BA111</f>
        <v>0</v>
      </c>
      <c r="BB111" s="354">
        <f>IF('ПЛАН НАВЧАЛЬНОГО ПРОЦЕСУ ДЕННА'!BB111&gt;0,IF(ROUND('ПЛАН НАВЧАЛЬНОГО ПРОЦЕСУ ДЕННА'!BB111*$BW$4,0)&gt;0,ROUND('ПЛАН НАВЧАЛЬНОГО ПРОЦЕСУ ДЕННА'!BB111*$BW$4,0)*2,2),0)</f>
        <v>0</v>
      </c>
      <c r="BC111" s="354">
        <f>IF('ПЛАН НАВЧАЛЬНОГО ПРОЦЕСУ ДЕННА'!BC111&gt;0,IF(ROUND('ПЛАН НАВЧАЛЬНОГО ПРОЦЕСУ ДЕННА'!BC111*$BW$4,0)&gt;0,ROUND('ПЛАН НАВЧАЛЬНОГО ПРОЦЕСУ ДЕННА'!BC111*$BW$4,0)*2,2),0)</f>
        <v>0</v>
      </c>
      <c r="BD111" s="354">
        <f>IF('ПЛАН НАВЧАЛЬНОГО ПРОЦЕСУ ДЕННА'!BD111&gt;0,IF(ROUND('ПЛАН НАВЧАЛЬНОГО ПРОЦЕСУ ДЕННА'!BD111*$BW$4,0)&gt;0,ROUND('ПЛАН НАВЧАЛЬНОГО ПРОЦЕСУ ДЕННА'!BD111*$BW$4,0)*2,2),0)</f>
        <v>0</v>
      </c>
      <c r="BE111" s="76">
        <f>'ПЛАН НАВЧАЛЬНОГО ПРОЦЕСУ ДЕННА'!BE111</f>
        <v>0</v>
      </c>
      <c r="BF111" s="354">
        <f>IF('ПЛАН НАВЧАЛЬНОГО ПРОЦЕСУ ДЕННА'!BF111&gt;0,IF(ROUND('ПЛАН НАВЧАЛЬНОГО ПРОЦЕСУ ДЕННА'!BF111*$BW$4,0)&gt;0,ROUND('ПЛАН НАВЧАЛЬНОГО ПРОЦЕСУ ДЕННА'!BF111*$BW$4,0)*2,2),0)</f>
        <v>0</v>
      </c>
      <c r="BG111" s="354">
        <f>IF('ПЛАН НАВЧАЛЬНОГО ПРОЦЕСУ ДЕННА'!BG111&gt;0,IF(ROUND('ПЛАН НАВЧАЛЬНОГО ПРОЦЕСУ ДЕННА'!BG111*$BW$4,0)&gt;0,ROUND('ПЛАН НАВЧАЛЬНОГО ПРОЦЕСУ ДЕННА'!BG111*$BW$4,0)*2,2),0)</f>
        <v>0</v>
      </c>
      <c r="BH111" s="354">
        <f>IF('ПЛАН НАВЧАЛЬНОГО ПРОЦЕСУ ДЕННА'!BH111&gt;0,IF(ROUND('ПЛАН НАВЧАЛЬНОГО ПРОЦЕСУ ДЕННА'!BH111*$BW$4,0)&gt;0,ROUND('ПЛАН НАВЧАЛЬНОГО ПРОЦЕСУ ДЕННА'!BH111*$BW$4,0)*2,2),0)</f>
        <v>0</v>
      </c>
      <c r="BI111" s="76">
        <f>'ПЛАН НАВЧАЛЬНОГО ПРОЦЕСУ ДЕННА'!BI111</f>
        <v>0</v>
      </c>
      <c r="BJ111" s="69">
        <f t="shared" si="125"/>
        <v>0</v>
      </c>
      <c r="BK111" s="142" t="str">
        <f t="shared" si="126"/>
        <v/>
      </c>
      <c r="BL111" s="96">
        <f t="shared" si="127"/>
        <v>0</v>
      </c>
      <c r="BM111" s="96">
        <f t="shared" si="128"/>
        <v>0</v>
      </c>
      <c r="BN111" s="96">
        <f t="shared" si="129"/>
        <v>0</v>
      </c>
      <c r="BO111" s="96">
        <f t="shared" si="130"/>
        <v>0</v>
      </c>
      <c r="BP111" s="96">
        <f t="shared" si="131"/>
        <v>0</v>
      </c>
      <c r="BQ111" s="96">
        <f t="shared" si="132"/>
        <v>0</v>
      </c>
      <c r="BR111" s="96">
        <f t="shared" si="133"/>
        <v>0</v>
      </c>
      <c r="BS111" s="96">
        <f t="shared" si="134"/>
        <v>0</v>
      </c>
      <c r="BT111" s="101">
        <f t="shared" si="163"/>
        <v>0</v>
      </c>
      <c r="BW111" s="15">
        <f t="shared" si="135"/>
        <v>0</v>
      </c>
      <c r="BX111" s="15">
        <f t="shared" si="136"/>
        <v>0</v>
      </c>
      <c r="BY111" s="15">
        <f t="shared" si="137"/>
        <v>0</v>
      </c>
      <c r="BZ111" s="15">
        <f t="shared" si="138"/>
        <v>0</v>
      </c>
      <c r="CA111" s="15">
        <f t="shared" si="139"/>
        <v>0</v>
      </c>
      <c r="CB111" s="15">
        <f t="shared" si="140"/>
        <v>0</v>
      </c>
      <c r="CC111" s="15">
        <f t="shared" si="141"/>
        <v>0</v>
      </c>
      <c r="CD111" s="15">
        <f t="shared" si="142"/>
        <v>0</v>
      </c>
      <c r="CE111" s="234">
        <f t="shared" si="143"/>
        <v>0</v>
      </c>
      <c r="CF111" s="355">
        <f t="shared" si="144"/>
        <v>0</v>
      </c>
      <c r="CH111" s="356">
        <f t="shared" si="145"/>
        <v>0</v>
      </c>
      <c r="CI111" s="356">
        <f t="shared" si="146"/>
        <v>0</v>
      </c>
      <c r="CJ111" s="356">
        <f t="shared" si="147"/>
        <v>0</v>
      </c>
      <c r="CK111" s="356">
        <f t="shared" si="148"/>
        <v>0</v>
      </c>
      <c r="CL111" s="356">
        <f t="shared" si="149"/>
        <v>0</v>
      </c>
      <c r="CM111" s="356">
        <f t="shared" si="150"/>
        <v>0</v>
      </c>
      <c r="CN111" s="356">
        <f t="shared" si="151"/>
        <v>0</v>
      </c>
      <c r="CO111" s="356">
        <f t="shared" si="152"/>
        <v>0</v>
      </c>
      <c r="CP111" s="357">
        <f t="shared" si="153"/>
        <v>0</v>
      </c>
      <c r="CQ111" s="356">
        <f t="shared" si="154"/>
        <v>0</v>
      </c>
      <c r="CR111" s="356">
        <f t="shared" si="155"/>
        <v>0</v>
      </c>
      <c r="CS111" s="358">
        <f t="shared" si="156"/>
        <v>0</v>
      </c>
      <c r="CT111" s="356">
        <f t="shared" si="157"/>
        <v>0</v>
      </c>
      <c r="CU111" s="356">
        <f t="shared" si="158"/>
        <v>0</v>
      </c>
      <c r="CV111" s="356">
        <f t="shared" si="159"/>
        <v>0</v>
      </c>
      <c r="CW111" s="356">
        <f t="shared" si="160"/>
        <v>0</v>
      </c>
      <c r="CX111" s="356">
        <f t="shared" si="161"/>
        <v>0</v>
      </c>
      <c r="CY111" s="359">
        <f t="shared" si="162"/>
        <v>0</v>
      </c>
      <c r="DC111" s="360">
        <f>SUM($AD111:$AF111)+SUM($AH111:$AJ111)+SUM($AL111:AN111)+SUM($AP111:AR111)+SUM($AT111:AV111)+SUM($AX111:AZ111)+SUM($BB111:BD111)+SUM($BF111:BH111)</f>
        <v>0</v>
      </c>
      <c r="DD111" s="139"/>
      <c r="DE111" s="139"/>
      <c r="DF111" s="139"/>
      <c r="DG111" s="139"/>
      <c r="DH111" s="139"/>
      <c r="DI111" s="139"/>
      <c r="DJ111" s="139"/>
      <c r="DK111" s="139"/>
      <c r="DL111" s="139"/>
      <c r="DM111" s="139"/>
      <c r="DN111" s="139"/>
      <c r="DO111" s="139"/>
      <c r="DP111" s="139"/>
      <c r="DQ111" s="139"/>
      <c r="DR111" s="139"/>
      <c r="DS111" s="139"/>
      <c r="DT111" s="139"/>
      <c r="DU111" s="139"/>
    </row>
    <row r="112" spans="1:125" s="20" customFormat="1" hidden="1" x14ac:dyDescent="0.25">
      <c r="A112" s="23" t="str">
        <f>'ПЛАН НАВЧАЛЬНОГО ПРОЦЕСУ ДЕННА'!A112</f>
        <v>2.07</v>
      </c>
      <c r="B112" s="348" t="str">
        <f>'ПЛАН НАВЧАЛЬНОГО ПРОЦЕСУ ДЕННА'!B112</f>
        <v>Вибіркова дисципліна 7</v>
      </c>
      <c r="C112" s="349"/>
      <c r="D112" s="350">
        <f>'ПЛАН НАВЧАЛЬНОГО ПРОЦЕСУ ДЕННА'!D112</f>
        <v>0</v>
      </c>
      <c r="E112" s="351">
        <f>'ПЛАН НАВЧАЛЬНОГО ПРОЦЕСУ ДЕННА'!E112</f>
        <v>0</v>
      </c>
      <c r="F112" s="351">
        <f>'ПЛАН НАВЧАЛЬНОГО ПРОЦЕСУ ДЕННА'!F112</f>
        <v>0</v>
      </c>
      <c r="G112" s="352">
        <f>'ПЛАН НАВЧАЛЬНОГО ПРОЦЕСУ ДЕННА'!G112</f>
        <v>0</v>
      </c>
      <c r="H112" s="350">
        <f>'ПЛАН НАВЧАЛЬНОГО ПРОЦЕСУ ДЕННА'!H112</f>
        <v>0</v>
      </c>
      <c r="I112" s="351">
        <f>'ПЛАН НАВЧАЛЬНОГО ПРОЦЕСУ ДЕННА'!I112</f>
        <v>0</v>
      </c>
      <c r="J112" s="351">
        <f>'ПЛАН НАВЧАЛЬНОГО ПРОЦЕСУ ДЕННА'!J112</f>
        <v>0</v>
      </c>
      <c r="K112" s="351">
        <f>'ПЛАН НАВЧАЛЬНОГО ПРОЦЕСУ ДЕННА'!K112</f>
        <v>0</v>
      </c>
      <c r="L112" s="351">
        <f>'ПЛАН НАВЧАЛЬНОГО ПРОЦЕСУ ДЕННА'!L112</f>
        <v>0</v>
      </c>
      <c r="M112" s="351">
        <f>'ПЛАН НАВЧАЛЬНОГО ПРОЦЕСУ ДЕННА'!M112</f>
        <v>0</v>
      </c>
      <c r="N112" s="351">
        <f>'ПЛАН НАВЧАЛЬНОГО ПРОЦЕСУ ДЕННА'!N112</f>
        <v>0</v>
      </c>
      <c r="O112" s="311">
        <f>'ПЛАН НАВЧАЛЬНОГО ПРОЦЕСУ ДЕННА'!O112</f>
        <v>0</v>
      </c>
      <c r="P112" s="311">
        <f>'ПЛАН НАВЧАЛЬНОГО ПРОЦЕСУ ДЕННА'!P112</f>
        <v>0</v>
      </c>
      <c r="Q112" s="350">
        <f>'ПЛАН НАВЧАЛЬНОГО ПРОЦЕСУ ДЕННА'!Q112</f>
        <v>0</v>
      </c>
      <c r="R112" s="351">
        <f>'ПЛАН НАВЧАЛЬНОГО ПРОЦЕСУ ДЕННА'!R112</f>
        <v>0</v>
      </c>
      <c r="S112" s="351">
        <f>'ПЛАН НАВЧАЛЬНОГО ПРОЦЕСУ ДЕННА'!S112</f>
        <v>0</v>
      </c>
      <c r="T112" s="351">
        <f>'ПЛАН НАВЧАЛЬНОГО ПРОЦЕСУ ДЕННА'!T112</f>
        <v>0</v>
      </c>
      <c r="U112" s="351">
        <f>'ПЛАН НАВЧАЛЬНОГО ПРОЦЕСУ ДЕННА'!U112</f>
        <v>0</v>
      </c>
      <c r="V112" s="351">
        <f>'ПЛАН НАВЧАЛЬНОГО ПРОЦЕСУ ДЕННА'!V112</f>
        <v>0</v>
      </c>
      <c r="W112" s="351">
        <f>'ПЛАН НАВЧАЛЬНОГО ПРОЦЕСУ ДЕННА'!W112</f>
        <v>0</v>
      </c>
      <c r="X112" s="353">
        <f>'ПЛАН НАВЧАЛЬНОГО ПРОЦЕСУ ДЕННА'!X112</f>
        <v>0</v>
      </c>
      <c r="Y112" s="162">
        <f t="shared" si="124"/>
        <v>0</v>
      </c>
      <c r="Z112" s="9"/>
      <c r="AA112" s="9"/>
      <c r="AB112" s="9"/>
      <c r="AC112" s="9"/>
      <c r="AD112" s="354"/>
      <c r="AE112" s="354"/>
      <c r="AF112" s="354"/>
      <c r="AG112" s="76">
        <f>'ПЛАН НАВЧАЛЬНОГО ПРОЦЕСУ ДЕННА'!AG112</f>
        <v>0</v>
      </c>
      <c r="AH112" s="354">
        <f>IF('ПЛАН НАВЧАЛЬНОГО ПРОЦЕСУ ДЕННА'!AH112&gt;0,IF(ROUND('ПЛАН НАВЧАЛЬНОГО ПРОЦЕСУ ДЕННА'!AH112*$BW$4,0)&gt;0,ROUND('ПЛАН НАВЧАЛЬНОГО ПРОЦЕСУ ДЕННА'!AH112*$BW$4,0)*2,2),0)</f>
        <v>0</v>
      </c>
      <c r="AI112" s="354">
        <f>IF('ПЛАН НАВЧАЛЬНОГО ПРОЦЕСУ ДЕННА'!AI112&gt;0,IF(ROUND('ПЛАН НАВЧАЛЬНОГО ПРОЦЕСУ ДЕННА'!AI112*$BW$4,0)&gt;0,ROUND('ПЛАН НАВЧАЛЬНОГО ПРОЦЕСУ ДЕННА'!AI112*$BW$4,0)*2,2),0)</f>
        <v>0</v>
      </c>
      <c r="AJ112" s="354">
        <f>IF('ПЛАН НАВЧАЛЬНОГО ПРОЦЕСУ ДЕННА'!AJ112&gt;0,IF(ROUND('ПЛАН НАВЧАЛЬНОГО ПРОЦЕСУ ДЕННА'!AJ112*$BW$4,0)&gt;0,ROUND('ПЛАН НАВЧАЛЬНОГО ПРОЦЕСУ ДЕННА'!AJ112*$BW$4,0)*2,2),0)</f>
        <v>0</v>
      </c>
      <c r="AK112" s="76">
        <f>'ПЛАН НАВЧАЛЬНОГО ПРОЦЕСУ ДЕННА'!AK112</f>
        <v>0</v>
      </c>
      <c r="AL112" s="354">
        <f>IF('ПЛАН НАВЧАЛЬНОГО ПРОЦЕСУ ДЕННА'!AL112&gt;0,IF(ROUND('ПЛАН НАВЧАЛЬНОГО ПРОЦЕСУ ДЕННА'!AL112*$BW$4,0)&gt;0,ROUND('ПЛАН НАВЧАЛЬНОГО ПРОЦЕСУ ДЕННА'!AL112*$BW$4,0)*2,2),0)</f>
        <v>0</v>
      </c>
      <c r="AM112" s="354">
        <f>IF('ПЛАН НАВЧАЛЬНОГО ПРОЦЕСУ ДЕННА'!AM112&gt;0,IF(ROUND('ПЛАН НАВЧАЛЬНОГО ПРОЦЕСУ ДЕННА'!AM112*$BW$4,0)&gt;0,ROUND('ПЛАН НАВЧАЛЬНОГО ПРОЦЕСУ ДЕННА'!AM112*$BW$4,0)*2,2),0)</f>
        <v>0</v>
      </c>
      <c r="AN112" s="354">
        <f>IF('ПЛАН НАВЧАЛЬНОГО ПРОЦЕСУ ДЕННА'!AN112&gt;0,IF(ROUND('ПЛАН НАВЧАЛЬНОГО ПРОЦЕСУ ДЕННА'!AN112*$BW$4,0)&gt;0,ROUND('ПЛАН НАВЧАЛЬНОГО ПРОЦЕСУ ДЕННА'!AN112*$BW$4,0)*2,2),0)</f>
        <v>0</v>
      </c>
      <c r="AO112" s="76">
        <f>'ПЛАН НАВЧАЛЬНОГО ПРОЦЕСУ ДЕННА'!AO112</f>
        <v>0</v>
      </c>
      <c r="AP112" s="354">
        <f>IF('ПЛАН НАВЧАЛЬНОГО ПРОЦЕСУ ДЕННА'!AP112&gt;0,IF(ROUND('ПЛАН НАВЧАЛЬНОГО ПРОЦЕСУ ДЕННА'!AP112*$BW$4,0)&gt;0,ROUND('ПЛАН НАВЧАЛЬНОГО ПРОЦЕСУ ДЕННА'!AP112*$BW$4,0)*2,2),0)</f>
        <v>0</v>
      </c>
      <c r="AQ112" s="354">
        <f>IF('ПЛАН НАВЧАЛЬНОГО ПРОЦЕСУ ДЕННА'!AQ112&gt;0,IF(ROUND('ПЛАН НАВЧАЛЬНОГО ПРОЦЕСУ ДЕННА'!AQ112*$BW$4,0)&gt;0,ROUND('ПЛАН НАВЧАЛЬНОГО ПРОЦЕСУ ДЕННА'!AQ112*$BW$4,0)*2,2),0)</f>
        <v>0</v>
      </c>
      <c r="AR112" s="354">
        <f>IF('ПЛАН НАВЧАЛЬНОГО ПРОЦЕСУ ДЕННА'!AR112&gt;0,IF(ROUND('ПЛАН НАВЧАЛЬНОГО ПРОЦЕСУ ДЕННА'!AR112*$BW$4,0)&gt;0,ROUND('ПЛАН НАВЧАЛЬНОГО ПРОЦЕСУ ДЕННА'!AR112*$BW$4,0)*2,2),0)</f>
        <v>0</v>
      </c>
      <c r="AS112" s="76">
        <f>'ПЛАН НАВЧАЛЬНОГО ПРОЦЕСУ ДЕННА'!AS112</f>
        <v>0</v>
      </c>
      <c r="AT112" s="354">
        <f>IF('ПЛАН НАВЧАЛЬНОГО ПРОЦЕСУ ДЕННА'!AT112&gt;0,IF(ROUND('ПЛАН НАВЧАЛЬНОГО ПРОЦЕСУ ДЕННА'!AT112*$BW$4,0)&gt;0,ROUND('ПЛАН НАВЧАЛЬНОГО ПРОЦЕСУ ДЕННА'!AT112*$BW$4,0)*2,2),0)</f>
        <v>0</v>
      </c>
      <c r="AU112" s="354">
        <f>IF('ПЛАН НАВЧАЛЬНОГО ПРОЦЕСУ ДЕННА'!AU112&gt;0,IF(ROUND('ПЛАН НАВЧАЛЬНОГО ПРОЦЕСУ ДЕННА'!AU112*$BW$4,0)&gt;0,ROUND('ПЛАН НАВЧАЛЬНОГО ПРОЦЕСУ ДЕННА'!AU112*$BW$4,0)*2,2),0)</f>
        <v>0</v>
      </c>
      <c r="AV112" s="354">
        <f>IF('ПЛАН НАВЧАЛЬНОГО ПРОЦЕСУ ДЕННА'!AV112&gt;0,IF(ROUND('ПЛАН НАВЧАЛЬНОГО ПРОЦЕСУ ДЕННА'!AV112*$BW$4,0)&gt;0,ROUND('ПЛАН НАВЧАЛЬНОГО ПРОЦЕСУ ДЕННА'!AV112*$BW$4,0)*2,2),0)</f>
        <v>0</v>
      </c>
      <c r="AW112" s="76">
        <f>'ПЛАН НАВЧАЛЬНОГО ПРОЦЕСУ ДЕННА'!AW112</f>
        <v>0</v>
      </c>
      <c r="AX112" s="354">
        <f>IF('ПЛАН НАВЧАЛЬНОГО ПРОЦЕСУ ДЕННА'!AX112&gt;0,IF(ROUND('ПЛАН НАВЧАЛЬНОГО ПРОЦЕСУ ДЕННА'!AX112*$BW$4,0)&gt;0,ROUND('ПЛАН НАВЧАЛЬНОГО ПРОЦЕСУ ДЕННА'!AX112*$BW$4,0)*2,2),0)</f>
        <v>0</v>
      </c>
      <c r="AY112" s="354">
        <f>IF('ПЛАН НАВЧАЛЬНОГО ПРОЦЕСУ ДЕННА'!AY112&gt;0,IF(ROUND('ПЛАН НАВЧАЛЬНОГО ПРОЦЕСУ ДЕННА'!AY112*$BW$4,0)&gt;0,ROUND('ПЛАН НАВЧАЛЬНОГО ПРОЦЕСУ ДЕННА'!AY112*$BW$4,0)*2,2),0)</f>
        <v>0</v>
      </c>
      <c r="AZ112" s="354">
        <f>IF('ПЛАН НАВЧАЛЬНОГО ПРОЦЕСУ ДЕННА'!AZ112&gt;0,IF(ROUND('ПЛАН НАВЧАЛЬНОГО ПРОЦЕСУ ДЕННА'!AZ112*$BW$4,0)&gt;0,ROUND('ПЛАН НАВЧАЛЬНОГО ПРОЦЕСУ ДЕННА'!AZ112*$BW$4,0)*2,2),0)</f>
        <v>0</v>
      </c>
      <c r="BA112" s="76">
        <f>'ПЛАН НАВЧАЛЬНОГО ПРОЦЕСУ ДЕННА'!BA112</f>
        <v>0</v>
      </c>
      <c r="BB112" s="354">
        <f>IF('ПЛАН НАВЧАЛЬНОГО ПРОЦЕСУ ДЕННА'!BB112&gt;0,IF(ROUND('ПЛАН НАВЧАЛЬНОГО ПРОЦЕСУ ДЕННА'!BB112*$BW$4,0)&gt;0,ROUND('ПЛАН НАВЧАЛЬНОГО ПРОЦЕСУ ДЕННА'!BB112*$BW$4,0)*2,2),0)</f>
        <v>0</v>
      </c>
      <c r="BC112" s="354">
        <f>IF('ПЛАН НАВЧАЛЬНОГО ПРОЦЕСУ ДЕННА'!BC112&gt;0,IF(ROUND('ПЛАН НАВЧАЛЬНОГО ПРОЦЕСУ ДЕННА'!BC112*$BW$4,0)&gt;0,ROUND('ПЛАН НАВЧАЛЬНОГО ПРОЦЕСУ ДЕННА'!BC112*$BW$4,0)*2,2),0)</f>
        <v>0</v>
      </c>
      <c r="BD112" s="354">
        <f>IF('ПЛАН НАВЧАЛЬНОГО ПРОЦЕСУ ДЕННА'!BD112&gt;0,IF(ROUND('ПЛАН НАВЧАЛЬНОГО ПРОЦЕСУ ДЕННА'!BD112*$BW$4,0)&gt;0,ROUND('ПЛАН НАВЧАЛЬНОГО ПРОЦЕСУ ДЕННА'!BD112*$BW$4,0)*2,2),0)</f>
        <v>0</v>
      </c>
      <c r="BE112" s="76">
        <f>'ПЛАН НАВЧАЛЬНОГО ПРОЦЕСУ ДЕННА'!BE112</f>
        <v>0</v>
      </c>
      <c r="BF112" s="354">
        <f>IF('ПЛАН НАВЧАЛЬНОГО ПРОЦЕСУ ДЕННА'!BF112&gt;0,IF(ROUND('ПЛАН НАВЧАЛЬНОГО ПРОЦЕСУ ДЕННА'!BF112*$BW$4,0)&gt;0,ROUND('ПЛАН НАВЧАЛЬНОГО ПРОЦЕСУ ДЕННА'!BF112*$BW$4,0)*2,2),0)</f>
        <v>0</v>
      </c>
      <c r="BG112" s="354">
        <f>IF('ПЛАН НАВЧАЛЬНОГО ПРОЦЕСУ ДЕННА'!BG112&gt;0,IF(ROUND('ПЛАН НАВЧАЛЬНОГО ПРОЦЕСУ ДЕННА'!BG112*$BW$4,0)&gt;0,ROUND('ПЛАН НАВЧАЛЬНОГО ПРОЦЕСУ ДЕННА'!BG112*$BW$4,0)*2,2),0)</f>
        <v>0</v>
      </c>
      <c r="BH112" s="354">
        <f>IF('ПЛАН НАВЧАЛЬНОГО ПРОЦЕСУ ДЕННА'!BH112&gt;0,IF(ROUND('ПЛАН НАВЧАЛЬНОГО ПРОЦЕСУ ДЕННА'!BH112*$BW$4,0)&gt;0,ROUND('ПЛАН НАВЧАЛЬНОГО ПРОЦЕСУ ДЕННА'!BH112*$BW$4,0)*2,2),0)</f>
        <v>0</v>
      </c>
      <c r="BI112" s="76">
        <f>'ПЛАН НАВЧАЛЬНОГО ПРОЦЕСУ ДЕННА'!BI112</f>
        <v>0</v>
      </c>
      <c r="BJ112" s="69">
        <f t="shared" si="125"/>
        <v>0</v>
      </c>
      <c r="BK112" s="142" t="str">
        <f t="shared" si="126"/>
        <v/>
      </c>
      <c r="BL112" s="96">
        <f t="shared" si="127"/>
        <v>0</v>
      </c>
      <c r="BM112" s="96">
        <f t="shared" si="128"/>
        <v>0</v>
      </c>
      <c r="BN112" s="96">
        <f t="shared" si="129"/>
        <v>0</v>
      </c>
      <c r="BO112" s="96">
        <f t="shared" si="130"/>
        <v>0</v>
      </c>
      <c r="BP112" s="96">
        <f t="shared" si="131"/>
        <v>0</v>
      </c>
      <c r="BQ112" s="96">
        <f t="shared" si="132"/>
        <v>0</v>
      </c>
      <c r="BR112" s="96">
        <f t="shared" si="133"/>
        <v>0</v>
      </c>
      <c r="BS112" s="96">
        <f t="shared" si="134"/>
        <v>0</v>
      </c>
      <c r="BT112" s="101">
        <f t="shared" si="163"/>
        <v>0</v>
      </c>
      <c r="BW112" s="15">
        <f t="shared" si="135"/>
        <v>0</v>
      </c>
      <c r="BX112" s="15">
        <f t="shared" si="136"/>
        <v>0</v>
      </c>
      <c r="BY112" s="15">
        <f t="shared" si="137"/>
        <v>0</v>
      </c>
      <c r="BZ112" s="15">
        <f t="shared" si="138"/>
        <v>0</v>
      </c>
      <c r="CA112" s="15">
        <f t="shared" si="139"/>
        <v>0</v>
      </c>
      <c r="CB112" s="15">
        <f t="shared" si="140"/>
        <v>0</v>
      </c>
      <c r="CC112" s="15">
        <f t="shared" si="141"/>
        <v>0</v>
      </c>
      <c r="CD112" s="15">
        <f t="shared" si="142"/>
        <v>0</v>
      </c>
      <c r="CE112" s="234">
        <f t="shared" si="143"/>
        <v>0</v>
      </c>
      <c r="CF112" s="355">
        <f t="shared" si="144"/>
        <v>0</v>
      </c>
      <c r="CH112" s="356">
        <f t="shared" si="145"/>
        <v>0</v>
      </c>
      <c r="CI112" s="356">
        <f t="shared" si="146"/>
        <v>0</v>
      </c>
      <c r="CJ112" s="356">
        <f t="shared" si="147"/>
        <v>0</v>
      </c>
      <c r="CK112" s="356">
        <f t="shared" si="148"/>
        <v>0</v>
      </c>
      <c r="CL112" s="356">
        <f t="shared" si="149"/>
        <v>0</v>
      </c>
      <c r="CM112" s="356">
        <f t="shared" si="150"/>
        <v>0</v>
      </c>
      <c r="CN112" s="356">
        <f t="shared" si="151"/>
        <v>0</v>
      </c>
      <c r="CO112" s="356">
        <f t="shared" si="152"/>
        <v>0</v>
      </c>
      <c r="CP112" s="357">
        <f t="shared" si="153"/>
        <v>0</v>
      </c>
      <c r="CQ112" s="356">
        <f t="shared" si="154"/>
        <v>0</v>
      </c>
      <c r="CR112" s="356">
        <f t="shared" si="155"/>
        <v>0</v>
      </c>
      <c r="CS112" s="358">
        <f t="shared" si="156"/>
        <v>0</v>
      </c>
      <c r="CT112" s="356">
        <f t="shared" si="157"/>
        <v>0</v>
      </c>
      <c r="CU112" s="356">
        <f t="shared" si="158"/>
        <v>0</v>
      </c>
      <c r="CV112" s="356">
        <f t="shared" si="159"/>
        <v>0</v>
      </c>
      <c r="CW112" s="356">
        <f t="shared" si="160"/>
        <v>0</v>
      </c>
      <c r="CX112" s="356">
        <f t="shared" si="161"/>
        <v>0</v>
      </c>
      <c r="CY112" s="359">
        <f t="shared" si="162"/>
        <v>0</v>
      </c>
      <c r="DC112" s="360">
        <f>SUM($AD112:$AF112)+SUM($AH112:$AJ112)+SUM($AL112:AN112)+SUM($AP112:AR112)+SUM($AT112:AV112)+SUM($AX112:AZ112)+SUM($BB112:BD112)+SUM($BF112:BH112)</f>
        <v>0</v>
      </c>
      <c r="DD112" s="139"/>
      <c r="DE112" s="139"/>
      <c r="DF112" s="139"/>
      <c r="DG112" s="139"/>
      <c r="DH112" s="139"/>
      <c r="DI112" s="139"/>
      <c r="DJ112" s="139"/>
      <c r="DK112" s="139"/>
      <c r="DL112" s="139"/>
      <c r="DM112" s="139"/>
      <c r="DN112" s="139"/>
      <c r="DO112" s="139"/>
      <c r="DP112" s="139"/>
      <c r="DQ112" s="139"/>
      <c r="DR112" s="139"/>
      <c r="DS112" s="139"/>
      <c r="DT112" s="139"/>
      <c r="DU112" s="139"/>
    </row>
    <row r="113" spans="1:125" s="20" customFormat="1" hidden="1" x14ac:dyDescent="0.25">
      <c r="A113" s="23" t="str">
        <f>'ПЛАН НАВЧАЛЬНОГО ПРОЦЕСУ ДЕННА'!A113</f>
        <v>2.08</v>
      </c>
      <c r="B113" s="348" t="str">
        <f>'ПЛАН НАВЧАЛЬНОГО ПРОЦЕСУ ДЕННА'!B113</f>
        <v>Вибіркова дисципліна 8</v>
      </c>
      <c r="C113" s="349"/>
      <c r="D113" s="350">
        <f>'ПЛАН НАВЧАЛЬНОГО ПРОЦЕСУ ДЕННА'!D113</f>
        <v>0</v>
      </c>
      <c r="E113" s="351">
        <f>'ПЛАН НАВЧАЛЬНОГО ПРОЦЕСУ ДЕННА'!E113</f>
        <v>0</v>
      </c>
      <c r="F113" s="351">
        <f>'ПЛАН НАВЧАЛЬНОГО ПРОЦЕСУ ДЕННА'!F113</f>
        <v>0</v>
      </c>
      <c r="G113" s="352">
        <f>'ПЛАН НАВЧАЛЬНОГО ПРОЦЕСУ ДЕННА'!G113</f>
        <v>0</v>
      </c>
      <c r="H113" s="350">
        <f>'ПЛАН НАВЧАЛЬНОГО ПРОЦЕСУ ДЕННА'!H113</f>
        <v>0</v>
      </c>
      <c r="I113" s="351">
        <f>'ПЛАН НАВЧАЛЬНОГО ПРОЦЕСУ ДЕННА'!I113</f>
        <v>0</v>
      </c>
      <c r="J113" s="351">
        <f>'ПЛАН НАВЧАЛЬНОГО ПРОЦЕСУ ДЕННА'!J113</f>
        <v>0</v>
      </c>
      <c r="K113" s="351">
        <f>'ПЛАН НАВЧАЛЬНОГО ПРОЦЕСУ ДЕННА'!K113</f>
        <v>0</v>
      </c>
      <c r="L113" s="351">
        <f>'ПЛАН НАВЧАЛЬНОГО ПРОЦЕСУ ДЕННА'!L113</f>
        <v>0</v>
      </c>
      <c r="M113" s="351">
        <f>'ПЛАН НАВЧАЛЬНОГО ПРОЦЕСУ ДЕННА'!M113</f>
        <v>0</v>
      </c>
      <c r="N113" s="351">
        <f>'ПЛАН НАВЧАЛЬНОГО ПРОЦЕСУ ДЕННА'!N113</f>
        <v>0</v>
      </c>
      <c r="O113" s="311">
        <f>'ПЛАН НАВЧАЛЬНОГО ПРОЦЕСУ ДЕННА'!O113</f>
        <v>0</v>
      </c>
      <c r="P113" s="311">
        <f>'ПЛАН НАВЧАЛЬНОГО ПРОЦЕСУ ДЕННА'!P113</f>
        <v>0</v>
      </c>
      <c r="Q113" s="350">
        <f>'ПЛАН НАВЧАЛЬНОГО ПРОЦЕСУ ДЕННА'!Q113</f>
        <v>0</v>
      </c>
      <c r="R113" s="351">
        <f>'ПЛАН НАВЧАЛЬНОГО ПРОЦЕСУ ДЕННА'!R113</f>
        <v>0</v>
      </c>
      <c r="S113" s="351">
        <f>'ПЛАН НАВЧАЛЬНОГО ПРОЦЕСУ ДЕННА'!S113</f>
        <v>0</v>
      </c>
      <c r="T113" s="351">
        <f>'ПЛАН НАВЧАЛЬНОГО ПРОЦЕСУ ДЕННА'!T113</f>
        <v>0</v>
      </c>
      <c r="U113" s="351">
        <f>'ПЛАН НАВЧАЛЬНОГО ПРОЦЕСУ ДЕННА'!U113</f>
        <v>0</v>
      </c>
      <c r="V113" s="351">
        <f>'ПЛАН НАВЧАЛЬНОГО ПРОЦЕСУ ДЕННА'!V113</f>
        <v>0</v>
      </c>
      <c r="W113" s="351">
        <f>'ПЛАН НАВЧАЛЬНОГО ПРОЦЕСУ ДЕННА'!W113</f>
        <v>0</v>
      </c>
      <c r="X113" s="353">
        <f>'ПЛАН НАВЧАЛЬНОГО ПРОЦЕСУ ДЕННА'!X113</f>
        <v>0</v>
      </c>
      <c r="Y113" s="162">
        <f t="shared" si="124"/>
        <v>0</v>
      </c>
      <c r="Z113" s="9"/>
      <c r="AA113" s="9"/>
      <c r="AB113" s="9"/>
      <c r="AC113" s="9"/>
      <c r="AD113" s="354"/>
      <c r="AE113" s="354"/>
      <c r="AF113" s="354"/>
      <c r="AG113" s="76">
        <f>'ПЛАН НАВЧАЛЬНОГО ПРОЦЕСУ ДЕННА'!AG113</f>
        <v>0</v>
      </c>
      <c r="AH113" s="354">
        <f>IF('ПЛАН НАВЧАЛЬНОГО ПРОЦЕСУ ДЕННА'!AH113&gt;0,IF(ROUND('ПЛАН НАВЧАЛЬНОГО ПРОЦЕСУ ДЕННА'!AH113*$BW$4,0)&gt;0,ROUND('ПЛАН НАВЧАЛЬНОГО ПРОЦЕСУ ДЕННА'!AH113*$BW$4,0)*2,2),0)</f>
        <v>0</v>
      </c>
      <c r="AI113" s="354">
        <f>IF('ПЛАН НАВЧАЛЬНОГО ПРОЦЕСУ ДЕННА'!AI113&gt;0,IF(ROUND('ПЛАН НАВЧАЛЬНОГО ПРОЦЕСУ ДЕННА'!AI113*$BW$4,0)&gt;0,ROUND('ПЛАН НАВЧАЛЬНОГО ПРОЦЕСУ ДЕННА'!AI113*$BW$4,0)*2,2),0)</f>
        <v>0</v>
      </c>
      <c r="AJ113" s="354">
        <f>IF('ПЛАН НАВЧАЛЬНОГО ПРОЦЕСУ ДЕННА'!AJ113&gt;0,IF(ROUND('ПЛАН НАВЧАЛЬНОГО ПРОЦЕСУ ДЕННА'!AJ113*$BW$4,0)&gt;0,ROUND('ПЛАН НАВЧАЛЬНОГО ПРОЦЕСУ ДЕННА'!AJ113*$BW$4,0)*2,2),0)</f>
        <v>0</v>
      </c>
      <c r="AK113" s="76">
        <f>'ПЛАН НАВЧАЛЬНОГО ПРОЦЕСУ ДЕННА'!AK113</f>
        <v>0</v>
      </c>
      <c r="AL113" s="354">
        <f>IF('ПЛАН НАВЧАЛЬНОГО ПРОЦЕСУ ДЕННА'!AL113&gt;0,IF(ROUND('ПЛАН НАВЧАЛЬНОГО ПРОЦЕСУ ДЕННА'!AL113*$BW$4,0)&gt;0,ROUND('ПЛАН НАВЧАЛЬНОГО ПРОЦЕСУ ДЕННА'!AL113*$BW$4,0)*2,2),0)</f>
        <v>0</v>
      </c>
      <c r="AM113" s="354">
        <f>IF('ПЛАН НАВЧАЛЬНОГО ПРОЦЕСУ ДЕННА'!AM113&gt;0,IF(ROUND('ПЛАН НАВЧАЛЬНОГО ПРОЦЕСУ ДЕННА'!AM113*$BW$4,0)&gt;0,ROUND('ПЛАН НАВЧАЛЬНОГО ПРОЦЕСУ ДЕННА'!AM113*$BW$4,0)*2,2),0)</f>
        <v>0</v>
      </c>
      <c r="AN113" s="354">
        <f>IF('ПЛАН НАВЧАЛЬНОГО ПРОЦЕСУ ДЕННА'!AN113&gt;0,IF(ROUND('ПЛАН НАВЧАЛЬНОГО ПРОЦЕСУ ДЕННА'!AN113*$BW$4,0)&gt;0,ROUND('ПЛАН НАВЧАЛЬНОГО ПРОЦЕСУ ДЕННА'!AN113*$BW$4,0)*2,2),0)</f>
        <v>0</v>
      </c>
      <c r="AO113" s="76">
        <f>'ПЛАН НАВЧАЛЬНОГО ПРОЦЕСУ ДЕННА'!AO113</f>
        <v>0</v>
      </c>
      <c r="AP113" s="354">
        <f>IF('ПЛАН НАВЧАЛЬНОГО ПРОЦЕСУ ДЕННА'!AP113&gt;0,IF(ROUND('ПЛАН НАВЧАЛЬНОГО ПРОЦЕСУ ДЕННА'!AP113*$BW$4,0)&gt;0,ROUND('ПЛАН НАВЧАЛЬНОГО ПРОЦЕСУ ДЕННА'!AP113*$BW$4,0)*2,2),0)</f>
        <v>0</v>
      </c>
      <c r="AQ113" s="354">
        <f>IF('ПЛАН НАВЧАЛЬНОГО ПРОЦЕСУ ДЕННА'!AQ113&gt;0,IF(ROUND('ПЛАН НАВЧАЛЬНОГО ПРОЦЕСУ ДЕННА'!AQ113*$BW$4,0)&gt;0,ROUND('ПЛАН НАВЧАЛЬНОГО ПРОЦЕСУ ДЕННА'!AQ113*$BW$4,0)*2,2),0)</f>
        <v>0</v>
      </c>
      <c r="AR113" s="354">
        <f>IF('ПЛАН НАВЧАЛЬНОГО ПРОЦЕСУ ДЕННА'!AR113&gt;0,IF(ROUND('ПЛАН НАВЧАЛЬНОГО ПРОЦЕСУ ДЕННА'!AR113*$BW$4,0)&gt;0,ROUND('ПЛАН НАВЧАЛЬНОГО ПРОЦЕСУ ДЕННА'!AR113*$BW$4,0)*2,2),0)</f>
        <v>0</v>
      </c>
      <c r="AS113" s="76">
        <f>'ПЛАН НАВЧАЛЬНОГО ПРОЦЕСУ ДЕННА'!AS113</f>
        <v>0</v>
      </c>
      <c r="AT113" s="354">
        <f>IF('ПЛАН НАВЧАЛЬНОГО ПРОЦЕСУ ДЕННА'!AT113&gt;0,IF(ROUND('ПЛАН НАВЧАЛЬНОГО ПРОЦЕСУ ДЕННА'!AT113*$BW$4,0)&gt;0,ROUND('ПЛАН НАВЧАЛЬНОГО ПРОЦЕСУ ДЕННА'!AT113*$BW$4,0)*2,2),0)</f>
        <v>0</v>
      </c>
      <c r="AU113" s="354">
        <f>IF('ПЛАН НАВЧАЛЬНОГО ПРОЦЕСУ ДЕННА'!AU113&gt;0,IF(ROUND('ПЛАН НАВЧАЛЬНОГО ПРОЦЕСУ ДЕННА'!AU113*$BW$4,0)&gt;0,ROUND('ПЛАН НАВЧАЛЬНОГО ПРОЦЕСУ ДЕННА'!AU113*$BW$4,0)*2,2),0)</f>
        <v>0</v>
      </c>
      <c r="AV113" s="354">
        <f>IF('ПЛАН НАВЧАЛЬНОГО ПРОЦЕСУ ДЕННА'!AV113&gt;0,IF(ROUND('ПЛАН НАВЧАЛЬНОГО ПРОЦЕСУ ДЕННА'!AV113*$BW$4,0)&gt;0,ROUND('ПЛАН НАВЧАЛЬНОГО ПРОЦЕСУ ДЕННА'!AV113*$BW$4,0)*2,2),0)</f>
        <v>0</v>
      </c>
      <c r="AW113" s="76">
        <f>'ПЛАН НАВЧАЛЬНОГО ПРОЦЕСУ ДЕННА'!AW113</f>
        <v>0</v>
      </c>
      <c r="AX113" s="354">
        <f>IF('ПЛАН НАВЧАЛЬНОГО ПРОЦЕСУ ДЕННА'!AX113&gt;0,IF(ROUND('ПЛАН НАВЧАЛЬНОГО ПРОЦЕСУ ДЕННА'!AX113*$BW$4,0)&gt;0,ROUND('ПЛАН НАВЧАЛЬНОГО ПРОЦЕСУ ДЕННА'!AX113*$BW$4,0)*2,2),0)</f>
        <v>0</v>
      </c>
      <c r="AY113" s="354">
        <f>IF('ПЛАН НАВЧАЛЬНОГО ПРОЦЕСУ ДЕННА'!AY113&gt;0,IF(ROUND('ПЛАН НАВЧАЛЬНОГО ПРОЦЕСУ ДЕННА'!AY113*$BW$4,0)&gt;0,ROUND('ПЛАН НАВЧАЛЬНОГО ПРОЦЕСУ ДЕННА'!AY113*$BW$4,0)*2,2),0)</f>
        <v>0</v>
      </c>
      <c r="AZ113" s="354">
        <f>IF('ПЛАН НАВЧАЛЬНОГО ПРОЦЕСУ ДЕННА'!AZ113&gt;0,IF(ROUND('ПЛАН НАВЧАЛЬНОГО ПРОЦЕСУ ДЕННА'!AZ113*$BW$4,0)&gt;0,ROUND('ПЛАН НАВЧАЛЬНОГО ПРОЦЕСУ ДЕННА'!AZ113*$BW$4,0)*2,2),0)</f>
        <v>0</v>
      </c>
      <c r="BA113" s="76">
        <f>'ПЛАН НАВЧАЛЬНОГО ПРОЦЕСУ ДЕННА'!BA113</f>
        <v>0</v>
      </c>
      <c r="BB113" s="354">
        <f>IF('ПЛАН НАВЧАЛЬНОГО ПРОЦЕСУ ДЕННА'!BB113&gt;0,IF(ROUND('ПЛАН НАВЧАЛЬНОГО ПРОЦЕСУ ДЕННА'!BB113*$BW$4,0)&gt;0,ROUND('ПЛАН НАВЧАЛЬНОГО ПРОЦЕСУ ДЕННА'!BB113*$BW$4,0)*2,2),0)</f>
        <v>0</v>
      </c>
      <c r="BC113" s="354">
        <f>IF('ПЛАН НАВЧАЛЬНОГО ПРОЦЕСУ ДЕННА'!BC113&gt;0,IF(ROUND('ПЛАН НАВЧАЛЬНОГО ПРОЦЕСУ ДЕННА'!BC113*$BW$4,0)&gt;0,ROUND('ПЛАН НАВЧАЛЬНОГО ПРОЦЕСУ ДЕННА'!BC113*$BW$4,0)*2,2),0)</f>
        <v>0</v>
      </c>
      <c r="BD113" s="354">
        <f>IF('ПЛАН НАВЧАЛЬНОГО ПРОЦЕСУ ДЕННА'!BD113&gt;0,IF(ROUND('ПЛАН НАВЧАЛЬНОГО ПРОЦЕСУ ДЕННА'!BD113*$BW$4,0)&gt;0,ROUND('ПЛАН НАВЧАЛЬНОГО ПРОЦЕСУ ДЕННА'!BD113*$BW$4,0)*2,2),0)</f>
        <v>0</v>
      </c>
      <c r="BE113" s="76">
        <f>'ПЛАН НАВЧАЛЬНОГО ПРОЦЕСУ ДЕННА'!BE113</f>
        <v>0</v>
      </c>
      <c r="BF113" s="354">
        <f>IF('ПЛАН НАВЧАЛЬНОГО ПРОЦЕСУ ДЕННА'!BF113&gt;0,IF(ROUND('ПЛАН НАВЧАЛЬНОГО ПРОЦЕСУ ДЕННА'!BF113*$BW$4,0)&gt;0,ROUND('ПЛАН НАВЧАЛЬНОГО ПРОЦЕСУ ДЕННА'!BF113*$BW$4,0)*2,2),0)</f>
        <v>0</v>
      </c>
      <c r="BG113" s="354">
        <f>IF('ПЛАН НАВЧАЛЬНОГО ПРОЦЕСУ ДЕННА'!BG113&gt;0,IF(ROUND('ПЛАН НАВЧАЛЬНОГО ПРОЦЕСУ ДЕННА'!BG113*$BW$4,0)&gt;0,ROUND('ПЛАН НАВЧАЛЬНОГО ПРОЦЕСУ ДЕННА'!BG113*$BW$4,0)*2,2),0)</f>
        <v>0</v>
      </c>
      <c r="BH113" s="354">
        <f>IF('ПЛАН НАВЧАЛЬНОГО ПРОЦЕСУ ДЕННА'!BH113&gt;0,IF(ROUND('ПЛАН НАВЧАЛЬНОГО ПРОЦЕСУ ДЕННА'!BH113*$BW$4,0)&gt;0,ROUND('ПЛАН НАВЧАЛЬНОГО ПРОЦЕСУ ДЕННА'!BH113*$BW$4,0)*2,2),0)</f>
        <v>0</v>
      </c>
      <c r="BI113" s="76">
        <f>'ПЛАН НАВЧАЛЬНОГО ПРОЦЕСУ ДЕННА'!BI113</f>
        <v>0</v>
      </c>
      <c r="BJ113" s="69">
        <f t="shared" si="125"/>
        <v>0</v>
      </c>
      <c r="BK113" s="142" t="str">
        <f t="shared" si="126"/>
        <v/>
      </c>
      <c r="BL113" s="96">
        <f t="shared" si="127"/>
        <v>0</v>
      </c>
      <c r="BM113" s="96">
        <f t="shared" si="128"/>
        <v>0</v>
      </c>
      <c r="BN113" s="96">
        <f t="shared" si="129"/>
        <v>0</v>
      </c>
      <c r="BO113" s="96">
        <f t="shared" si="130"/>
        <v>0</v>
      </c>
      <c r="BP113" s="96">
        <f t="shared" si="131"/>
        <v>0</v>
      </c>
      <c r="BQ113" s="96">
        <f t="shared" si="132"/>
        <v>0</v>
      </c>
      <c r="BR113" s="96">
        <f t="shared" si="133"/>
        <v>0</v>
      </c>
      <c r="BS113" s="96">
        <f t="shared" si="134"/>
        <v>0</v>
      </c>
      <c r="BT113" s="101">
        <f t="shared" si="163"/>
        <v>0</v>
      </c>
      <c r="BW113" s="15">
        <f t="shared" si="135"/>
        <v>0</v>
      </c>
      <c r="BX113" s="15">
        <f t="shared" si="136"/>
        <v>0</v>
      </c>
      <c r="BY113" s="15">
        <f t="shared" si="137"/>
        <v>0</v>
      </c>
      <c r="BZ113" s="15">
        <f t="shared" si="138"/>
        <v>0</v>
      </c>
      <c r="CA113" s="15">
        <f t="shared" si="139"/>
        <v>0</v>
      </c>
      <c r="CB113" s="15">
        <f t="shared" si="140"/>
        <v>0</v>
      </c>
      <c r="CC113" s="15">
        <f t="shared" si="141"/>
        <v>0</v>
      </c>
      <c r="CD113" s="15">
        <f t="shared" si="142"/>
        <v>0</v>
      </c>
      <c r="CE113" s="234">
        <f t="shared" si="143"/>
        <v>0</v>
      </c>
      <c r="CF113" s="355">
        <f t="shared" si="144"/>
        <v>0</v>
      </c>
      <c r="CH113" s="356">
        <f t="shared" si="145"/>
        <v>0</v>
      </c>
      <c r="CI113" s="356">
        <f t="shared" si="146"/>
        <v>0</v>
      </c>
      <c r="CJ113" s="356">
        <f t="shared" si="147"/>
        <v>0</v>
      </c>
      <c r="CK113" s="356">
        <f t="shared" si="148"/>
        <v>0</v>
      </c>
      <c r="CL113" s="356">
        <f t="shared" si="149"/>
        <v>0</v>
      </c>
      <c r="CM113" s="356">
        <f t="shared" si="150"/>
        <v>0</v>
      </c>
      <c r="CN113" s="356">
        <f t="shared" si="151"/>
        <v>0</v>
      </c>
      <c r="CO113" s="356">
        <f t="shared" si="152"/>
        <v>0</v>
      </c>
      <c r="CP113" s="357">
        <f t="shared" si="153"/>
        <v>0</v>
      </c>
      <c r="CQ113" s="356">
        <f t="shared" si="154"/>
        <v>0</v>
      </c>
      <c r="CR113" s="356">
        <f t="shared" si="155"/>
        <v>0</v>
      </c>
      <c r="CS113" s="358">
        <f t="shared" si="156"/>
        <v>0</v>
      </c>
      <c r="CT113" s="356">
        <f t="shared" si="157"/>
        <v>0</v>
      </c>
      <c r="CU113" s="356">
        <f t="shared" si="158"/>
        <v>0</v>
      </c>
      <c r="CV113" s="356">
        <f t="shared" si="159"/>
        <v>0</v>
      </c>
      <c r="CW113" s="356">
        <f t="shared" si="160"/>
        <v>0</v>
      </c>
      <c r="CX113" s="356">
        <f t="shared" si="161"/>
        <v>0</v>
      </c>
      <c r="CY113" s="359">
        <f t="shared" si="162"/>
        <v>0</v>
      </c>
      <c r="DC113" s="360">
        <f>SUM($AD113:$AF113)+SUM($AH113:$AJ113)+SUM($AL113:AN113)+SUM($AP113:AR113)+SUM($AT113:AV113)+SUM($AX113:AZ113)+SUM($BB113:BD113)+SUM($BF113:BH113)</f>
        <v>0</v>
      </c>
      <c r="DD113" s="139"/>
      <c r="DE113" s="139"/>
      <c r="DF113" s="139"/>
      <c r="DG113" s="139"/>
      <c r="DH113" s="139"/>
      <c r="DI113" s="139"/>
      <c r="DJ113" s="139"/>
      <c r="DK113" s="139"/>
      <c r="DL113" s="139"/>
      <c r="DM113" s="139"/>
      <c r="DN113" s="139"/>
      <c r="DO113" s="139"/>
      <c r="DP113" s="139"/>
      <c r="DQ113" s="139"/>
      <c r="DR113" s="139"/>
      <c r="DS113" s="139"/>
      <c r="DT113" s="139"/>
      <c r="DU113" s="139"/>
    </row>
    <row r="114" spans="1:125" s="20" customFormat="1" hidden="1" x14ac:dyDescent="0.25">
      <c r="A114" s="23" t="str">
        <f>'ПЛАН НАВЧАЛЬНОГО ПРОЦЕСУ ДЕННА'!A114</f>
        <v>2.09</v>
      </c>
      <c r="B114" s="348" t="str">
        <f>'ПЛАН НАВЧАЛЬНОГО ПРОЦЕСУ ДЕННА'!B114</f>
        <v>Вибіркова дисципліна 9</v>
      </c>
      <c r="C114" s="349"/>
      <c r="D114" s="350">
        <f>'ПЛАН НАВЧАЛЬНОГО ПРОЦЕСУ ДЕННА'!D114</f>
        <v>0</v>
      </c>
      <c r="E114" s="351">
        <f>'ПЛАН НАВЧАЛЬНОГО ПРОЦЕСУ ДЕННА'!E114</f>
        <v>0</v>
      </c>
      <c r="F114" s="351">
        <f>'ПЛАН НАВЧАЛЬНОГО ПРОЦЕСУ ДЕННА'!F114</f>
        <v>0</v>
      </c>
      <c r="G114" s="352">
        <f>'ПЛАН НАВЧАЛЬНОГО ПРОЦЕСУ ДЕННА'!G114</f>
        <v>0</v>
      </c>
      <c r="H114" s="350">
        <f>'ПЛАН НАВЧАЛЬНОГО ПРОЦЕСУ ДЕННА'!H114</f>
        <v>0</v>
      </c>
      <c r="I114" s="351">
        <f>'ПЛАН НАВЧАЛЬНОГО ПРОЦЕСУ ДЕННА'!I114</f>
        <v>0</v>
      </c>
      <c r="J114" s="351">
        <f>'ПЛАН НАВЧАЛЬНОГО ПРОЦЕСУ ДЕННА'!J114</f>
        <v>0</v>
      </c>
      <c r="K114" s="351">
        <f>'ПЛАН НАВЧАЛЬНОГО ПРОЦЕСУ ДЕННА'!K114</f>
        <v>0</v>
      </c>
      <c r="L114" s="351">
        <f>'ПЛАН НАВЧАЛЬНОГО ПРОЦЕСУ ДЕННА'!L114</f>
        <v>0</v>
      </c>
      <c r="M114" s="351">
        <f>'ПЛАН НАВЧАЛЬНОГО ПРОЦЕСУ ДЕННА'!M114</f>
        <v>0</v>
      </c>
      <c r="N114" s="351">
        <f>'ПЛАН НАВЧАЛЬНОГО ПРОЦЕСУ ДЕННА'!N114</f>
        <v>0</v>
      </c>
      <c r="O114" s="311">
        <f>'ПЛАН НАВЧАЛЬНОГО ПРОЦЕСУ ДЕННА'!O114</f>
        <v>0</v>
      </c>
      <c r="P114" s="311">
        <f>'ПЛАН НАВЧАЛЬНОГО ПРОЦЕСУ ДЕННА'!P114</f>
        <v>0</v>
      </c>
      <c r="Q114" s="350">
        <f>'ПЛАН НАВЧАЛЬНОГО ПРОЦЕСУ ДЕННА'!Q114</f>
        <v>0</v>
      </c>
      <c r="R114" s="351">
        <f>'ПЛАН НАВЧАЛЬНОГО ПРОЦЕСУ ДЕННА'!R114</f>
        <v>0</v>
      </c>
      <c r="S114" s="351">
        <f>'ПЛАН НАВЧАЛЬНОГО ПРОЦЕСУ ДЕННА'!S114</f>
        <v>0</v>
      </c>
      <c r="T114" s="351">
        <f>'ПЛАН НАВЧАЛЬНОГО ПРОЦЕСУ ДЕННА'!T114</f>
        <v>0</v>
      </c>
      <c r="U114" s="351">
        <f>'ПЛАН НАВЧАЛЬНОГО ПРОЦЕСУ ДЕННА'!U114</f>
        <v>0</v>
      </c>
      <c r="V114" s="351">
        <f>'ПЛАН НАВЧАЛЬНОГО ПРОЦЕСУ ДЕННА'!V114</f>
        <v>0</v>
      </c>
      <c r="W114" s="351">
        <f>'ПЛАН НАВЧАЛЬНОГО ПРОЦЕСУ ДЕННА'!W114</f>
        <v>0</v>
      </c>
      <c r="X114" s="353">
        <f>'ПЛАН НАВЧАЛЬНОГО ПРОЦЕСУ ДЕННА'!X114</f>
        <v>0</v>
      </c>
      <c r="Y114" s="162">
        <f t="shared" si="124"/>
        <v>0</v>
      </c>
      <c r="Z114" s="9"/>
      <c r="AA114" s="9"/>
      <c r="AB114" s="9"/>
      <c r="AC114" s="9"/>
      <c r="AD114" s="354"/>
      <c r="AE114" s="354"/>
      <c r="AF114" s="354"/>
      <c r="AG114" s="76">
        <f>'ПЛАН НАВЧАЛЬНОГО ПРОЦЕСУ ДЕННА'!AG114</f>
        <v>0</v>
      </c>
      <c r="AH114" s="354">
        <f>IF('ПЛАН НАВЧАЛЬНОГО ПРОЦЕСУ ДЕННА'!AH114&gt;0,IF(ROUND('ПЛАН НАВЧАЛЬНОГО ПРОЦЕСУ ДЕННА'!AH114*$BW$4,0)&gt;0,ROUND('ПЛАН НАВЧАЛЬНОГО ПРОЦЕСУ ДЕННА'!AH114*$BW$4,0)*2,2),0)</f>
        <v>0</v>
      </c>
      <c r="AI114" s="354">
        <f>IF('ПЛАН НАВЧАЛЬНОГО ПРОЦЕСУ ДЕННА'!AI114&gt;0,IF(ROUND('ПЛАН НАВЧАЛЬНОГО ПРОЦЕСУ ДЕННА'!AI114*$BW$4,0)&gt;0,ROUND('ПЛАН НАВЧАЛЬНОГО ПРОЦЕСУ ДЕННА'!AI114*$BW$4,0)*2,2),0)</f>
        <v>0</v>
      </c>
      <c r="AJ114" s="354">
        <f>IF('ПЛАН НАВЧАЛЬНОГО ПРОЦЕСУ ДЕННА'!AJ114&gt;0,IF(ROUND('ПЛАН НАВЧАЛЬНОГО ПРОЦЕСУ ДЕННА'!AJ114*$BW$4,0)&gt;0,ROUND('ПЛАН НАВЧАЛЬНОГО ПРОЦЕСУ ДЕННА'!AJ114*$BW$4,0)*2,2),0)</f>
        <v>0</v>
      </c>
      <c r="AK114" s="76">
        <f>'ПЛАН НАВЧАЛЬНОГО ПРОЦЕСУ ДЕННА'!AK114</f>
        <v>0</v>
      </c>
      <c r="AL114" s="354">
        <f>IF('ПЛАН НАВЧАЛЬНОГО ПРОЦЕСУ ДЕННА'!AL114&gt;0,IF(ROUND('ПЛАН НАВЧАЛЬНОГО ПРОЦЕСУ ДЕННА'!AL114*$BW$4,0)&gt;0,ROUND('ПЛАН НАВЧАЛЬНОГО ПРОЦЕСУ ДЕННА'!AL114*$BW$4,0)*2,2),0)</f>
        <v>0</v>
      </c>
      <c r="AM114" s="354">
        <f>IF('ПЛАН НАВЧАЛЬНОГО ПРОЦЕСУ ДЕННА'!AM114&gt;0,IF(ROUND('ПЛАН НАВЧАЛЬНОГО ПРОЦЕСУ ДЕННА'!AM114*$BW$4,0)&gt;0,ROUND('ПЛАН НАВЧАЛЬНОГО ПРОЦЕСУ ДЕННА'!AM114*$BW$4,0)*2,2),0)</f>
        <v>0</v>
      </c>
      <c r="AN114" s="354">
        <f>IF('ПЛАН НАВЧАЛЬНОГО ПРОЦЕСУ ДЕННА'!AN114&gt;0,IF(ROUND('ПЛАН НАВЧАЛЬНОГО ПРОЦЕСУ ДЕННА'!AN114*$BW$4,0)&gt;0,ROUND('ПЛАН НАВЧАЛЬНОГО ПРОЦЕСУ ДЕННА'!AN114*$BW$4,0)*2,2),0)</f>
        <v>0</v>
      </c>
      <c r="AO114" s="76">
        <f>'ПЛАН НАВЧАЛЬНОГО ПРОЦЕСУ ДЕННА'!AO114</f>
        <v>0</v>
      </c>
      <c r="AP114" s="354">
        <f>IF('ПЛАН НАВЧАЛЬНОГО ПРОЦЕСУ ДЕННА'!AP114&gt;0,IF(ROUND('ПЛАН НАВЧАЛЬНОГО ПРОЦЕСУ ДЕННА'!AP114*$BW$4,0)&gt;0,ROUND('ПЛАН НАВЧАЛЬНОГО ПРОЦЕСУ ДЕННА'!AP114*$BW$4,0)*2,2),0)</f>
        <v>0</v>
      </c>
      <c r="AQ114" s="354">
        <f>IF('ПЛАН НАВЧАЛЬНОГО ПРОЦЕСУ ДЕННА'!AQ114&gt;0,IF(ROUND('ПЛАН НАВЧАЛЬНОГО ПРОЦЕСУ ДЕННА'!AQ114*$BW$4,0)&gt;0,ROUND('ПЛАН НАВЧАЛЬНОГО ПРОЦЕСУ ДЕННА'!AQ114*$BW$4,0)*2,2),0)</f>
        <v>0</v>
      </c>
      <c r="AR114" s="354">
        <f>IF('ПЛАН НАВЧАЛЬНОГО ПРОЦЕСУ ДЕННА'!AR114&gt;0,IF(ROUND('ПЛАН НАВЧАЛЬНОГО ПРОЦЕСУ ДЕННА'!AR114*$BW$4,0)&gt;0,ROUND('ПЛАН НАВЧАЛЬНОГО ПРОЦЕСУ ДЕННА'!AR114*$BW$4,0)*2,2),0)</f>
        <v>0</v>
      </c>
      <c r="AS114" s="76">
        <f>'ПЛАН НАВЧАЛЬНОГО ПРОЦЕСУ ДЕННА'!AS114</f>
        <v>0</v>
      </c>
      <c r="AT114" s="354">
        <f>IF('ПЛАН НАВЧАЛЬНОГО ПРОЦЕСУ ДЕННА'!AT114&gt;0,IF(ROUND('ПЛАН НАВЧАЛЬНОГО ПРОЦЕСУ ДЕННА'!AT114*$BW$4,0)&gt;0,ROUND('ПЛАН НАВЧАЛЬНОГО ПРОЦЕСУ ДЕННА'!AT114*$BW$4,0)*2,2),0)</f>
        <v>0</v>
      </c>
      <c r="AU114" s="354">
        <f>IF('ПЛАН НАВЧАЛЬНОГО ПРОЦЕСУ ДЕННА'!AU114&gt;0,IF(ROUND('ПЛАН НАВЧАЛЬНОГО ПРОЦЕСУ ДЕННА'!AU114*$BW$4,0)&gt;0,ROUND('ПЛАН НАВЧАЛЬНОГО ПРОЦЕСУ ДЕННА'!AU114*$BW$4,0)*2,2),0)</f>
        <v>0</v>
      </c>
      <c r="AV114" s="354">
        <f>IF('ПЛАН НАВЧАЛЬНОГО ПРОЦЕСУ ДЕННА'!AV114&gt;0,IF(ROUND('ПЛАН НАВЧАЛЬНОГО ПРОЦЕСУ ДЕННА'!AV114*$BW$4,0)&gt;0,ROUND('ПЛАН НАВЧАЛЬНОГО ПРОЦЕСУ ДЕННА'!AV114*$BW$4,0)*2,2),0)</f>
        <v>0</v>
      </c>
      <c r="AW114" s="76">
        <f>'ПЛАН НАВЧАЛЬНОГО ПРОЦЕСУ ДЕННА'!AW114</f>
        <v>0</v>
      </c>
      <c r="AX114" s="354">
        <f>IF('ПЛАН НАВЧАЛЬНОГО ПРОЦЕСУ ДЕННА'!AX114&gt;0,IF(ROUND('ПЛАН НАВЧАЛЬНОГО ПРОЦЕСУ ДЕННА'!AX114*$BW$4,0)&gt;0,ROUND('ПЛАН НАВЧАЛЬНОГО ПРОЦЕСУ ДЕННА'!AX114*$BW$4,0)*2,2),0)</f>
        <v>0</v>
      </c>
      <c r="AY114" s="354">
        <f>IF('ПЛАН НАВЧАЛЬНОГО ПРОЦЕСУ ДЕННА'!AY114&gt;0,IF(ROUND('ПЛАН НАВЧАЛЬНОГО ПРОЦЕСУ ДЕННА'!AY114*$BW$4,0)&gt;0,ROUND('ПЛАН НАВЧАЛЬНОГО ПРОЦЕСУ ДЕННА'!AY114*$BW$4,0)*2,2),0)</f>
        <v>0</v>
      </c>
      <c r="AZ114" s="354">
        <f>IF('ПЛАН НАВЧАЛЬНОГО ПРОЦЕСУ ДЕННА'!AZ114&gt;0,IF(ROUND('ПЛАН НАВЧАЛЬНОГО ПРОЦЕСУ ДЕННА'!AZ114*$BW$4,0)&gt;0,ROUND('ПЛАН НАВЧАЛЬНОГО ПРОЦЕСУ ДЕННА'!AZ114*$BW$4,0)*2,2),0)</f>
        <v>0</v>
      </c>
      <c r="BA114" s="76">
        <f>'ПЛАН НАВЧАЛЬНОГО ПРОЦЕСУ ДЕННА'!BA114</f>
        <v>0</v>
      </c>
      <c r="BB114" s="354">
        <f>IF('ПЛАН НАВЧАЛЬНОГО ПРОЦЕСУ ДЕННА'!BB114&gt;0,IF(ROUND('ПЛАН НАВЧАЛЬНОГО ПРОЦЕСУ ДЕННА'!BB114*$BW$4,0)&gt;0,ROUND('ПЛАН НАВЧАЛЬНОГО ПРОЦЕСУ ДЕННА'!BB114*$BW$4,0)*2,2),0)</f>
        <v>0</v>
      </c>
      <c r="BC114" s="354">
        <f>IF('ПЛАН НАВЧАЛЬНОГО ПРОЦЕСУ ДЕННА'!BC114&gt;0,IF(ROUND('ПЛАН НАВЧАЛЬНОГО ПРОЦЕСУ ДЕННА'!BC114*$BW$4,0)&gt;0,ROUND('ПЛАН НАВЧАЛЬНОГО ПРОЦЕСУ ДЕННА'!BC114*$BW$4,0)*2,2),0)</f>
        <v>0</v>
      </c>
      <c r="BD114" s="354">
        <f>IF('ПЛАН НАВЧАЛЬНОГО ПРОЦЕСУ ДЕННА'!BD114&gt;0,IF(ROUND('ПЛАН НАВЧАЛЬНОГО ПРОЦЕСУ ДЕННА'!BD114*$BW$4,0)&gt;0,ROUND('ПЛАН НАВЧАЛЬНОГО ПРОЦЕСУ ДЕННА'!BD114*$BW$4,0)*2,2),0)</f>
        <v>0</v>
      </c>
      <c r="BE114" s="76">
        <f>'ПЛАН НАВЧАЛЬНОГО ПРОЦЕСУ ДЕННА'!BE114</f>
        <v>0</v>
      </c>
      <c r="BF114" s="354">
        <f>IF('ПЛАН НАВЧАЛЬНОГО ПРОЦЕСУ ДЕННА'!BF114&gt;0,IF(ROUND('ПЛАН НАВЧАЛЬНОГО ПРОЦЕСУ ДЕННА'!BF114*$BW$4,0)&gt;0,ROUND('ПЛАН НАВЧАЛЬНОГО ПРОЦЕСУ ДЕННА'!BF114*$BW$4,0)*2,2),0)</f>
        <v>0</v>
      </c>
      <c r="BG114" s="354">
        <f>IF('ПЛАН НАВЧАЛЬНОГО ПРОЦЕСУ ДЕННА'!BG114&gt;0,IF(ROUND('ПЛАН НАВЧАЛЬНОГО ПРОЦЕСУ ДЕННА'!BG114*$BW$4,0)&gt;0,ROUND('ПЛАН НАВЧАЛЬНОГО ПРОЦЕСУ ДЕННА'!BG114*$BW$4,0)*2,2),0)</f>
        <v>0</v>
      </c>
      <c r="BH114" s="354">
        <f>IF('ПЛАН НАВЧАЛЬНОГО ПРОЦЕСУ ДЕННА'!BH114&gt;0,IF(ROUND('ПЛАН НАВЧАЛЬНОГО ПРОЦЕСУ ДЕННА'!BH114*$BW$4,0)&gt;0,ROUND('ПЛАН НАВЧАЛЬНОГО ПРОЦЕСУ ДЕННА'!BH114*$BW$4,0)*2,2),0)</f>
        <v>0</v>
      </c>
      <c r="BI114" s="76">
        <f>'ПЛАН НАВЧАЛЬНОГО ПРОЦЕСУ ДЕННА'!BI114</f>
        <v>0</v>
      </c>
      <c r="BJ114" s="69">
        <f t="shared" si="125"/>
        <v>0</v>
      </c>
      <c r="BK114" s="142" t="str">
        <f t="shared" si="126"/>
        <v/>
      </c>
      <c r="BL114" s="96">
        <f t="shared" si="127"/>
        <v>0</v>
      </c>
      <c r="BM114" s="96">
        <f t="shared" si="128"/>
        <v>0</v>
      </c>
      <c r="BN114" s="96">
        <f t="shared" si="129"/>
        <v>0</v>
      </c>
      <c r="BO114" s="96">
        <f t="shared" si="130"/>
        <v>0</v>
      </c>
      <c r="BP114" s="96">
        <f t="shared" si="131"/>
        <v>0</v>
      </c>
      <c r="BQ114" s="96">
        <f t="shared" si="132"/>
        <v>0</v>
      </c>
      <c r="BR114" s="96">
        <f t="shared" si="133"/>
        <v>0</v>
      </c>
      <c r="BS114" s="96">
        <f t="shared" si="134"/>
        <v>0</v>
      </c>
      <c r="BT114" s="101">
        <f t="shared" si="163"/>
        <v>0</v>
      </c>
      <c r="BW114" s="15">
        <f t="shared" si="135"/>
        <v>0</v>
      </c>
      <c r="BX114" s="15">
        <f t="shared" si="136"/>
        <v>0</v>
      </c>
      <c r="BY114" s="15">
        <f t="shared" si="137"/>
        <v>0</v>
      </c>
      <c r="BZ114" s="15">
        <f t="shared" si="138"/>
        <v>0</v>
      </c>
      <c r="CA114" s="15">
        <f t="shared" si="139"/>
        <v>0</v>
      </c>
      <c r="CB114" s="15">
        <f t="shared" si="140"/>
        <v>0</v>
      </c>
      <c r="CC114" s="15">
        <f t="shared" si="141"/>
        <v>0</v>
      </c>
      <c r="CD114" s="15">
        <f t="shared" si="142"/>
        <v>0</v>
      </c>
      <c r="CE114" s="234">
        <f t="shared" si="143"/>
        <v>0</v>
      </c>
      <c r="CF114" s="355">
        <f t="shared" si="144"/>
        <v>0</v>
      </c>
      <c r="CH114" s="356">
        <f t="shared" si="145"/>
        <v>0</v>
      </c>
      <c r="CI114" s="356">
        <f t="shared" si="146"/>
        <v>0</v>
      </c>
      <c r="CJ114" s="356">
        <f t="shared" si="147"/>
        <v>0</v>
      </c>
      <c r="CK114" s="356">
        <f t="shared" si="148"/>
        <v>0</v>
      </c>
      <c r="CL114" s="356">
        <f t="shared" si="149"/>
        <v>0</v>
      </c>
      <c r="CM114" s="356">
        <f t="shared" si="150"/>
        <v>0</v>
      </c>
      <c r="CN114" s="356">
        <f t="shared" si="151"/>
        <v>0</v>
      </c>
      <c r="CO114" s="356">
        <f t="shared" si="152"/>
        <v>0</v>
      </c>
      <c r="CP114" s="357">
        <f t="shared" si="153"/>
        <v>0</v>
      </c>
      <c r="CQ114" s="356">
        <f t="shared" si="154"/>
        <v>0</v>
      </c>
      <c r="CR114" s="356">
        <f t="shared" si="155"/>
        <v>0</v>
      </c>
      <c r="CS114" s="358">
        <f t="shared" si="156"/>
        <v>0</v>
      </c>
      <c r="CT114" s="356">
        <f t="shared" si="157"/>
        <v>0</v>
      </c>
      <c r="CU114" s="356">
        <f t="shared" si="158"/>
        <v>0</v>
      </c>
      <c r="CV114" s="356">
        <f t="shared" si="159"/>
        <v>0</v>
      </c>
      <c r="CW114" s="356">
        <f t="shared" si="160"/>
        <v>0</v>
      </c>
      <c r="CX114" s="356">
        <f t="shared" si="161"/>
        <v>0</v>
      </c>
      <c r="CY114" s="359">
        <f t="shared" si="162"/>
        <v>0</v>
      </c>
      <c r="DC114" s="360">
        <f>SUM($AD114:$AF114)+SUM($AH114:$AJ114)+SUM($AL114:AN114)+SUM($AP114:AR114)+SUM($AT114:AV114)+SUM($AX114:AZ114)+SUM($BB114:BD114)+SUM($BF114:BH114)</f>
        <v>0</v>
      </c>
      <c r="DD114" s="139"/>
      <c r="DE114" s="139"/>
      <c r="DF114" s="139"/>
      <c r="DG114" s="139"/>
      <c r="DH114" s="139"/>
      <c r="DI114" s="139"/>
      <c r="DJ114" s="139"/>
      <c r="DK114" s="139"/>
      <c r="DL114" s="139"/>
      <c r="DM114" s="139"/>
      <c r="DN114" s="139"/>
      <c r="DO114" s="139"/>
      <c r="DP114" s="139"/>
      <c r="DQ114" s="139"/>
      <c r="DR114" s="139"/>
      <c r="DS114" s="139"/>
      <c r="DT114" s="139"/>
      <c r="DU114" s="139"/>
    </row>
    <row r="115" spans="1:125" s="20" customFormat="1" hidden="1" x14ac:dyDescent="0.25">
      <c r="A115" s="23" t="str">
        <f>'ПЛАН НАВЧАЛЬНОГО ПРОЦЕСУ ДЕННА'!A115</f>
        <v>2.10</v>
      </c>
      <c r="B115" s="348" t="str">
        <f>'ПЛАН НАВЧАЛЬНОГО ПРОЦЕСУ ДЕННА'!B115</f>
        <v>Вибіркова дисципліна 10</v>
      </c>
      <c r="C115" s="349"/>
      <c r="D115" s="350">
        <f>'ПЛАН НАВЧАЛЬНОГО ПРОЦЕСУ ДЕННА'!D115</f>
        <v>0</v>
      </c>
      <c r="E115" s="351">
        <f>'ПЛАН НАВЧАЛЬНОГО ПРОЦЕСУ ДЕННА'!E115</f>
        <v>0</v>
      </c>
      <c r="F115" s="351">
        <f>'ПЛАН НАВЧАЛЬНОГО ПРОЦЕСУ ДЕННА'!F115</f>
        <v>0</v>
      </c>
      <c r="G115" s="352">
        <f>'ПЛАН НАВЧАЛЬНОГО ПРОЦЕСУ ДЕННА'!G115</f>
        <v>0</v>
      </c>
      <c r="H115" s="350">
        <f>'ПЛАН НАВЧАЛЬНОГО ПРОЦЕСУ ДЕННА'!H115</f>
        <v>0</v>
      </c>
      <c r="I115" s="351">
        <f>'ПЛАН НАВЧАЛЬНОГО ПРОЦЕСУ ДЕННА'!I115</f>
        <v>0</v>
      </c>
      <c r="J115" s="351">
        <f>'ПЛАН НАВЧАЛЬНОГО ПРОЦЕСУ ДЕННА'!J115</f>
        <v>0</v>
      </c>
      <c r="K115" s="351">
        <f>'ПЛАН НАВЧАЛЬНОГО ПРОЦЕСУ ДЕННА'!K115</f>
        <v>0</v>
      </c>
      <c r="L115" s="351">
        <f>'ПЛАН НАВЧАЛЬНОГО ПРОЦЕСУ ДЕННА'!L115</f>
        <v>0</v>
      </c>
      <c r="M115" s="351">
        <f>'ПЛАН НАВЧАЛЬНОГО ПРОЦЕСУ ДЕННА'!M115</f>
        <v>0</v>
      </c>
      <c r="N115" s="351">
        <f>'ПЛАН НАВЧАЛЬНОГО ПРОЦЕСУ ДЕННА'!N115</f>
        <v>0</v>
      </c>
      <c r="O115" s="311">
        <f>'ПЛАН НАВЧАЛЬНОГО ПРОЦЕСУ ДЕННА'!O115</f>
        <v>0</v>
      </c>
      <c r="P115" s="311">
        <f>'ПЛАН НАВЧАЛЬНОГО ПРОЦЕСУ ДЕННА'!P115</f>
        <v>0</v>
      </c>
      <c r="Q115" s="350">
        <f>'ПЛАН НАВЧАЛЬНОГО ПРОЦЕСУ ДЕННА'!Q115</f>
        <v>0</v>
      </c>
      <c r="R115" s="351">
        <f>'ПЛАН НАВЧАЛЬНОГО ПРОЦЕСУ ДЕННА'!R115</f>
        <v>0</v>
      </c>
      <c r="S115" s="351">
        <f>'ПЛАН НАВЧАЛЬНОГО ПРОЦЕСУ ДЕННА'!S115</f>
        <v>0</v>
      </c>
      <c r="T115" s="351">
        <f>'ПЛАН НАВЧАЛЬНОГО ПРОЦЕСУ ДЕННА'!T115</f>
        <v>0</v>
      </c>
      <c r="U115" s="351">
        <f>'ПЛАН НАВЧАЛЬНОГО ПРОЦЕСУ ДЕННА'!U115</f>
        <v>0</v>
      </c>
      <c r="V115" s="351">
        <f>'ПЛАН НАВЧАЛЬНОГО ПРОЦЕСУ ДЕННА'!V115</f>
        <v>0</v>
      </c>
      <c r="W115" s="351">
        <f>'ПЛАН НАВЧАЛЬНОГО ПРОЦЕСУ ДЕННА'!W115</f>
        <v>0</v>
      </c>
      <c r="X115" s="353">
        <f>'ПЛАН НАВЧАЛЬНОГО ПРОЦЕСУ ДЕННА'!X115</f>
        <v>0</v>
      </c>
      <c r="Y115" s="162">
        <f t="shared" si="124"/>
        <v>0</v>
      </c>
      <c r="Z115" s="9"/>
      <c r="AA115" s="9"/>
      <c r="AB115" s="9"/>
      <c r="AC115" s="9"/>
      <c r="AD115" s="354"/>
      <c r="AE115" s="354"/>
      <c r="AF115" s="354"/>
      <c r="AG115" s="76">
        <f>'ПЛАН НАВЧАЛЬНОГО ПРОЦЕСУ ДЕННА'!AG115</f>
        <v>0</v>
      </c>
      <c r="AH115" s="354">
        <f>IF('ПЛАН НАВЧАЛЬНОГО ПРОЦЕСУ ДЕННА'!AH115&gt;0,IF(ROUND('ПЛАН НАВЧАЛЬНОГО ПРОЦЕСУ ДЕННА'!AH115*$BW$4,0)&gt;0,ROUND('ПЛАН НАВЧАЛЬНОГО ПРОЦЕСУ ДЕННА'!AH115*$BW$4,0)*2,2),0)</f>
        <v>0</v>
      </c>
      <c r="AI115" s="354">
        <f>IF('ПЛАН НАВЧАЛЬНОГО ПРОЦЕСУ ДЕННА'!AI115&gt;0,IF(ROUND('ПЛАН НАВЧАЛЬНОГО ПРОЦЕСУ ДЕННА'!AI115*$BW$4,0)&gt;0,ROUND('ПЛАН НАВЧАЛЬНОГО ПРОЦЕСУ ДЕННА'!AI115*$BW$4,0)*2,2),0)</f>
        <v>0</v>
      </c>
      <c r="AJ115" s="354">
        <f>IF('ПЛАН НАВЧАЛЬНОГО ПРОЦЕСУ ДЕННА'!AJ115&gt;0,IF(ROUND('ПЛАН НАВЧАЛЬНОГО ПРОЦЕСУ ДЕННА'!AJ115*$BW$4,0)&gt;0,ROUND('ПЛАН НАВЧАЛЬНОГО ПРОЦЕСУ ДЕННА'!AJ115*$BW$4,0)*2,2),0)</f>
        <v>0</v>
      </c>
      <c r="AK115" s="76">
        <f>'ПЛАН НАВЧАЛЬНОГО ПРОЦЕСУ ДЕННА'!AK115</f>
        <v>0</v>
      </c>
      <c r="AL115" s="354">
        <f>IF('ПЛАН НАВЧАЛЬНОГО ПРОЦЕСУ ДЕННА'!AL115&gt;0,IF(ROUND('ПЛАН НАВЧАЛЬНОГО ПРОЦЕСУ ДЕННА'!AL115*$BW$4,0)&gt;0,ROUND('ПЛАН НАВЧАЛЬНОГО ПРОЦЕСУ ДЕННА'!AL115*$BW$4,0)*2,2),0)</f>
        <v>0</v>
      </c>
      <c r="AM115" s="354">
        <f>IF('ПЛАН НАВЧАЛЬНОГО ПРОЦЕСУ ДЕННА'!AM115&gt;0,IF(ROUND('ПЛАН НАВЧАЛЬНОГО ПРОЦЕСУ ДЕННА'!AM115*$BW$4,0)&gt;0,ROUND('ПЛАН НАВЧАЛЬНОГО ПРОЦЕСУ ДЕННА'!AM115*$BW$4,0)*2,2),0)</f>
        <v>0</v>
      </c>
      <c r="AN115" s="354">
        <f>IF('ПЛАН НАВЧАЛЬНОГО ПРОЦЕСУ ДЕННА'!AN115&gt;0,IF(ROUND('ПЛАН НАВЧАЛЬНОГО ПРОЦЕСУ ДЕННА'!AN115*$BW$4,0)&gt;0,ROUND('ПЛАН НАВЧАЛЬНОГО ПРОЦЕСУ ДЕННА'!AN115*$BW$4,0)*2,2),0)</f>
        <v>0</v>
      </c>
      <c r="AO115" s="76">
        <f>'ПЛАН НАВЧАЛЬНОГО ПРОЦЕСУ ДЕННА'!AO115</f>
        <v>0</v>
      </c>
      <c r="AP115" s="354">
        <f>IF('ПЛАН НАВЧАЛЬНОГО ПРОЦЕСУ ДЕННА'!AP115&gt;0,IF(ROUND('ПЛАН НАВЧАЛЬНОГО ПРОЦЕСУ ДЕННА'!AP115*$BW$4,0)&gt;0,ROUND('ПЛАН НАВЧАЛЬНОГО ПРОЦЕСУ ДЕННА'!AP115*$BW$4,0)*2,2),0)</f>
        <v>0</v>
      </c>
      <c r="AQ115" s="354">
        <f>IF('ПЛАН НАВЧАЛЬНОГО ПРОЦЕСУ ДЕННА'!AQ115&gt;0,IF(ROUND('ПЛАН НАВЧАЛЬНОГО ПРОЦЕСУ ДЕННА'!AQ115*$BW$4,0)&gt;0,ROUND('ПЛАН НАВЧАЛЬНОГО ПРОЦЕСУ ДЕННА'!AQ115*$BW$4,0)*2,2),0)</f>
        <v>0</v>
      </c>
      <c r="AR115" s="354">
        <f>IF('ПЛАН НАВЧАЛЬНОГО ПРОЦЕСУ ДЕННА'!AR115&gt;0,IF(ROUND('ПЛАН НАВЧАЛЬНОГО ПРОЦЕСУ ДЕННА'!AR115*$BW$4,0)&gt;0,ROUND('ПЛАН НАВЧАЛЬНОГО ПРОЦЕСУ ДЕННА'!AR115*$BW$4,0)*2,2),0)</f>
        <v>0</v>
      </c>
      <c r="AS115" s="76">
        <f>'ПЛАН НАВЧАЛЬНОГО ПРОЦЕСУ ДЕННА'!AS115</f>
        <v>0</v>
      </c>
      <c r="AT115" s="354">
        <f>IF('ПЛАН НАВЧАЛЬНОГО ПРОЦЕСУ ДЕННА'!AT115&gt;0,IF(ROUND('ПЛАН НАВЧАЛЬНОГО ПРОЦЕСУ ДЕННА'!AT115*$BW$4,0)&gt;0,ROUND('ПЛАН НАВЧАЛЬНОГО ПРОЦЕСУ ДЕННА'!AT115*$BW$4,0)*2,2),0)</f>
        <v>0</v>
      </c>
      <c r="AU115" s="354">
        <f>IF('ПЛАН НАВЧАЛЬНОГО ПРОЦЕСУ ДЕННА'!AU115&gt;0,IF(ROUND('ПЛАН НАВЧАЛЬНОГО ПРОЦЕСУ ДЕННА'!AU115*$BW$4,0)&gt;0,ROUND('ПЛАН НАВЧАЛЬНОГО ПРОЦЕСУ ДЕННА'!AU115*$BW$4,0)*2,2),0)</f>
        <v>0</v>
      </c>
      <c r="AV115" s="354">
        <f>IF('ПЛАН НАВЧАЛЬНОГО ПРОЦЕСУ ДЕННА'!AV115&gt;0,IF(ROUND('ПЛАН НАВЧАЛЬНОГО ПРОЦЕСУ ДЕННА'!AV115*$BW$4,0)&gt;0,ROUND('ПЛАН НАВЧАЛЬНОГО ПРОЦЕСУ ДЕННА'!AV115*$BW$4,0)*2,2),0)</f>
        <v>0</v>
      </c>
      <c r="AW115" s="76">
        <f>'ПЛАН НАВЧАЛЬНОГО ПРОЦЕСУ ДЕННА'!AW115</f>
        <v>0</v>
      </c>
      <c r="AX115" s="354">
        <f>IF('ПЛАН НАВЧАЛЬНОГО ПРОЦЕСУ ДЕННА'!AX115&gt;0,IF(ROUND('ПЛАН НАВЧАЛЬНОГО ПРОЦЕСУ ДЕННА'!AX115*$BW$4,0)&gt;0,ROUND('ПЛАН НАВЧАЛЬНОГО ПРОЦЕСУ ДЕННА'!AX115*$BW$4,0)*2,2),0)</f>
        <v>0</v>
      </c>
      <c r="AY115" s="354">
        <f>IF('ПЛАН НАВЧАЛЬНОГО ПРОЦЕСУ ДЕННА'!AY115&gt;0,IF(ROUND('ПЛАН НАВЧАЛЬНОГО ПРОЦЕСУ ДЕННА'!AY115*$BW$4,0)&gt;0,ROUND('ПЛАН НАВЧАЛЬНОГО ПРОЦЕСУ ДЕННА'!AY115*$BW$4,0)*2,2),0)</f>
        <v>0</v>
      </c>
      <c r="AZ115" s="354">
        <f>IF('ПЛАН НАВЧАЛЬНОГО ПРОЦЕСУ ДЕННА'!AZ115&gt;0,IF(ROUND('ПЛАН НАВЧАЛЬНОГО ПРОЦЕСУ ДЕННА'!AZ115*$BW$4,0)&gt;0,ROUND('ПЛАН НАВЧАЛЬНОГО ПРОЦЕСУ ДЕННА'!AZ115*$BW$4,0)*2,2),0)</f>
        <v>0</v>
      </c>
      <c r="BA115" s="76">
        <f>'ПЛАН НАВЧАЛЬНОГО ПРОЦЕСУ ДЕННА'!BA115</f>
        <v>0</v>
      </c>
      <c r="BB115" s="354">
        <f>IF('ПЛАН НАВЧАЛЬНОГО ПРОЦЕСУ ДЕННА'!BB115&gt;0,IF(ROUND('ПЛАН НАВЧАЛЬНОГО ПРОЦЕСУ ДЕННА'!BB115*$BW$4,0)&gt;0,ROUND('ПЛАН НАВЧАЛЬНОГО ПРОЦЕСУ ДЕННА'!BB115*$BW$4,0)*2,2),0)</f>
        <v>0</v>
      </c>
      <c r="BC115" s="354">
        <f>IF('ПЛАН НАВЧАЛЬНОГО ПРОЦЕСУ ДЕННА'!BC115&gt;0,IF(ROUND('ПЛАН НАВЧАЛЬНОГО ПРОЦЕСУ ДЕННА'!BC115*$BW$4,0)&gt;0,ROUND('ПЛАН НАВЧАЛЬНОГО ПРОЦЕСУ ДЕННА'!BC115*$BW$4,0)*2,2),0)</f>
        <v>0</v>
      </c>
      <c r="BD115" s="354">
        <f>IF('ПЛАН НАВЧАЛЬНОГО ПРОЦЕСУ ДЕННА'!BD115&gt;0,IF(ROUND('ПЛАН НАВЧАЛЬНОГО ПРОЦЕСУ ДЕННА'!BD115*$BW$4,0)&gt;0,ROUND('ПЛАН НАВЧАЛЬНОГО ПРОЦЕСУ ДЕННА'!BD115*$BW$4,0)*2,2),0)</f>
        <v>0</v>
      </c>
      <c r="BE115" s="76">
        <f>'ПЛАН НАВЧАЛЬНОГО ПРОЦЕСУ ДЕННА'!BE115</f>
        <v>0</v>
      </c>
      <c r="BF115" s="354">
        <f>IF('ПЛАН НАВЧАЛЬНОГО ПРОЦЕСУ ДЕННА'!BF115&gt;0,IF(ROUND('ПЛАН НАВЧАЛЬНОГО ПРОЦЕСУ ДЕННА'!BF115*$BW$4,0)&gt;0,ROUND('ПЛАН НАВЧАЛЬНОГО ПРОЦЕСУ ДЕННА'!BF115*$BW$4,0)*2,2),0)</f>
        <v>0</v>
      </c>
      <c r="BG115" s="354">
        <f>IF('ПЛАН НАВЧАЛЬНОГО ПРОЦЕСУ ДЕННА'!BG115&gt;0,IF(ROUND('ПЛАН НАВЧАЛЬНОГО ПРОЦЕСУ ДЕННА'!BG115*$BW$4,0)&gt;0,ROUND('ПЛАН НАВЧАЛЬНОГО ПРОЦЕСУ ДЕННА'!BG115*$BW$4,0)*2,2),0)</f>
        <v>0</v>
      </c>
      <c r="BH115" s="354">
        <f>IF('ПЛАН НАВЧАЛЬНОГО ПРОЦЕСУ ДЕННА'!BH115&gt;0,IF(ROUND('ПЛАН НАВЧАЛЬНОГО ПРОЦЕСУ ДЕННА'!BH115*$BW$4,0)&gt;0,ROUND('ПЛАН НАВЧАЛЬНОГО ПРОЦЕСУ ДЕННА'!BH115*$BW$4,0)*2,2),0)</f>
        <v>0</v>
      </c>
      <c r="BI115" s="76">
        <f>'ПЛАН НАВЧАЛЬНОГО ПРОЦЕСУ ДЕННА'!BI115</f>
        <v>0</v>
      </c>
      <c r="BJ115" s="69">
        <f t="shared" si="125"/>
        <v>0</v>
      </c>
      <c r="BK115" s="142" t="str">
        <f t="shared" si="126"/>
        <v/>
      </c>
      <c r="BL115" s="96">
        <f t="shared" si="127"/>
        <v>0</v>
      </c>
      <c r="BM115" s="96">
        <f t="shared" si="128"/>
        <v>0</v>
      </c>
      <c r="BN115" s="96">
        <f t="shared" si="129"/>
        <v>0</v>
      </c>
      <c r="BO115" s="96">
        <f t="shared" si="130"/>
        <v>0</v>
      </c>
      <c r="BP115" s="96">
        <f t="shared" si="131"/>
        <v>0</v>
      </c>
      <c r="BQ115" s="96">
        <f t="shared" si="132"/>
        <v>0</v>
      </c>
      <c r="BR115" s="96">
        <f t="shared" si="133"/>
        <v>0</v>
      </c>
      <c r="BS115" s="96">
        <f t="shared" si="134"/>
        <v>0</v>
      </c>
      <c r="BT115" s="101">
        <f t="shared" si="163"/>
        <v>0</v>
      </c>
      <c r="BW115" s="15">
        <f t="shared" si="135"/>
        <v>0</v>
      </c>
      <c r="BX115" s="15">
        <f t="shared" si="136"/>
        <v>0</v>
      </c>
      <c r="BY115" s="15">
        <f t="shared" si="137"/>
        <v>0</v>
      </c>
      <c r="BZ115" s="15">
        <f t="shared" si="138"/>
        <v>0</v>
      </c>
      <c r="CA115" s="15">
        <f t="shared" si="139"/>
        <v>0</v>
      </c>
      <c r="CB115" s="15">
        <f t="shared" si="140"/>
        <v>0</v>
      </c>
      <c r="CC115" s="15">
        <f t="shared" si="141"/>
        <v>0</v>
      </c>
      <c r="CD115" s="15">
        <f t="shared" si="142"/>
        <v>0</v>
      </c>
      <c r="CE115" s="234">
        <f t="shared" si="143"/>
        <v>0</v>
      </c>
      <c r="CF115" s="355">
        <f t="shared" si="144"/>
        <v>0</v>
      </c>
      <c r="CH115" s="356">
        <f t="shared" si="145"/>
        <v>0</v>
      </c>
      <c r="CI115" s="356">
        <f t="shared" si="146"/>
        <v>0</v>
      </c>
      <c r="CJ115" s="356">
        <f t="shared" si="147"/>
        <v>0</v>
      </c>
      <c r="CK115" s="356">
        <f t="shared" si="148"/>
        <v>0</v>
      </c>
      <c r="CL115" s="356">
        <f t="shared" si="149"/>
        <v>0</v>
      </c>
      <c r="CM115" s="356">
        <f t="shared" si="150"/>
        <v>0</v>
      </c>
      <c r="CN115" s="356">
        <f t="shared" si="151"/>
        <v>0</v>
      </c>
      <c r="CO115" s="356">
        <f t="shared" si="152"/>
        <v>0</v>
      </c>
      <c r="CP115" s="357">
        <f t="shared" si="153"/>
        <v>0</v>
      </c>
      <c r="CQ115" s="356">
        <f t="shared" si="154"/>
        <v>0</v>
      </c>
      <c r="CR115" s="356">
        <f t="shared" si="155"/>
        <v>0</v>
      </c>
      <c r="CS115" s="358">
        <f t="shared" si="156"/>
        <v>0</v>
      </c>
      <c r="CT115" s="356">
        <f t="shared" si="157"/>
        <v>0</v>
      </c>
      <c r="CU115" s="356">
        <f t="shared" si="158"/>
        <v>0</v>
      </c>
      <c r="CV115" s="356">
        <f t="shared" si="159"/>
        <v>0</v>
      </c>
      <c r="CW115" s="356">
        <f t="shared" si="160"/>
        <v>0</v>
      </c>
      <c r="CX115" s="356">
        <f t="shared" si="161"/>
        <v>0</v>
      </c>
      <c r="CY115" s="359">
        <f t="shared" si="162"/>
        <v>0</v>
      </c>
      <c r="DC115" s="360">
        <f>SUM($AD115:$AF115)+SUM($AH115:$AJ115)+SUM($AL115:AN115)+SUM($AP115:AR115)+SUM($AT115:AV115)+SUM($AX115:AZ115)+SUM($BB115:BD115)+SUM($BF115:BH115)</f>
        <v>0</v>
      </c>
      <c r="DD115" s="139"/>
      <c r="DE115" s="139"/>
      <c r="DF115" s="139"/>
      <c r="DG115" s="139"/>
      <c r="DH115" s="139"/>
      <c r="DI115" s="139"/>
      <c r="DJ115" s="139"/>
      <c r="DK115" s="139"/>
      <c r="DL115" s="139"/>
      <c r="DM115" s="139"/>
      <c r="DN115" s="139"/>
      <c r="DO115" s="139"/>
      <c r="DP115" s="139"/>
      <c r="DQ115" s="139"/>
      <c r="DR115" s="139"/>
      <c r="DS115" s="139"/>
      <c r="DT115" s="139"/>
      <c r="DU115" s="139"/>
    </row>
    <row r="116" spans="1:125" s="20" customFormat="1" hidden="1" x14ac:dyDescent="0.25">
      <c r="A116" s="23" t="str">
        <f>'ПЛАН НАВЧАЛЬНОГО ПРОЦЕСУ ДЕННА'!A116</f>
        <v>2.11</v>
      </c>
      <c r="B116" s="348" t="str">
        <f>'ПЛАН НАВЧАЛЬНОГО ПРОЦЕСУ ДЕННА'!B116</f>
        <v>Вибіркова дисципліна 11</v>
      </c>
      <c r="C116" s="349"/>
      <c r="D116" s="350">
        <f>'ПЛАН НАВЧАЛЬНОГО ПРОЦЕСУ ДЕННА'!D116</f>
        <v>0</v>
      </c>
      <c r="E116" s="351">
        <f>'ПЛАН НАВЧАЛЬНОГО ПРОЦЕСУ ДЕННА'!E116</f>
        <v>0</v>
      </c>
      <c r="F116" s="351">
        <f>'ПЛАН НАВЧАЛЬНОГО ПРОЦЕСУ ДЕННА'!F116</f>
        <v>0</v>
      </c>
      <c r="G116" s="352">
        <f>'ПЛАН НАВЧАЛЬНОГО ПРОЦЕСУ ДЕННА'!G116</f>
        <v>0</v>
      </c>
      <c r="H116" s="350">
        <f>'ПЛАН НАВЧАЛЬНОГО ПРОЦЕСУ ДЕННА'!H116</f>
        <v>0</v>
      </c>
      <c r="I116" s="351">
        <f>'ПЛАН НАВЧАЛЬНОГО ПРОЦЕСУ ДЕННА'!I116</f>
        <v>0</v>
      </c>
      <c r="J116" s="351">
        <f>'ПЛАН НАВЧАЛЬНОГО ПРОЦЕСУ ДЕННА'!J116</f>
        <v>0</v>
      </c>
      <c r="K116" s="351">
        <f>'ПЛАН НАВЧАЛЬНОГО ПРОЦЕСУ ДЕННА'!K116</f>
        <v>0</v>
      </c>
      <c r="L116" s="351">
        <f>'ПЛАН НАВЧАЛЬНОГО ПРОЦЕСУ ДЕННА'!L116</f>
        <v>0</v>
      </c>
      <c r="M116" s="351">
        <f>'ПЛАН НАВЧАЛЬНОГО ПРОЦЕСУ ДЕННА'!M116</f>
        <v>0</v>
      </c>
      <c r="N116" s="351">
        <f>'ПЛАН НАВЧАЛЬНОГО ПРОЦЕСУ ДЕННА'!N116</f>
        <v>0</v>
      </c>
      <c r="O116" s="311">
        <f>'ПЛАН НАВЧАЛЬНОГО ПРОЦЕСУ ДЕННА'!O116</f>
        <v>0</v>
      </c>
      <c r="P116" s="311">
        <f>'ПЛАН НАВЧАЛЬНОГО ПРОЦЕСУ ДЕННА'!P116</f>
        <v>0</v>
      </c>
      <c r="Q116" s="350">
        <f>'ПЛАН НАВЧАЛЬНОГО ПРОЦЕСУ ДЕННА'!Q116</f>
        <v>0</v>
      </c>
      <c r="R116" s="351">
        <f>'ПЛАН НАВЧАЛЬНОГО ПРОЦЕСУ ДЕННА'!R116</f>
        <v>0</v>
      </c>
      <c r="S116" s="351">
        <f>'ПЛАН НАВЧАЛЬНОГО ПРОЦЕСУ ДЕННА'!S116</f>
        <v>0</v>
      </c>
      <c r="T116" s="351">
        <f>'ПЛАН НАВЧАЛЬНОГО ПРОЦЕСУ ДЕННА'!T116</f>
        <v>0</v>
      </c>
      <c r="U116" s="351">
        <f>'ПЛАН НАВЧАЛЬНОГО ПРОЦЕСУ ДЕННА'!U116</f>
        <v>0</v>
      </c>
      <c r="V116" s="351">
        <f>'ПЛАН НАВЧАЛЬНОГО ПРОЦЕСУ ДЕННА'!V116</f>
        <v>0</v>
      </c>
      <c r="W116" s="351">
        <f>'ПЛАН НАВЧАЛЬНОГО ПРОЦЕСУ ДЕННА'!W116</f>
        <v>0</v>
      </c>
      <c r="X116" s="353">
        <f>'ПЛАН НАВЧАЛЬНОГО ПРОЦЕСУ ДЕННА'!X116</f>
        <v>0</v>
      </c>
      <c r="Y116" s="162">
        <f t="shared" si="124"/>
        <v>0</v>
      </c>
      <c r="Z116" s="9"/>
      <c r="AA116" s="9"/>
      <c r="AB116" s="9"/>
      <c r="AC116" s="9"/>
      <c r="AD116" s="354"/>
      <c r="AE116" s="354"/>
      <c r="AF116" s="354"/>
      <c r="AG116" s="76">
        <f>'ПЛАН НАВЧАЛЬНОГО ПРОЦЕСУ ДЕННА'!AG116</f>
        <v>0</v>
      </c>
      <c r="AH116" s="354">
        <f>IF('ПЛАН НАВЧАЛЬНОГО ПРОЦЕСУ ДЕННА'!AH116&gt;0,IF(ROUND('ПЛАН НАВЧАЛЬНОГО ПРОЦЕСУ ДЕННА'!AH116*$BW$4,0)&gt;0,ROUND('ПЛАН НАВЧАЛЬНОГО ПРОЦЕСУ ДЕННА'!AH116*$BW$4,0)*2,2),0)</f>
        <v>0</v>
      </c>
      <c r="AI116" s="354">
        <f>IF('ПЛАН НАВЧАЛЬНОГО ПРОЦЕСУ ДЕННА'!AI116&gt;0,IF(ROUND('ПЛАН НАВЧАЛЬНОГО ПРОЦЕСУ ДЕННА'!AI116*$BW$4,0)&gt;0,ROUND('ПЛАН НАВЧАЛЬНОГО ПРОЦЕСУ ДЕННА'!AI116*$BW$4,0)*2,2),0)</f>
        <v>0</v>
      </c>
      <c r="AJ116" s="354">
        <f>IF('ПЛАН НАВЧАЛЬНОГО ПРОЦЕСУ ДЕННА'!AJ116&gt;0,IF(ROUND('ПЛАН НАВЧАЛЬНОГО ПРОЦЕСУ ДЕННА'!AJ116*$BW$4,0)&gt;0,ROUND('ПЛАН НАВЧАЛЬНОГО ПРОЦЕСУ ДЕННА'!AJ116*$BW$4,0)*2,2),0)</f>
        <v>0</v>
      </c>
      <c r="AK116" s="76">
        <f>'ПЛАН НАВЧАЛЬНОГО ПРОЦЕСУ ДЕННА'!AK116</f>
        <v>0</v>
      </c>
      <c r="AL116" s="354">
        <f>IF('ПЛАН НАВЧАЛЬНОГО ПРОЦЕСУ ДЕННА'!AL116&gt;0,IF(ROUND('ПЛАН НАВЧАЛЬНОГО ПРОЦЕСУ ДЕННА'!AL116*$BW$4,0)&gt;0,ROUND('ПЛАН НАВЧАЛЬНОГО ПРОЦЕСУ ДЕННА'!AL116*$BW$4,0)*2,2),0)</f>
        <v>0</v>
      </c>
      <c r="AM116" s="354">
        <f>IF('ПЛАН НАВЧАЛЬНОГО ПРОЦЕСУ ДЕННА'!AM116&gt;0,IF(ROUND('ПЛАН НАВЧАЛЬНОГО ПРОЦЕСУ ДЕННА'!AM116*$BW$4,0)&gt;0,ROUND('ПЛАН НАВЧАЛЬНОГО ПРОЦЕСУ ДЕННА'!AM116*$BW$4,0)*2,2),0)</f>
        <v>0</v>
      </c>
      <c r="AN116" s="354">
        <f>IF('ПЛАН НАВЧАЛЬНОГО ПРОЦЕСУ ДЕННА'!AN116&gt;0,IF(ROUND('ПЛАН НАВЧАЛЬНОГО ПРОЦЕСУ ДЕННА'!AN116*$BW$4,0)&gt;0,ROUND('ПЛАН НАВЧАЛЬНОГО ПРОЦЕСУ ДЕННА'!AN116*$BW$4,0)*2,2),0)</f>
        <v>0</v>
      </c>
      <c r="AO116" s="76">
        <f>'ПЛАН НАВЧАЛЬНОГО ПРОЦЕСУ ДЕННА'!AO116</f>
        <v>0</v>
      </c>
      <c r="AP116" s="354">
        <f>IF('ПЛАН НАВЧАЛЬНОГО ПРОЦЕСУ ДЕННА'!AP116&gt;0,IF(ROUND('ПЛАН НАВЧАЛЬНОГО ПРОЦЕСУ ДЕННА'!AP116*$BW$4,0)&gt;0,ROUND('ПЛАН НАВЧАЛЬНОГО ПРОЦЕСУ ДЕННА'!AP116*$BW$4,0)*2,2),0)</f>
        <v>0</v>
      </c>
      <c r="AQ116" s="354">
        <f>IF('ПЛАН НАВЧАЛЬНОГО ПРОЦЕСУ ДЕННА'!AQ116&gt;0,IF(ROUND('ПЛАН НАВЧАЛЬНОГО ПРОЦЕСУ ДЕННА'!AQ116*$BW$4,0)&gt;0,ROUND('ПЛАН НАВЧАЛЬНОГО ПРОЦЕСУ ДЕННА'!AQ116*$BW$4,0)*2,2),0)</f>
        <v>0</v>
      </c>
      <c r="AR116" s="354">
        <f>IF('ПЛАН НАВЧАЛЬНОГО ПРОЦЕСУ ДЕННА'!AR116&gt;0,IF(ROUND('ПЛАН НАВЧАЛЬНОГО ПРОЦЕСУ ДЕННА'!AR116*$BW$4,0)&gt;0,ROUND('ПЛАН НАВЧАЛЬНОГО ПРОЦЕСУ ДЕННА'!AR116*$BW$4,0)*2,2),0)</f>
        <v>0</v>
      </c>
      <c r="AS116" s="76">
        <f>'ПЛАН НАВЧАЛЬНОГО ПРОЦЕСУ ДЕННА'!AS116</f>
        <v>0</v>
      </c>
      <c r="AT116" s="354">
        <f>IF('ПЛАН НАВЧАЛЬНОГО ПРОЦЕСУ ДЕННА'!AT116&gt;0,IF(ROUND('ПЛАН НАВЧАЛЬНОГО ПРОЦЕСУ ДЕННА'!AT116*$BW$4,0)&gt;0,ROUND('ПЛАН НАВЧАЛЬНОГО ПРОЦЕСУ ДЕННА'!AT116*$BW$4,0)*2,2),0)</f>
        <v>0</v>
      </c>
      <c r="AU116" s="354">
        <f>IF('ПЛАН НАВЧАЛЬНОГО ПРОЦЕСУ ДЕННА'!AU116&gt;0,IF(ROUND('ПЛАН НАВЧАЛЬНОГО ПРОЦЕСУ ДЕННА'!AU116*$BW$4,0)&gt;0,ROUND('ПЛАН НАВЧАЛЬНОГО ПРОЦЕСУ ДЕННА'!AU116*$BW$4,0)*2,2),0)</f>
        <v>0</v>
      </c>
      <c r="AV116" s="354">
        <f>IF('ПЛАН НАВЧАЛЬНОГО ПРОЦЕСУ ДЕННА'!AV116&gt;0,IF(ROUND('ПЛАН НАВЧАЛЬНОГО ПРОЦЕСУ ДЕННА'!AV116*$BW$4,0)&gt;0,ROUND('ПЛАН НАВЧАЛЬНОГО ПРОЦЕСУ ДЕННА'!AV116*$BW$4,0)*2,2),0)</f>
        <v>0</v>
      </c>
      <c r="AW116" s="76">
        <f>'ПЛАН НАВЧАЛЬНОГО ПРОЦЕСУ ДЕННА'!AW116</f>
        <v>0</v>
      </c>
      <c r="AX116" s="354">
        <f>IF('ПЛАН НАВЧАЛЬНОГО ПРОЦЕСУ ДЕННА'!AX116&gt;0,IF(ROUND('ПЛАН НАВЧАЛЬНОГО ПРОЦЕСУ ДЕННА'!AX116*$BW$4,0)&gt;0,ROUND('ПЛАН НАВЧАЛЬНОГО ПРОЦЕСУ ДЕННА'!AX116*$BW$4,0)*2,2),0)</f>
        <v>0</v>
      </c>
      <c r="AY116" s="354">
        <f>IF('ПЛАН НАВЧАЛЬНОГО ПРОЦЕСУ ДЕННА'!AY116&gt;0,IF(ROUND('ПЛАН НАВЧАЛЬНОГО ПРОЦЕСУ ДЕННА'!AY116*$BW$4,0)&gt;0,ROUND('ПЛАН НАВЧАЛЬНОГО ПРОЦЕСУ ДЕННА'!AY116*$BW$4,0)*2,2),0)</f>
        <v>0</v>
      </c>
      <c r="AZ116" s="354">
        <f>IF('ПЛАН НАВЧАЛЬНОГО ПРОЦЕСУ ДЕННА'!AZ116&gt;0,IF(ROUND('ПЛАН НАВЧАЛЬНОГО ПРОЦЕСУ ДЕННА'!AZ116*$BW$4,0)&gt;0,ROUND('ПЛАН НАВЧАЛЬНОГО ПРОЦЕСУ ДЕННА'!AZ116*$BW$4,0)*2,2),0)</f>
        <v>0</v>
      </c>
      <c r="BA116" s="76">
        <f>'ПЛАН НАВЧАЛЬНОГО ПРОЦЕСУ ДЕННА'!BA116</f>
        <v>0</v>
      </c>
      <c r="BB116" s="354">
        <f>IF('ПЛАН НАВЧАЛЬНОГО ПРОЦЕСУ ДЕННА'!BB116&gt;0,IF(ROUND('ПЛАН НАВЧАЛЬНОГО ПРОЦЕСУ ДЕННА'!BB116*$BW$4,0)&gt;0,ROUND('ПЛАН НАВЧАЛЬНОГО ПРОЦЕСУ ДЕННА'!BB116*$BW$4,0)*2,2),0)</f>
        <v>0</v>
      </c>
      <c r="BC116" s="354">
        <f>IF('ПЛАН НАВЧАЛЬНОГО ПРОЦЕСУ ДЕННА'!BC116&gt;0,IF(ROUND('ПЛАН НАВЧАЛЬНОГО ПРОЦЕСУ ДЕННА'!BC116*$BW$4,0)&gt;0,ROUND('ПЛАН НАВЧАЛЬНОГО ПРОЦЕСУ ДЕННА'!BC116*$BW$4,0)*2,2),0)</f>
        <v>0</v>
      </c>
      <c r="BD116" s="354">
        <f>IF('ПЛАН НАВЧАЛЬНОГО ПРОЦЕСУ ДЕННА'!BD116&gt;0,IF(ROUND('ПЛАН НАВЧАЛЬНОГО ПРОЦЕСУ ДЕННА'!BD116*$BW$4,0)&gt;0,ROUND('ПЛАН НАВЧАЛЬНОГО ПРОЦЕСУ ДЕННА'!BD116*$BW$4,0)*2,2),0)</f>
        <v>0</v>
      </c>
      <c r="BE116" s="76">
        <f>'ПЛАН НАВЧАЛЬНОГО ПРОЦЕСУ ДЕННА'!BE116</f>
        <v>0</v>
      </c>
      <c r="BF116" s="354">
        <f>IF('ПЛАН НАВЧАЛЬНОГО ПРОЦЕСУ ДЕННА'!BF116&gt;0,IF(ROUND('ПЛАН НАВЧАЛЬНОГО ПРОЦЕСУ ДЕННА'!BF116*$BW$4,0)&gt;0,ROUND('ПЛАН НАВЧАЛЬНОГО ПРОЦЕСУ ДЕННА'!BF116*$BW$4,0)*2,2),0)</f>
        <v>0</v>
      </c>
      <c r="BG116" s="354">
        <f>IF('ПЛАН НАВЧАЛЬНОГО ПРОЦЕСУ ДЕННА'!BG116&gt;0,IF(ROUND('ПЛАН НАВЧАЛЬНОГО ПРОЦЕСУ ДЕННА'!BG116*$BW$4,0)&gt;0,ROUND('ПЛАН НАВЧАЛЬНОГО ПРОЦЕСУ ДЕННА'!BG116*$BW$4,0)*2,2),0)</f>
        <v>0</v>
      </c>
      <c r="BH116" s="354">
        <f>IF('ПЛАН НАВЧАЛЬНОГО ПРОЦЕСУ ДЕННА'!BH116&gt;0,IF(ROUND('ПЛАН НАВЧАЛЬНОГО ПРОЦЕСУ ДЕННА'!BH116*$BW$4,0)&gt;0,ROUND('ПЛАН НАВЧАЛЬНОГО ПРОЦЕСУ ДЕННА'!BH116*$BW$4,0)*2,2),0)</f>
        <v>0</v>
      </c>
      <c r="BI116" s="76">
        <f>'ПЛАН НАВЧАЛЬНОГО ПРОЦЕСУ ДЕННА'!BI116</f>
        <v>0</v>
      </c>
      <c r="BJ116" s="69">
        <f t="shared" si="125"/>
        <v>0</v>
      </c>
      <c r="BK116" s="142" t="str">
        <f t="shared" si="126"/>
        <v/>
      </c>
      <c r="BL116" s="96">
        <f t="shared" si="127"/>
        <v>0</v>
      </c>
      <c r="BM116" s="96">
        <f t="shared" si="128"/>
        <v>0</v>
      </c>
      <c r="BN116" s="96">
        <f t="shared" si="129"/>
        <v>0</v>
      </c>
      <c r="BO116" s="96">
        <f t="shared" si="130"/>
        <v>0</v>
      </c>
      <c r="BP116" s="96">
        <f t="shared" si="131"/>
        <v>0</v>
      </c>
      <c r="BQ116" s="96">
        <f t="shared" si="132"/>
        <v>0</v>
      </c>
      <c r="BR116" s="96">
        <f t="shared" si="133"/>
        <v>0</v>
      </c>
      <c r="BS116" s="96">
        <f t="shared" si="134"/>
        <v>0</v>
      </c>
      <c r="BT116" s="101">
        <f t="shared" si="163"/>
        <v>0</v>
      </c>
      <c r="BW116" s="15">
        <f t="shared" si="135"/>
        <v>0</v>
      </c>
      <c r="BX116" s="15">
        <f t="shared" si="136"/>
        <v>0</v>
      </c>
      <c r="BY116" s="15">
        <f t="shared" si="137"/>
        <v>0</v>
      </c>
      <c r="BZ116" s="15">
        <f t="shared" si="138"/>
        <v>0</v>
      </c>
      <c r="CA116" s="15">
        <f t="shared" si="139"/>
        <v>0</v>
      </c>
      <c r="CB116" s="15">
        <f t="shared" si="140"/>
        <v>0</v>
      </c>
      <c r="CC116" s="15">
        <f t="shared" si="141"/>
        <v>0</v>
      </c>
      <c r="CD116" s="15">
        <f t="shared" si="142"/>
        <v>0</v>
      </c>
      <c r="CE116" s="234">
        <f t="shared" si="143"/>
        <v>0</v>
      </c>
      <c r="CF116" s="355">
        <f t="shared" si="144"/>
        <v>0</v>
      </c>
      <c r="CH116" s="356">
        <f t="shared" si="145"/>
        <v>0</v>
      </c>
      <c r="CI116" s="356">
        <f t="shared" si="146"/>
        <v>0</v>
      </c>
      <c r="CJ116" s="356">
        <f t="shared" si="147"/>
        <v>0</v>
      </c>
      <c r="CK116" s="356">
        <f t="shared" si="148"/>
        <v>0</v>
      </c>
      <c r="CL116" s="356">
        <f t="shared" si="149"/>
        <v>0</v>
      </c>
      <c r="CM116" s="356">
        <f t="shared" si="150"/>
        <v>0</v>
      </c>
      <c r="CN116" s="356">
        <f t="shared" si="151"/>
        <v>0</v>
      </c>
      <c r="CO116" s="356">
        <f t="shared" si="152"/>
        <v>0</v>
      </c>
      <c r="CP116" s="357">
        <f t="shared" si="153"/>
        <v>0</v>
      </c>
      <c r="CQ116" s="356">
        <f t="shared" si="154"/>
        <v>0</v>
      </c>
      <c r="CR116" s="356">
        <f t="shared" si="155"/>
        <v>0</v>
      </c>
      <c r="CS116" s="358">
        <f t="shared" si="156"/>
        <v>0</v>
      </c>
      <c r="CT116" s="356">
        <f t="shared" si="157"/>
        <v>0</v>
      </c>
      <c r="CU116" s="356">
        <f t="shared" si="158"/>
        <v>0</v>
      </c>
      <c r="CV116" s="356">
        <f t="shared" si="159"/>
        <v>0</v>
      </c>
      <c r="CW116" s="356">
        <f t="shared" si="160"/>
        <v>0</v>
      </c>
      <c r="CX116" s="356">
        <f t="shared" si="161"/>
        <v>0</v>
      </c>
      <c r="CY116" s="359">
        <f t="shared" si="162"/>
        <v>0</v>
      </c>
      <c r="DC116" s="360">
        <f>SUM($AD116:$AF116)+SUM($AH116:$AJ116)+SUM($AL116:AN116)+SUM($AP116:AR116)+SUM($AT116:AV116)+SUM($AX116:AZ116)+SUM($BB116:BD116)+SUM($BF116:BH116)</f>
        <v>0</v>
      </c>
      <c r="DD116" s="139"/>
      <c r="DE116" s="139"/>
      <c r="DF116" s="139"/>
      <c r="DG116" s="139"/>
      <c r="DH116" s="139"/>
      <c r="DI116" s="139"/>
      <c r="DJ116" s="139"/>
      <c r="DK116" s="139"/>
      <c r="DL116" s="139"/>
      <c r="DM116" s="139"/>
      <c r="DN116" s="139"/>
      <c r="DO116" s="139"/>
      <c r="DP116" s="139"/>
      <c r="DQ116" s="139"/>
      <c r="DR116" s="139"/>
      <c r="DS116" s="139"/>
      <c r="DT116" s="139"/>
      <c r="DU116" s="139"/>
    </row>
    <row r="117" spans="1:125" s="20" customFormat="1" hidden="1" x14ac:dyDescent="0.25">
      <c r="A117" s="23" t="str">
        <f>'ПЛАН НАВЧАЛЬНОГО ПРОЦЕСУ ДЕННА'!A117</f>
        <v>2.12</v>
      </c>
      <c r="B117" s="348" t="str">
        <f>'ПЛАН НАВЧАЛЬНОГО ПРОЦЕСУ ДЕННА'!B117</f>
        <v>Вибіркова дисципліна 12</v>
      </c>
      <c r="C117" s="349"/>
      <c r="D117" s="350">
        <f>'ПЛАН НАВЧАЛЬНОГО ПРОЦЕСУ ДЕННА'!D117</f>
        <v>0</v>
      </c>
      <c r="E117" s="351">
        <f>'ПЛАН НАВЧАЛЬНОГО ПРОЦЕСУ ДЕННА'!E117</f>
        <v>0</v>
      </c>
      <c r="F117" s="351">
        <f>'ПЛАН НАВЧАЛЬНОГО ПРОЦЕСУ ДЕННА'!F117</f>
        <v>0</v>
      </c>
      <c r="G117" s="352">
        <f>'ПЛАН НАВЧАЛЬНОГО ПРОЦЕСУ ДЕННА'!G117</f>
        <v>0</v>
      </c>
      <c r="H117" s="350">
        <f>'ПЛАН НАВЧАЛЬНОГО ПРОЦЕСУ ДЕННА'!H117</f>
        <v>0</v>
      </c>
      <c r="I117" s="351">
        <f>'ПЛАН НАВЧАЛЬНОГО ПРОЦЕСУ ДЕННА'!I117</f>
        <v>0</v>
      </c>
      <c r="J117" s="351">
        <f>'ПЛАН НАВЧАЛЬНОГО ПРОЦЕСУ ДЕННА'!J117</f>
        <v>0</v>
      </c>
      <c r="K117" s="351">
        <f>'ПЛАН НАВЧАЛЬНОГО ПРОЦЕСУ ДЕННА'!K117</f>
        <v>0</v>
      </c>
      <c r="L117" s="351">
        <f>'ПЛАН НАВЧАЛЬНОГО ПРОЦЕСУ ДЕННА'!L117</f>
        <v>0</v>
      </c>
      <c r="M117" s="351">
        <f>'ПЛАН НАВЧАЛЬНОГО ПРОЦЕСУ ДЕННА'!M117</f>
        <v>0</v>
      </c>
      <c r="N117" s="351">
        <f>'ПЛАН НАВЧАЛЬНОГО ПРОЦЕСУ ДЕННА'!N117</f>
        <v>0</v>
      </c>
      <c r="O117" s="311">
        <f>'ПЛАН НАВЧАЛЬНОГО ПРОЦЕСУ ДЕННА'!O117</f>
        <v>0</v>
      </c>
      <c r="P117" s="311">
        <f>'ПЛАН НАВЧАЛЬНОГО ПРОЦЕСУ ДЕННА'!P117</f>
        <v>0</v>
      </c>
      <c r="Q117" s="350">
        <f>'ПЛАН НАВЧАЛЬНОГО ПРОЦЕСУ ДЕННА'!Q117</f>
        <v>0</v>
      </c>
      <c r="R117" s="351">
        <f>'ПЛАН НАВЧАЛЬНОГО ПРОЦЕСУ ДЕННА'!R117</f>
        <v>0</v>
      </c>
      <c r="S117" s="351">
        <f>'ПЛАН НАВЧАЛЬНОГО ПРОЦЕСУ ДЕННА'!S117</f>
        <v>0</v>
      </c>
      <c r="T117" s="351">
        <f>'ПЛАН НАВЧАЛЬНОГО ПРОЦЕСУ ДЕННА'!T117</f>
        <v>0</v>
      </c>
      <c r="U117" s="351">
        <f>'ПЛАН НАВЧАЛЬНОГО ПРОЦЕСУ ДЕННА'!U117</f>
        <v>0</v>
      </c>
      <c r="V117" s="351">
        <f>'ПЛАН НАВЧАЛЬНОГО ПРОЦЕСУ ДЕННА'!V117</f>
        <v>0</v>
      </c>
      <c r="W117" s="351">
        <f>'ПЛАН НАВЧАЛЬНОГО ПРОЦЕСУ ДЕННА'!W117</f>
        <v>0</v>
      </c>
      <c r="X117" s="353">
        <f>'ПЛАН НАВЧАЛЬНОГО ПРОЦЕСУ ДЕННА'!X117</f>
        <v>0</v>
      </c>
      <c r="Y117" s="162">
        <f t="shared" si="124"/>
        <v>0</v>
      </c>
      <c r="Z117" s="9"/>
      <c r="AA117" s="9"/>
      <c r="AB117" s="9"/>
      <c r="AC117" s="9"/>
      <c r="AD117" s="354"/>
      <c r="AE117" s="354"/>
      <c r="AF117" s="354"/>
      <c r="AG117" s="76">
        <f>'ПЛАН НАВЧАЛЬНОГО ПРОЦЕСУ ДЕННА'!AG117</f>
        <v>0</v>
      </c>
      <c r="AH117" s="354">
        <f>IF('ПЛАН НАВЧАЛЬНОГО ПРОЦЕСУ ДЕННА'!AH117&gt;0,IF(ROUND('ПЛАН НАВЧАЛЬНОГО ПРОЦЕСУ ДЕННА'!AH117*$BW$4,0)&gt;0,ROUND('ПЛАН НАВЧАЛЬНОГО ПРОЦЕСУ ДЕННА'!AH117*$BW$4,0)*2,2),0)</f>
        <v>0</v>
      </c>
      <c r="AI117" s="354">
        <f>IF('ПЛАН НАВЧАЛЬНОГО ПРОЦЕСУ ДЕННА'!AI117&gt;0,IF(ROUND('ПЛАН НАВЧАЛЬНОГО ПРОЦЕСУ ДЕННА'!AI117*$BW$4,0)&gt;0,ROUND('ПЛАН НАВЧАЛЬНОГО ПРОЦЕСУ ДЕННА'!AI117*$BW$4,0)*2,2),0)</f>
        <v>0</v>
      </c>
      <c r="AJ117" s="354">
        <f>IF('ПЛАН НАВЧАЛЬНОГО ПРОЦЕСУ ДЕННА'!AJ117&gt;0,IF(ROUND('ПЛАН НАВЧАЛЬНОГО ПРОЦЕСУ ДЕННА'!AJ117*$BW$4,0)&gt;0,ROUND('ПЛАН НАВЧАЛЬНОГО ПРОЦЕСУ ДЕННА'!AJ117*$BW$4,0)*2,2),0)</f>
        <v>0</v>
      </c>
      <c r="AK117" s="76">
        <f>'ПЛАН НАВЧАЛЬНОГО ПРОЦЕСУ ДЕННА'!AK117</f>
        <v>0</v>
      </c>
      <c r="AL117" s="354">
        <f>IF('ПЛАН НАВЧАЛЬНОГО ПРОЦЕСУ ДЕННА'!AL117&gt;0,IF(ROUND('ПЛАН НАВЧАЛЬНОГО ПРОЦЕСУ ДЕННА'!AL117*$BW$4,0)&gt;0,ROUND('ПЛАН НАВЧАЛЬНОГО ПРОЦЕСУ ДЕННА'!AL117*$BW$4,0)*2,2),0)</f>
        <v>0</v>
      </c>
      <c r="AM117" s="354">
        <f>IF('ПЛАН НАВЧАЛЬНОГО ПРОЦЕСУ ДЕННА'!AM117&gt;0,IF(ROUND('ПЛАН НАВЧАЛЬНОГО ПРОЦЕСУ ДЕННА'!AM117*$BW$4,0)&gt;0,ROUND('ПЛАН НАВЧАЛЬНОГО ПРОЦЕСУ ДЕННА'!AM117*$BW$4,0)*2,2),0)</f>
        <v>0</v>
      </c>
      <c r="AN117" s="354">
        <f>IF('ПЛАН НАВЧАЛЬНОГО ПРОЦЕСУ ДЕННА'!AN117&gt;0,IF(ROUND('ПЛАН НАВЧАЛЬНОГО ПРОЦЕСУ ДЕННА'!AN117*$BW$4,0)&gt;0,ROUND('ПЛАН НАВЧАЛЬНОГО ПРОЦЕСУ ДЕННА'!AN117*$BW$4,0)*2,2),0)</f>
        <v>0</v>
      </c>
      <c r="AO117" s="76">
        <f>'ПЛАН НАВЧАЛЬНОГО ПРОЦЕСУ ДЕННА'!AO117</f>
        <v>0</v>
      </c>
      <c r="AP117" s="354">
        <f>IF('ПЛАН НАВЧАЛЬНОГО ПРОЦЕСУ ДЕННА'!AP117&gt;0,IF(ROUND('ПЛАН НАВЧАЛЬНОГО ПРОЦЕСУ ДЕННА'!AP117*$BW$4,0)&gt;0,ROUND('ПЛАН НАВЧАЛЬНОГО ПРОЦЕСУ ДЕННА'!AP117*$BW$4,0)*2,2),0)</f>
        <v>0</v>
      </c>
      <c r="AQ117" s="354">
        <f>IF('ПЛАН НАВЧАЛЬНОГО ПРОЦЕСУ ДЕННА'!AQ117&gt;0,IF(ROUND('ПЛАН НАВЧАЛЬНОГО ПРОЦЕСУ ДЕННА'!AQ117*$BW$4,0)&gt;0,ROUND('ПЛАН НАВЧАЛЬНОГО ПРОЦЕСУ ДЕННА'!AQ117*$BW$4,0)*2,2),0)</f>
        <v>0</v>
      </c>
      <c r="AR117" s="354">
        <f>IF('ПЛАН НАВЧАЛЬНОГО ПРОЦЕСУ ДЕННА'!AR117&gt;0,IF(ROUND('ПЛАН НАВЧАЛЬНОГО ПРОЦЕСУ ДЕННА'!AR117*$BW$4,0)&gt;0,ROUND('ПЛАН НАВЧАЛЬНОГО ПРОЦЕСУ ДЕННА'!AR117*$BW$4,0)*2,2),0)</f>
        <v>0</v>
      </c>
      <c r="AS117" s="76">
        <f>'ПЛАН НАВЧАЛЬНОГО ПРОЦЕСУ ДЕННА'!AS117</f>
        <v>0</v>
      </c>
      <c r="AT117" s="354">
        <f>IF('ПЛАН НАВЧАЛЬНОГО ПРОЦЕСУ ДЕННА'!AT117&gt;0,IF(ROUND('ПЛАН НАВЧАЛЬНОГО ПРОЦЕСУ ДЕННА'!AT117*$BW$4,0)&gt;0,ROUND('ПЛАН НАВЧАЛЬНОГО ПРОЦЕСУ ДЕННА'!AT117*$BW$4,0)*2,2),0)</f>
        <v>0</v>
      </c>
      <c r="AU117" s="354">
        <f>IF('ПЛАН НАВЧАЛЬНОГО ПРОЦЕСУ ДЕННА'!AU117&gt;0,IF(ROUND('ПЛАН НАВЧАЛЬНОГО ПРОЦЕСУ ДЕННА'!AU117*$BW$4,0)&gt;0,ROUND('ПЛАН НАВЧАЛЬНОГО ПРОЦЕСУ ДЕННА'!AU117*$BW$4,0)*2,2),0)</f>
        <v>0</v>
      </c>
      <c r="AV117" s="354">
        <f>IF('ПЛАН НАВЧАЛЬНОГО ПРОЦЕСУ ДЕННА'!AV117&gt;0,IF(ROUND('ПЛАН НАВЧАЛЬНОГО ПРОЦЕСУ ДЕННА'!AV117*$BW$4,0)&gt;0,ROUND('ПЛАН НАВЧАЛЬНОГО ПРОЦЕСУ ДЕННА'!AV117*$BW$4,0)*2,2),0)</f>
        <v>0</v>
      </c>
      <c r="AW117" s="76">
        <f>'ПЛАН НАВЧАЛЬНОГО ПРОЦЕСУ ДЕННА'!AW117</f>
        <v>0</v>
      </c>
      <c r="AX117" s="354">
        <f>IF('ПЛАН НАВЧАЛЬНОГО ПРОЦЕСУ ДЕННА'!AX117&gt;0,IF(ROUND('ПЛАН НАВЧАЛЬНОГО ПРОЦЕСУ ДЕННА'!AX117*$BW$4,0)&gt;0,ROUND('ПЛАН НАВЧАЛЬНОГО ПРОЦЕСУ ДЕННА'!AX117*$BW$4,0)*2,2),0)</f>
        <v>0</v>
      </c>
      <c r="AY117" s="354">
        <f>IF('ПЛАН НАВЧАЛЬНОГО ПРОЦЕСУ ДЕННА'!AY117&gt;0,IF(ROUND('ПЛАН НАВЧАЛЬНОГО ПРОЦЕСУ ДЕННА'!AY117*$BW$4,0)&gt;0,ROUND('ПЛАН НАВЧАЛЬНОГО ПРОЦЕСУ ДЕННА'!AY117*$BW$4,0)*2,2),0)</f>
        <v>0</v>
      </c>
      <c r="AZ117" s="354">
        <f>IF('ПЛАН НАВЧАЛЬНОГО ПРОЦЕСУ ДЕННА'!AZ117&gt;0,IF(ROUND('ПЛАН НАВЧАЛЬНОГО ПРОЦЕСУ ДЕННА'!AZ117*$BW$4,0)&gt;0,ROUND('ПЛАН НАВЧАЛЬНОГО ПРОЦЕСУ ДЕННА'!AZ117*$BW$4,0)*2,2),0)</f>
        <v>0</v>
      </c>
      <c r="BA117" s="76">
        <f>'ПЛАН НАВЧАЛЬНОГО ПРОЦЕСУ ДЕННА'!BA117</f>
        <v>0</v>
      </c>
      <c r="BB117" s="354">
        <f>IF('ПЛАН НАВЧАЛЬНОГО ПРОЦЕСУ ДЕННА'!BB117&gt;0,IF(ROUND('ПЛАН НАВЧАЛЬНОГО ПРОЦЕСУ ДЕННА'!BB117*$BW$4,0)&gt;0,ROUND('ПЛАН НАВЧАЛЬНОГО ПРОЦЕСУ ДЕННА'!BB117*$BW$4,0)*2,2),0)</f>
        <v>0</v>
      </c>
      <c r="BC117" s="354">
        <f>IF('ПЛАН НАВЧАЛЬНОГО ПРОЦЕСУ ДЕННА'!BC117&gt;0,IF(ROUND('ПЛАН НАВЧАЛЬНОГО ПРОЦЕСУ ДЕННА'!BC117*$BW$4,0)&gt;0,ROUND('ПЛАН НАВЧАЛЬНОГО ПРОЦЕСУ ДЕННА'!BC117*$BW$4,0)*2,2),0)</f>
        <v>0</v>
      </c>
      <c r="BD117" s="354">
        <f>IF('ПЛАН НАВЧАЛЬНОГО ПРОЦЕСУ ДЕННА'!BD117&gt;0,IF(ROUND('ПЛАН НАВЧАЛЬНОГО ПРОЦЕСУ ДЕННА'!BD117*$BW$4,0)&gt;0,ROUND('ПЛАН НАВЧАЛЬНОГО ПРОЦЕСУ ДЕННА'!BD117*$BW$4,0)*2,2),0)</f>
        <v>0</v>
      </c>
      <c r="BE117" s="76">
        <f>'ПЛАН НАВЧАЛЬНОГО ПРОЦЕСУ ДЕННА'!BE117</f>
        <v>0</v>
      </c>
      <c r="BF117" s="354">
        <f>IF('ПЛАН НАВЧАЛЬНОГО ПРОЦЕСУ ДЕННА'!BF117&gt;0,IF(ROUND('ПЛАН НАВЧАЛЬНОГО ПРОЦЕСУ ДЕННА'!BF117*$BW$4,0)&gt;0,ROUND('ПЛАН НАВЧАЛЬНОГО ПРОЦЕСУ ДЕННА'!BF117*$BW$4,0)*2,2),0)</f>
        <v>0</v>
      </c>
      <c r="BG117" s="354">
        <f>IF('ПЛАН НАВЧАЛЬНОГО ПРОЦЕСУ ДЕННА'!BG117&gt;0,IF(ROUND('ПЛАН НАВЧАЛЬНОГО ПРОЦЕСУ ДЕННА'!BG117*$BW$4,0)&gt;0,ROUND('ПЛАН НАВЧАЛЬНОГО ПРОЦЕСУ ДЕННА'!BG117*$BW$4,0)*2,2),0)</f>
        <v>0</v>
      </c>
      <c r="BH117" s="354">
        <f>IF('ПЛАН НАВЧАЛЬНОГО ПРОЦЕСУ ДЕННА'!BH117&gt;0,IF(ROUND('ПЛАН НАВЧАЛЬНОГО ПРОЦЕСУ ДЕННА'!BH117*$BW$4,0)&gt;0,ROUND('ПЛАН НАВЧАЛЬНОГО ПРОЦЕСУ ДЕННА'!BH117*$BW$4,0)*2,2),0)</f>
        <v>0</v>
      </c>
      <c r="BI117" s="76">
        <f>'ПЛАН НАВЧАЛЬНОГО ПРОЦЕСУ ДЕННА'!BI117</f>
        <v>0</v>
      </c>
      <c r="BJ117" s="69">
        <f t="shared" si="125"/>
        <v>0</v>
      </c>
      <c r="BK117" s="142" t="str">
        <f t="shared" si="126"/>
        <v/>
      </c>
      <c r="BL117" s="96">
        <f t="shared" si="127"/>
        <v>0</v>
      </c>
      <c r="BM117" s="96">
        <f t="shared" si="128"/>
        <v>0</v>
      </c>
      <c r="BN117" s="96">
        <f t="shared" si="129"/>
        <v>0</v>
      </c>
      <c r="BO117" s="96">
        <f t="shared" si="130"/>
        <v>0</v>
      </c>
      <c r="BP117" s="96">
        <f t="shared" si="131"/>
        <v>0</v>
      </c>
      <c r="BQ117" s="96">
        <f t="shared" si="132"/>
        <v>0</v>
      </c>
      <c r="BR117" s="96">
        <f t="shared" si="133"/>
        <v>0</v>
      </c>
      <c r="BS117" s="96">
        <f t="shared" si="134"/>
        <v>0</v>
      </c>
      <c r="BT117" s="101">
        <f t="shared" si="163"/>
        <v>0</v>
      </c>
      <c r="BW117" s="15">
        <f t="shared" si="135"/>
        <v>0</v>
      </c>
      <c r="BX117" s="15">
        <f t="shared" si="136"/>
        <v>0</v>
      </c>
      <c r="BY117" s="15">
        <f t="shared" si="137"/>
        <v>0</v>
      </c>
      <c r="BZ117" s="15">
        <f t="shared" si="138"/>
        <v>0</v>
      </c>
      <c r="CA117" s="15">
        <f t="shared" si="139"/>
        <v>0</v>
      </c>
      <c r="CB117" s="15">
        <f t="shared" si="140"/>
        <v>0</v>
      </c>
      <c r="CC117" s="15">
        <f t="shared" si="141"/>
        <v>0</v>
      </c>
      <c r="CD117" s="15">
        <f t="shared" si="142"/>
        <v>0</v>
      </c>
      <c r="CE117" s="234">
        <f t="shared" si="143"/>
        <v>0</v>
      </c>
      <c r="CF117" s="355">
        <f t="shared" si="144"/>
        <v>0</v>
      </c>
      <c r="CH117" s="356">
        <f t="shared" si="145"/>
        <v>0</v>
      </c>
      <c r="CI117" s="356">
        <f t="shared" si="146"/>
        <v>0</v>
      </c>
      <c r="CJ117" s="356">
        <f t="shared" si="147"/>
        <v>0</v>
      </c>
      <c r="CK117" s="356">
        <f t="shared" si="148"/>
        <v>0</v>
      </c>
      <c r="CL117" s="356">
        <f t="shared" si="149"/>
        <v>0</v>
      </c>
      <c r="CM117" s="356">
        <f t="shared" si="150"/>
        <v>0</v>
      </c>
      <c r="CN117" s="356">
        <f t="shared" si="151"/>
        <v>0</v>
      </c>
      <c r="CO117" s="356">
        <f t="shared" si="152"/>
        <v>0</v>
      </c>
      <c r="CP117" s="357">
        <f t="shared" si="153"/>
        <v>0</v>
      </c>
      <c r="CQ117" s="356">
        <f t="shared" si="154"/>
        <v>0</v>
      </c>
      <c r="CR117" s="356">
        <f t="shared" si="155"/>
        <v>0</v>
      </c>
      <c r="CS117" s="358">
        <f t="shared" si="156"/>
        <v>0</v>
      </c>
      <c r="CT117" s="356">
        <f t="shared" si="157"/>
        <v>0</v>
      </c>
      <c r="CU117" s="356">
        <f t="shared" si="158"/>
        <v>0</v>
      </c>
      <c r="CV117" s="356">
        <f t="shared" si="159"/>
        <v>0</v>
      </c>
      <c r="CW117" s="356">
        <f t="shared" si="160"/>
        <v>0</v>
      </c>
      <c r="CX117" s="356">
        <f t="shared" si="161"/>
        <v>0</v>
      </c>
      <c r="CY117" s="359">
        <f t="shared" si="162"/>
        <v>0</v>
      </c>
      <c r="DC117" s="360">
        <f>SUM($AD117:$AF117)+SUM($AH117:$AJ117)+SUM($AL117:AN117)+SUM($AP117:AR117)+SUM($AT117:AV117)+SUM($AX117:AZ117)+SUM($BB117:BD117)+SUM($BF117:BH117)</f>
        <v>0</v>
      </c>
      <c r="DD117" s="139"/>
      <c r="DE117" s="139"/>
      <c r="DF117" s="139"/>
      <c r="DG117" s="139"/>
      <c r="DH117" s="139"/>
      <c r="DI117" s="139"/>
      <c r="DJ117" s="139"/>
      <c r="DK117" s="139"/>
      <c r="DL117" s="139"/>
      <c r="DM117" s="139"/>
      <c r="DN117" s="139"/>
      <c r="DO117" s="139"/>
      <c r="DP117" s="139"/>
      <c r="DQ117" s="139"/>
      <c r="DR117" s="139"/>
      <c r="DS117" s="139"/>
      <c r="DT117" s="139"/>
      <c r="DU117" s="139"/>
    </row>
    <row r="118" spans="1:125" s="20" customFormat="1" ht="12.75" hidden="1" customHeight="1" x14ac:dyDescent="0.25">
      <c r="A118" s="23" t="str">
        <f>'ПЛАН НАВЧАЛЬНОГО ПРОЦЕСУ ДЕННА'!A118</f>
        <v>2.13</v>
      </c>
      <c r="B118" s="348" t="str">
        <f>'ПЛАН НАВЧАЛЬНОГО ПРОЦЕСУ ДЕННА'!B118</f>
        <v>Вибіркова дисципліна 13</v>
      </c>
      <c r="C118" s="349"/>
      <c r="D118" s="350">
        <f>'ПЛАН НАВЧАЛЬНОГО ПРОЦЕСУ ДЕННА'!D118</f>
        <v>0</v>
      </c>
      <c r="E118" s="351">
        <f>'ПЛАН НАВЧАЛЬНОГО ПРОЦЕСУ ДЕННА'!E118</f>
        <v>0</v>
      </c>
      <c r="F118" s="351">
        <f>'ПЛАН НАВЧАЛЬНОГО ПРОЦЕСУ ДЕННА'!F118</f>
        <v>0</v>
      </c>
      <c r="G118" s="352">
        <f>'ПЛАН НАВЧАЛЬНОГО ПРОЦЕСУ ДЕННА'!G118</f>
        <v>0</v>
      </c>
      <c r="H118" s="350">
        <f>'ПЛАН НАВЧАЛЬНОГО ПРОЦЕСУ ДЕННА'!H118</f>
        <v>0</v>
      </c>
      <c r="I118" s="351">
        <f>'ПЛАН НАВЧАЛЬНОГО ПРОЦЕСУ ДЕННА'!I118</f>
        <v>0</v>
      </c>
      <c r="J118" s="351">
        <f>'ПЛАН НАВЧАЛЬНОГО ПРОЦЕСУ ДЕННА'!J118</f>
        <v>0</v>
      </c>
      <c r="K118" s="351">
        <f>'ПЛАН НАВЧАЛЬНОГО ПРОЦЕСУ ДЕННА'!K118</f>
        <v>0</v>
      </c>
      <c r="L118" s="351">
        <f>'ПЛАН НАВЧАЛЬНОГО ПРОЦЕСУ ДЕННА'!L118</f>
        <v>0</v>
      </c>
      <c r="M118" s="351">
        <f>'ПЛАН НАВЧАЛЬНОГО ПРОЦЕСУ ДЕННА'!M118</f>
        <v>0</v>
      </c>
      <c r="N118" s="351">
        <f>'ПЛАН НАВЧАЛЬНОГО ПРОЦЕСУ ДЕННА'!N118</f>
        <v>0</v>
      </c>
      <c r="O118" s="311">
        <f>'ПЛАН НАВЧАЛЬНОГО ПРОЦЕСУ ДЕННА'!O118</f>
        <v>0</v>
      </c>
      <c r="P118" s="311">
        <f>'ПЛАН НАВЧАЛЬНОГО ПРОЦЕСУ ДЕННА'!P118</f>
        <v>0</v>
      </c>
      <c r="Q118" s="350">
        <f>'ПЛАН НАВЧАЛЬНОГО ПРОЦЕСУ ДЕННА'!Q118</f>
        <v>0</v>
      </c>
      <c r="R118" s="351">
        <f>'ПЛАН НАВЧАЛЬНОГО ПРОЦЕСУ ДЕННА'!R118</f>
        <v>0</v>
      </c>
      <c r="S118" s="351">
        <f>'ПЛАН НАВЧАЛЬНОГО ПРОЦЕСУ ДЕННА'!S118</f>
        <v>0</v>
      </c>
      <c r="T118" s="351">
        <f>'ПЛАН НАВЧАЛЬНОГО ПРОЦЕСУ ДЕННА'!T118</f>
        <v>0</v>
      </c>
      <c r="U118" s="351">
        <f>'ПЛАН НАВЧАЛЬНОГО ПРОЦЕСУ ДЕННА'!U118</f>
        <v>0</v>
      </c>
      <c r="V118" s="351">
        <f>'ПЛАН НАВЧАЛЬНОГО ПРОЦЕСУ ДЕННА'!V118</f>
        <v>0</v>
      </c>
      <c r="W118" s="351">
        <f>'ПЛАН НАВЧАЛЬНОГО ПРОЦЕСУ ДЕННА'!W118</f>
        <v>0</v>
      </c>
      <c r="X118" s="353">
        <f>'ПЛАН НАВЧАЛЬНОГО ПРОЦЕСУ ДЕННА'!X118</f>
        <v>0</v>
      </c>
      <c r="Y118" s="162">
        <f t="shared" si="124"/>
        <v>0</v>
      </c>
      <c r="Z118" s="9"/>
      <c r="AA118" s="9"/>
      <c r="AB118" s="9"/>
      <c r="AC118" s="9"/>
      <c r="AD118" s="354"/>
      <c r="AE118" s="354"/>
      <c r="AF118" s="354"/>
      <c r="AG118" s="76">
        <f>'ПЛАН НАВЧАЛЬНОГО ПРОЦЕСУ ДЕННА'!AG118</f>
        <v>0</v>
      </c>
      <c r="AH118" s="354">
        <f>IF('ПЛАН НАВЧАЛЬНОГО ПРОЦЕСУ ДЕННА'!AH118&gt;0,IF(ROUND('ПЛАН НАВЧАЛЬНОГО ПРОЦЕСУ ДЕННА'!AH118*$BW$4,0)&gt;0,ROUND('ПЛАН НАВЧАЛЬНОГО ПРОЦЕСУ ДЕННА'!AH118*$BW$4,0)*2,2),0)</f>
        <v>0</v>
      </c>
      <c r="AI118" s="354">
        <f>IF('ПЛАН НАВЧАЛЬНОГО ПРОЦЕСУ ДЕННА'!AI118&gt;0,IF(ROUND('ПЛАН НАВЧАЛЬНОГО ПРОЦЕСУ ДЕННА'!AI118*$BW$4,0)&gt;0,ROUND('ПЛАН НАВЧАЛЬНОГО ПРОЦЕСУ ДЕННА'!AI118*$BW$4,0)*2,2),0)</f>
        <v>0</v>
      </c>
      <c r="AJ118" s="354">
        <f>IF('ПЛАН НАВЧАЛЬНОГО ПРОЦЕСУ ДЕННА'!AJ118&gt;0,IF(ROUND('ПЛАН НАВЧАЛЬНОГО ПРОЦЕСУ ДЕННА'!AJ118*$BW$4,0)&gt;0,ROUND('ПЛАН НАВЧАЛЬНОГО ПРОЦЕСУ ДЕННА'!AJ118*$BW$4,0)*2,2),0)</f>
        <v>0</v>
      </c>
      <c r="AK118" s="76">
        <f>'ПЛАН НАВЧАЛЬНОГО ПРОЦЕСУ ДЕННА'!AK118</f>
        <v>0</v>
      </c>
      <c r="AL118" s="354">
        <f>IF('ПЛАН НАВЧАЛЬНОГО ПРОЦЕСУ ДЕННА'!AL118&gt;0,IF(ROUND('ПЛАН НАВЧАЛЬНОГО ПРОЦЕСУ ДЕННА'!AL118*$BW$4,0)&gt;0,ROUND('ПЛАН НАВЧАЛЬНОГО ПРОЦЕСУ ДЕННА'!AL118*$BW$4,0)*2,2),0)</f>
        <v>0</v>
      </c>
      <c r="AM118" s="354">
        <f>IF('ПЛАН НАВЧАЛЬНОГО ПРОЦЕСУ ДЕННА'!AM118&gt;0,IF(ROUND('ПЛАН НАВЧАЛЬНОГО ПРОЦЕСУ ДЕННА'!AM118*$BW$4,0)&gt;0,ROUND('ПЛАН НАВЧАЛЬНОГО ПРОЦЕСУ ДЕННА'!AM118*$BW$4,0)*2,2),0)</f>
        <v>0</v>
      </c>
      <c r="AN118" s="354">
        <f>IF('ПЛАН НАВЧАЛЬНОГО ПРОЦЕСУ ДЕННА'!AN118&gt;0,IF(ROUND('ПЛАН НАВЧАЛЬНОГО ПРОЦЕСУ ДЕННА'!AN118*$BW$4,0)&gt;0,ROUND('ПЛАН НАВЧАЛЬНОГО ПРОЦЕСУ ДЕННА'!AN118*$BW$4,0)*2,2),0)</f>
        <v>0</v>
      </c>
      <c r="AO118" s="76">
        <f>'ПЛАН НАВЧАЛЬНОГО ПРОЦЕСУ ДЕННА'!AO118</f>
        <v>0</v>
      </c>
      <c r="AP118" s="354">
        <f>IF('ПЛАН НАВЧАЛЬНОГО ПРОЦЕСУ ДЕННА'!AP118&gt;0,IF(ROUND('ПЛАН НАВЧАЛЬНОГО ПРОЦЕСУ ДЕННА'!AP118*$BW$4,0)&gt;0,ROUND('ПЛАН НАВЧАЛЬНОГО ПРОЦЕСУ ДЕННА'!AP118*$BW$4,0)*2,2),0)</f>
        <v>0</v>
      </c>
      <c r="AQ118" s="354">
        <f>IF('ПЛАН НАВЧАЛЬНОГО ПРОЦЕСУ ДЕННА'!AQ118&gt;0,IF(ROUND('ПЛАН НАВЧАЛЬНОГО ПРОЦЕСУ ДЕННА'!AQ118*$BW$4,0)&gt;0,ROUND('ПЛАН НАВЧАЛЬНОГО ПРОЦЕСУ ДЕННА'!AQ118*$BW$4,0)*2,2),0)</f>
        <v>0</v>
      </c>
      <c r="AR118" s="354">
        <f>IF('ПЛАН НАВЧАЛЬНОГО ПРОЦЕСУ ДЕННА'!AR118&gt;0,IF(ROUND('ПЛАН НАВЧАЛЬНОГО ПРОЦЕСУ ДЕННА'!AR118*$BW$4,0)&gt;0,ROUND('ПЛАН НАВЧАЛЬНОГО ПРОЦЕСУ ДЕННА'!AR118*$BW$4,0)*2,2),0)</f>
        <v>0</v>
      </c>
      <c r="AS118" s="76">
        <f>'ПЛАН НАВЧАЛЬНОГО ПРОЦЕСУ ДЕННА'!AS118</f>
        <v>0</v>
      </c>
      <c r="AT118" s="354">
        <f>IF('ПЛАН НАВЧАЛЬНОГО ПРОЦЕСУ ДЕННА'!AT118&gt;0,IF(ROUND('ПЛАН НАВЧАЛЬНОГО ПРОЦЕСУ ДЕННА'!AT118*$BW$4,0)&gt;0,ROUND('ПЛАН НАВЧАЛЬНОГО ПРОЦЕСУ ДЕННА'!AT118*$BW$4,0)*2,2),0)</f>
        <v>0</v>
      </c>
      <c r="AU118" s="354">
        <f>IF('ПЛАН НАВЧАЛЬНОГО ПРОЦЕСУ ДЕННА'!AU118&gt;0,IF(ROUND('ПЛАН НАВЧАЛЬНОГО ПРОЦЕСУ ДЕННА'!AU118*$BW$4,0)&gt;0,ROUND('ПЛАН НАВЧАЛЬНОГО ПРОЦЕСУ ДЕННА'!AU118*$BW$4,0)*2,2),0)</f>
        <v>0</v>
      </c>
      <c r="AV118" s="354">
        <f>IF('ПЛАН НАВЧАЛЬНОГО ПРОЦЕСУ ДЕННА'!AV118&gt;0,IF(ROUND('ПЛАН НАВЧАЛЬНОГО ПРОЦЕСУ ДЕННА'!AV118*$BW$4,0)&gt;0,ROUND('ПЛАН НАВЧАЛЬНОГО ПРОЦЕСУ ДЕННА'!AV118*$BW$4,0)*2,2),0)</f>
        <v>0</v>
      </c>
      <c r="AW118" s="76">
        <f>'ПЛАН НАВЧАЛЬНОГО ПРОЦЕСУ ДЕННА'!AW118</f>
        <v>0</v>
      </c>
      <c r="AX118" s="354">
        <f>IF('ПЛАН НАВЧАЛЬНОГО ПРОЦЕСУ ДЕННА'!AX118&gt;0,IF(ROUND('ПЛАН НАВЧАЛЬНОГО ПРОЦЕСУ ДЕННА'!AX118*$BW$4,0)&gt;0,ROUND('ПЛАН НАВЧАЛЬНОГО ПРОЦЕСУ ДЕННА'!AX118*$BW$4,0)*2,2),0)</f>
        <v>0</v>
      </c>
      <c r="AY118" s="354">
        <f>IF('ПЛАН НАВЧАЛЬНОГО ПРОЦЕСУ ДЕННА'!AY118&gt;0,IF(ROUND('ПЛАН НАВЧАЛЬНОГО ПРОЦЕСУ ДЕННА'!AY118*$BW$4,0)&gt;0,ROUND('ПЛАН НАВЧАЛЬНОГО ПРОЦЕСУ ДЕННА'!AY118*$BW$4,0)*2,2),0)</f>
        <v>0</v>
      </c>
      <c r="AZ118" s="354">
        <f>IF('ПЛАН НАВЧАЛЬНОГО ПРОЦЕСУ ДЕННА'!AZ118&gt;0,IF(ROUND('ПЛАН НАВЧАЛЬНОГО ПРОЦЕСУ ДЕННА'!AZ118*$BW$4,0)&gt;0,ROUND('ПЛАН НАВЧАЛЬНОГО ПРОЦЕСУ ДЕННА'!AZ118*$BW$4,0)*2,2),0)</f>
        <v>0</v>
      </c>
      <c r="BA118" s="76">
        <f>'ПЛАН НАВЧАЛЬНОГО ПРОЦЕСУ ДЕННА'!BA118</f>
        <v>0</v>
      </c>
      <c r="BB118" s="354">
        <f>IF('ПЛАН НАВЧАЛЬНОГО ПРОЦЕСУ ДЕННА'!BB118&gt;0,IF(ROUND('ПЛАН НАВЧАЛЬНОГО ПРОЦЕСУ ДЕННА'!BB118*$BW$4,0)&gt;0,ROUND('ПЛАН НАВЧАЛЬНОГО ПРОЦЕСУ ДЕННА'!BB118*$BW$4,0)*2,2),0)</f>
        <v>0</v>
      </c>
      <c r="BC118" s="354">
        <f>IF('ПЛАН НАВЧАЛЬНОГО ПРОЦЕСУ ДЕННА'!BC118&gt;0,IF(ROUND('ПЛАН НАВЧАЛЬНОГО ПРОЦЕСУ ДЕННА'!BC118*$BW$4,0)&gt;0,ROUND('ПЛАН НАВЧАЛЬНОГО ПРОЦЕСУ ДЕННА'!BC118*$BW$4,0)*2,2),0)</f>
        <v>0</v>
      </c>
      <c r="BD118" s="354">
        <f>IF('ПЛАН НАВЧАЛЬНОГО ПРОЦЕСУ ДЕННА'!BD118&gt;0,IF(ROUND('ПЛАН НАВЧАЛЬНОГО ПРОЦЕСУ ДЕННА'!BD118*$BW$4,0)&gt;0,ROUND('ПЛАН НАВЧАЛЬНОГО ПРОЦЕСУ ДЕННА'!BD118*$BW$4,0)*2,2),0)</f>
        <v>0</v>
      </c>
      <c r="BE118" s="76">
        <f>'ПЛАН НАВЧАЛЬНОГО ПРОЦЕСУ ДЕННА'!BE118</f>
        <v>0</v>
      </c>
      <c r="BF118" s="354">
        <f>IF('ПЛАН НАВЧАЛЬНОГО ПРОЦЕСУ ДЕННА'!BF118&gt;0,IF(ROUND('ПЛАН НАВЧАЛЬНОГО ПРОЦЕСУ ДЕННА'!BF118*$BW$4,0)&gt;0,ROUND('ПЛАН НАВЧАЛЬНОГО ПРОЦЕСУ ДЕННА'!BF118*$BW$4,0)*2,2),0)</f>
        <v>0</v>
      </c>
      <c r="BG118" s="354">
        <f>IF('ПЛАН НАВЧАЛЬНОГО ПРОЦЕСУ ДЕННА'!BG118&gt;0,IF(ROUND('ПЛАН НАВЧАЛЬНОГО ПРОЦЕСУ ДЕННА'!BG118*$BW$4,0)&gt;0,ROUND('ПЛАН НАВЧАЛЬНОГО ПРОЦЕСУ ДЕННА'!BG118*$BW$4,0)*2,2),0)</f>
        <v>0</v>
      </c>
      <c r="BH118" s="354">
        <f>IF('ПЛАН НАВЧАЛЬНОГО ПРОЦЕСУ ДЕННА'!BH118&gt;0,IF(ROUND('ПЛАН НАВЧАЛЬНОГО ПРОЦЕСУ ДЕННА'!BH118*$BW$4,0)&gt;0,ROUND('ПЛАН НАВЧАЛЬНОГО ПРОЦЕСУ ДЕННА'!BH118*$BW$4,0)*2,2),0)</f>
        <v>0</v>
      </c>
      <c r="BI118" s="76">
        <f>'ПЛАН НАВЧАЛЬНОГО ПРОЦЕСУ ДЕННА'!BI118</f>
        <v>0</v>
      </c>
      <c r="BJ118" s="69">
        <f t="shared" si="125"/>
        <v>0</v>
      </c>
      <c r="BK118" s="142" t="str">
        <f t="shared" si="126"/>
        <v/>
      </c>
      <c r="BL118" s="15">
        <f t="shared" ref="BL118:BL124" si="164">IF(AND($DC118=0,$DL118=0),0,IF(AND($CP118=0,$CY118=0,DD118&lt;&gt;0),DD118, IF(AND(BK118&lt;CF118,$CE118&lt;&gt;$Y118,BW118=$CF118),BW118+$Y118-$CE118,BW118)))</f>
        <v>0</v>
      </c>
      <c r="BM118" s="96">
        <f t="shared" si="128"/>
        <v>0</v>
      </c>
      <c r="BN118" s="15">
        <f t="shared" ref="BN118:BN124" si="165">IF(AND($DC118=0,$DL118=0),0,IF(AND($CP118=0,$CY118=0,DF118&lt;&gt;0),DF118, IF(AND(BM118&lt;CF118,$CE118&lt;&gt;$Y118,BY118=$CF118),BY118+$Y118-$CE118,BY118)))</f>
        <v>0</v>
      </c>
      <c r="BO118" s="15">
        <f t="shared" ref="BO118:BO124" si="166">IF(AND($DC118=0,$DL118=0),0,IF(AND($CP118=0,$CY118=0,DG118&lt;&gt;0),DG118, IF(AND(BN118&lt;CF118,$CE118&lt;&gt;$Y118,BZ118=$CF118),BZ118+$Y118-$CE118,BZ118)))</f>
        <v>0</v>
      </c>
      <c r="BP118" s="15">
        <f t="shared" ref="BP118:BP124" si="167">IF(AND($DC118=0,$DL118=0),0,IF(AND($CP118=0,$CY118=0,DH118&lt;&gt;0),DH118, IF(AND(BO118&lt;CF118,$CE118&lt;&gt;$Y118,CA118=$CF118),CA118+$Y118-$CE118,CA118)))</f>
        <v>0</v>
      </c>
      <c r="BQ118" s="15">
        <f t="shared" ref="BQ118:BQ124" si="168">IF(AND($DC118=0,$DL118=0),0,IF(AND($CP118=0,$CY118=0,DI118&lt;&gt;0),DI118, IF(AND(BP118&lt;CF118,$CE118&lt;&gt;$Y118,CB118=$CF118),CB118+$Y118-$CE118,CB118)))</f>
        <v>0</v>
      </c>
      <c r="BR118" s="15">
        <f t="shared" ref="BR118:BR124" si="169">IF(AND($DC118=0,$DL118=0),0,IF(AND($CP118=0,$CY118=0,DJ118&lt;&gt;0),DJ118, IF(AND(BQ118&lt;CF118,$CE118&lt;&gt;$Y118,CC118=$CF118),CC118+$Y118-$CE118,CC118)))</f>
        <v>0</v>
      </c>
      <c r="BS118" s="15">
        <f t="shared" ref="BS118:BS125" si="170">IF(AND($DC118=0,$DL118=0),0,IF(AND($CP118=0,$CY118=0,DK118&lt;&gt;0),DK118, IF(AND(BR118&lt;CF118,$CE118&lt;&gt;$Y118,CD118=$CF118),CD118+$Y118-$CE118,CD118)))</f>
        <v>0</v>
      </c>
      <c r="BT118" s="101">
        <f t="shared" si="163"/>
        <v>0</v>
      </c>
      <c r="BW118" s="15">
        <f t="shared" ref="BW118:BW124" si="171">IF($DC118=0,0,ROUND(4*($Y118-$DL118)*SUM(AD118:AD118)/$DC118,0)/4)+DD118+DM118</f>
        <v>0</v>
      </c>
      <c r="BX118" s="15">
        <f t="shared" ref="BX118:BX124" si="172">IF($DC118=0,0,ROUND(4*($Y118-$DL118)*SUM(AH118:AH118)/$DC118,0)/4)+DE118+DN118</f>
        <v>0</v>
      </c>
      <c r="BY118" s="15">
        <f t="shared" ref="BY118:BY124" si="173">IF($DC118=0,0,ROUND(4*($Y118-$DL118)*SUM(AL118:AL118)/$DC118,0)/4)+DF118+DO118</f>
        <v>0</v>
      </c>
      <c r="BZ118" s="15">
        <f t="shared" ref="BZ118:BZ124" si="174">IF($DC118=0,0,ROUND(4*($Y118-$DL118)*SUM(AP118:AP118)/$DC118,0)/4)+DG118++DP118</f>
        <v>0</v>
      </c>
      <c r="CA118" s="15">
        <f t="shared" ref="CA118:CA124" si="175">IF($DC118=0,0,ROUND(4*($Y118-$DL118)*SUM(AT118:AT118)/$DC118,0)/4)+DH118+DQ118</f>
        <v>0</v>
      </c>
      <c r="CB118" s="15">
        <f t="shared" ref="CB118:CB124" si="176">IF($DC118=0,0,ROUND(4*($Y118-$DL118)*(SUM(AX118:AX118))/$DC118,0)/4)+DI118+DR118</f>
        <v>0</v>
      </c>
      <c r="CC118" s="15">
        <f t="shared" ref="CC118:CC124" si="177">IF($DC118=0,0,ROUND(4*($Y118-$DL118)*(SUM(BB118:BB118))/$DC118,0)/4)+DJ118+DS118</f>
        <v>0</v>
      </c>
      <c r="CD118" s="15">
        <f t="shared" ref="CD118:CD125" si="178">IF($DC118=0,0,ROUND(4*($Y118-$DL118)*(SUM(BF118:BF118))/$DC118,0)/4)+DK118+DT118</f>
        <v>0</v>
      </c>
      <c r="CE118" s="234">
        <f t="shared" si="143"/>
        <v>0</v>
      </c>
      <c r="CF118" s="355">
        <f t="shared" si="144"/>
        <v>0</v>
      </c>
      <c r="CH118" s="356">
        <f t="shared" si="145"/>
        <v>0</v>
      </c>
      <c r="CI118" s="356">
        <f t="shared" si="146"/>
        <v>0</v>
      </c>
      <c r="CJ118" s="356">
        <f t="shared" si="147"/>
        <v>0</v>
      </c>
      <c r="CK118" s="356">
        <f t="shared" si="148"/>
        <v>0</v>
      </c>
      <c r="CL118" s="356">
        <f t="shared" si="149"/>
        <v>0</v>
      </c>
      <c r="CM118" s="356">
        <f t="shared" si="150"/>
        <v>0</v>
      </c>
      <c r="CN118" s="356">
        <f t="shared" si="151"/>
        <v>0</v>
      </c>
      <c r="CO118" s="356">
        <f t="shared" si="152"/>
        <v>0</v>
      </c>
      <c r="CP118" s="357">
        <f t="shared" si="153"/>
        <v>0</v>
      </c>
      <c r="CQ118" s="356">
        <f t="shared" si="154"/>
        <v>0</v>
      </c>
      <c r="CR118" s="356">
        <f t="shared" si="155"/>
        <v>0</v>
      </c>
      <c r="CS118" s="358">
        <f t="shared" si="156"/>
        <v>0</v>
      </c>
      <c r="CT118" s="356">
        <f t="shared" si="157"/>
        <v>0</v>
      </c>
      <c r="CU118" s="356">
        <f t="shared" si="158"/>
        <v>0</v>
      </c>
      <c r="CV118" s="356">
        <f t="shared" si="159"/>
        <v>0</v>
      </c>
      <c r="CW118" s="356">
        <f t="shared" si="160"/>
        <v>0</v>
      </c>
      <c r="CX118" s="356">
        <f t="shared" si="161"/>
        <v>0</v>
      </c>
      <c r="CY118" s="359">
        <f t="shared" si="162"/>
        <v>0</v>
      </c>
      <c r="DC118" s="360">
        <f t="shared" ref="DC118:DC125" si="179">SUM($AD118:$AD118)+SUM($AH118:$AH118)+SUM($AL118:$AL118)+SUM($AP118:$AP118)+SUM($AT118:$AT118)+SUM($AX118:$AX118)+SUM($BB118:$BB118)+SUM($BF118:$BF118)</f>
        <v>0</v>
      </c>
      <c r="DD118" s="139"/>
      <c r="DE118" s="139"/>
      <c r="DF118" s="139"/>
      <c r="DG118" s="139"/>
      <c r="DH118" s="139"/>
      <c r="DI118" s="139"/>
      <c r="DJ118" s="139"/>
      <c r="DK118" s="139"/>
      <c r="DL118" s="139"/>
      <c r="DM118" s="139"/>
      <c r="DN118" s="139"/>
      <c r="DO118" s="139"/>
      <c r="DP118" s="139"/>
      <c r="DQ118" s="139"/>
      <c r="DR118" s="139"/>
      <c r="DS118" s="139"/>
      <c r="DT118" s="139"/>
      <c r="DU118" s="139"/>
    </row>
    <row r="119" spans="1:125" s="20" customFormat="1" ht="12.75" hidden="1" customHeight="1" x14ac:dyDescent="0.25">
      <c r="A119" s="23" t="str">
        <f>'ПЛАН НАВЧАЛЬНОГО ПРОЦЕСУ ДЕННА'!A119</f>
        <v>2.14</v>
      </c>
      <c r="B119" s="348" t="str">
        <f>'ПЛАН НАВЧАЛЬНОГО ПРОЦЕСУ ДЕННА'!B119</f>
        <v>Вибіркова дисципліна 14</v>
      </c>
      <c r="C119" s="349"/>
      <c r="D119" s="350">
        <f>'ПЛАН НАВЧАЛЬНОГО ПРОЦЕСУ ДЕННА'!D119</f>
        <v>0</v>
      </c>
      <c r="E119" s="351">
        <f>'ПЛАН НАВЧАЛЬНОГО ПРОЦЕСУ ДЕННА'!E119</f>
        <v>0</v>
      </c>
      <c r="F119" s="351">
        <f>'ПЛАН НАВЧАЛЬНОГО ПРОЦЕСУ ДЕННА'!F119</f>
        <v>0</v>
      </c>
      <c r="G119" s="352">
        <f>'ПЛАН НАВЧАЛЬНОГО ПРОЦЕСУ ДЕННА'!G119</f>
        <v>0</v>
      </c>
      <c r="H119" s="350">
        <f>'ПЛАН НАВЧАЛЬНОГО ПРОЦЕСУ ДЕННА'!H119</f>
        <v>0</v>
      </c>
      <c r="I119" s="351">
        <f>'ПЛАН НАВЧАЛЬНОГО ПРОЦЕСУ ДЕННА'!I119</f>
        <v>0</v>
      </c>
      <c r="J119" s="351">
        <f>'ПЛАН НАВЧАЛЬНОГО ПРОЦЕСУ ДЕННА'!J119</f>
        <v>0</v>
      </c>
      <c r="K119" s="351">
        <f>'ПЛАН НАВЧАЛЬНОГО ПРОЦЕСУ ДЕННА'!K119</f>
        <v>0</v>
      </c>
      <c r="L119" s="351">
        <f>'ПЛАН НАВЧАЛЬНОГО ПРОЦЕСУ ДЕННА'!L119</f>
        <v>0</v>
      </c>
      <c r="M119" s="351">
        <f>'ПЛАН НАВЧАЛЬНОГО ПРОЦЕСУ ДЕННА'!M119</f>
        <v>0</v>
      </c>
      <c r="N119" s="351">
        <f>'ПЛАН НАВЧАЛЬНОГО ПРОЦЕСУ ДЕННА'!N119</f>
        <v>0</v>
      </c>
      <c r="O119" s="311">
        <f>'ПЛАН НАВЧАЛЬНОГО ПРОЦЕСУ ДЕННА'!O119</f>
        <v>0</v>
      </c>
      <c r="P119" s="311">
        <f>'ПЛАН НАВЧАЛЬНОГО ПРОЦЕСУ ДЕННА'!P119</f>
        <v>0</v>
      </c>
      <c r="Q119" s="350">
        <f>'ПЛАН НАВЧАЛЬНОГО ПРОЦЕСУ ДЕННА'!Q119</f>
        <v>0</v>
      </c>
      <c r="R119" s="351">
        <f>'ПЛАН НАВЧАЛЬНОГО ПРОЦЕСУ ДЕННА'!R119</f>
        <v>0</v>
      </c>
      <c r="S119" s="351">
        <f>'ПЛАН НАВЧАЛЬНОГО ПРОЦЕСУ ДЕННА'!S119</f>
        <v>0</v>
      </c>
      <c r="T119" s="351">
        <f>'ПЛАН НАВЧАЛЬНОГО ПРОЦЕСУ ДЕННА'!T119</f>
        <v>0</v>
      </c>
      <c r="U119" s="351">
        <f>'ПЛАН НАВЧАЛЬНОГО ПРОЦЕСУ ДЕННА'!U119</f>
        <v>0</v>
      </c>
      <c r="V119" s="351">
        <f>'ПЛАН НАВЧАЛЬНОГО ПРОЦЕСУ ДЕННА'!V119</f>
        <v>0</v>
      </c>
      <c r="W119" s="351">
        <f>'ПЛАН НАВЧАЛЬНОГО ПРОЦЕСУ ДЕННА'!W119</f>
        <v>0</v>
      </c>
      <c r="X119" s="353">
        <f>'ПЛАН НАВЧАЛЬНОГО ПРОЦЕСУ ДЕННА'!X119</f>
        <v>0</v>
      </c>
      <c r="Y119" s="162">
        <f t="shared" si="124"/>
        <v>0</v>
      </c>
      <c r="Z119" s="9"/>
      <c r="AA119" s="9"/>
      <c r="AB119" s="9"/>
      <c r="AC119" s="9"/>
      <c r="AD119" s="354"/>
      <c r="AE119" s="354"/>
      <c r="AF119" s="354"/>
      <c r="AG119" s="76">
        <f>'ПЛАН НАВЧАЛЬНОГО ПРОЦЕСУ ДЕННА'!AG119</f>
        <v>0</v>
      </c>
      <c r="AH119" s="354">
        <f>IF('ПЛАН НАВЧАЛЬНОГО ПРОЦЕСУ ДЕННА'!AH119&gt;0,IF(ROUND('ПЛАН НАВЧАЛЬНОГО ПРОЦЕСУ ДЕННА'!AH119*$BW$4,0)&gt;0,ROUND('ПЛАН НАВЧАЛЬНОГО ПРОЦЕСУ ДЕННА'!AH119*$BW$4,0)*2,2),0)</f>
        <v>0</v>
      </c>
      <c r="AI119" s="354">
        <f>IF('ПЛАН НАВЧАЛЬНОГО ПРОЦЕСУ ДЕННА'!AI119&gt;0,IF(ROUND('ПЛАН НАВЧАЛЬНОГО ПРОЦЕСУ ДЕННА'!AI119*$BW$4,0)&gt;0,ROUND('ПЛАН НАВЧАЛЬНОГО ПРОЦЕСУ ДЕННА'!AI119*$BW$4,0)*2,2),0)</f>
        <v>0</v>
      </c>
      <c r="AJ119" s="354">
        <f>IF('ПЛАН НАВЧАЛЬНОГО ПРОЦЕСУ ДЕННА'!AJ119&gt;0,IF(ROUND('ПЛАН НАВЧАЛЬНОГО ПРОЦЕСУ ДЕННА'!AJ119*$BW$4,0)&gt;0,ROUND('ПЛАН НАВЧАЛЬНОГО ПРОЦЕСУ ДЕННА'!AJ119*$BW$4,0)*2,2),0)</f>
        <v>0</v>
      </c>
      <c r="AK119" s="76">
        <f>'ПЛАН НАВЧАЛЬНОГО ПРОЦЕСУ ДЕННА'!AK119</f>
        <v>0</v>
      </c>
      <c r="AL119" s="354">
        <f>IF('ПЛАН НАВЧАЛЬНОГО ПРОЦЕСУ ДЕННА'!AL119&gt;0,IF(ROUND('ПЛАН НАВЧАЛЬНОГО ПРОЦЕСУ ДЕННА'!AL119*$BW$4,0)&gt;0,ROUND('ПЛАН НАВЧАЛЬНОГО ПРОЦЕСУ ДЕННА'!AL119*$BW$4,0)*2,2),0)</f>
        <v>0</v>
      </c>
      <c r="AM119" s="354">
        <f>IF('ПЛАН НАВЧАЛЬНОГО ПРОЦЕСУ ДЕННА'!AM119&gt;0,IF(ROUND('ПЛАН НАВЧАЛЬНОГО ПРОЦЕСУ ДЕННА'!AM119*$BW$4,0)&gt;0,ROUND('ПЛАН НАВЧАЛЬНОГО ПРОЦЕСУ ДЕННА'!AM119*$BW$4,0)*2,2),0)</f>
        <v>0</v>
      </c>
      <c r="AN119" s="354">
        <f>IF('ПЛАН НАВЧАЛЬНОГО ПРОЦЕСУ ДЕННА'!AN119&gt;0,IF(ROUND('ПЛАН НАВЧАЛЬНОГО ПРОЦЕСУ ДЕННА'!AN119*$BW$4,0)&gt;0,ROUND('ПЛАН НАВЧАЛЬНОГО ПРОЦЕСУ ДЕННА'!AN119*$BW$4,0)*2,2),0)</f>
        <v>0</v>
      </c>
      <c r="AO119" s="76">
        <f>'ПЛАН НАВЧАЛЬНОГО ПРОЦЕСУ ДЕННА'!AO119</f>
        <v>0</v>
      </c>
      <c r="AP119" s="354">
        <f>IF('ПЛАН НАВЧАЛЬНОГО ПРОЦЕСУ ДЕННА'!AP119&gt;0,IF(ROUND('ПЛАН НАВЧАЛЬНОГО ПРОЦЕСУ ДЕННА'!AP119*$BW$4,0)&gt;0,ROUND('ПЛАН НАВЧАЛЬНОГО ПРОЦЕСУ ДЕННА'!AP119*$BW$4,0)*2,2),0)</f>
        <v>0</v>
      </c>
      <c r="AQ119" s="354">
        <f>IF('ПЛАН НАВЧАЛЬНОГО ПРОЦЕСУ ДЕННА'!AQ119&gt;0,IF(ROUND('ПЛАН НАВЧАЛЬНОГО ПРОЦЕСУ ДЕННА'!AQ119*$BW$4,0)&gt;0,ROUND('ПЛАН НАВЧАЛЬНОГО ПРОЦЕСУ ДЕННА'!AQ119*$BW$4,0)*2,2),0)</f>
        <v>0</v>
      </c>
      <c r="AR119" s="354">
        <f>IF('ПЛАН НАВЧАЛЬНОГО ПРОЦЕСУ ДЕННА'!AR119&gt;0,IF(ROUND('ПЛАН НАВЧАЛЬНОГО ПРОЦЕСУ ДЕННА'!AR119*$BW$4,0)&gt;0,ROUND('ПЛАН НАВЧАЛЬНОГО ПРОЦЕСУ ДЕННА'!AR119*$BW$4,0)*2,2),0)</f>
        <v>0</v>
      </c>
      <c r="AS119" s="76">
        <f>'ПЛАН НАВЧАЛЬНОГО ПРОЦЕСУ ДЕННА'!AS119</f>
        <v>0</v>
      </c>
      <c r="AT119" s="354">
        <f>IF('ПЛАН НАВЧАЛЬНОГО ПРОЦЕСУ ДЕННА'!AT119&gt;0,IF(ROUND('ПЛАН НАВЧАЛЬНОГО ПРОЦЕСУ ДЕННА'!AT119*$BW$4,0)&gt;0,ROUND('ПЛАН НАВЧАЛЬНОГО ПРОЦЕСУ ДЕННА'!AT119*$BW$4,0)*2,2),0)</f>
        <v>0</v>
      </c>
      <c r="AU119" s="354">
        <f>IF('ПЛАН НАВЧАЛЬНОГО ПРОЦЕСУ ДЕННА'!AU119&gt;0,IF(ROUND('ПЛАН НАВЧАЛЬНОГО ПРОЦЕСУ ДЕННА'!AU119*$BW$4,0)&gt;0,ROUND('ПЛАН НАВЧАЛЬНОГО ПРОЦЕСУ ДЕННА'!AU119*$BW$4,0)*2,2),0)</f>
        <v>0</v>
      </c>
      <c r="AV119" s="354">
        <f>IF('ПЛАН НАВЧАЛЬНОГО ПРОЦЕСУ ДЕННА'!AV119&gt;0,IF(ROUND('ПЛАН НАВЧАЛЬНОГО ПРОЦЕСУ ДЕННА'!AV119*$BW$4,0)&gt;0,ROUND('ПЛАН НАВЧАЛЬНОГО ПРОЦЕСУ ДЕННА'!AV119*$BW$4,0)*2,2),0)</f>
        <v>0</v>
      </c>
      <c r="AW119" s="76">
        <f>'ПЛАН НАВЧАЛЬНОГО ПРОЦЕСУ ДЕННА'!AW119</f>
        <v>0</v>
      </c>
      <c r="AX119" s="354">
        <f>IF('ПЛАН НАВЧАЛЬНОГО ПРОЦЕСУ ДЕННА'!AX119&gt;0,IF(ROUND('ПЛАН НАВЧАЛЬНОГО ПРОЦЕСУ ДЕННА'!AX119*$BW$4,0)&gt;0,ROUND('ПЛАН НАВЧАЛЬНОГО ПРОЦЕСУ ДЕННА'!AX119*$BW$4,0)*2,2),0)</f>
        <v>0</v>
      </c>
      <c r="AY119" s="354">
        <f>IF('ПЛАН НАВЧАЛЬНОГО ПРОЦЕСУ ДЕННА'!AY119&gt;0,IF(ROUND('ПЛАН НАВЧАЛЬНОГО ПРОЦЕСУ ДЕННА'!AY119*$BW$4,0)&gt;0,ROUND('ПЛАН НАВЧАЛЬНОГО ПРОЦЕСУ ДЕННА'!AY119*$BW$4,0)*2,2),0)</f>
        <v>0</v>
      </c>
      <c r="AZ119" s="354">
        <f>IF('ПЛАН НАВЧАЛЬНОГО ПРОЦЕСУ ДЕННА'!AZ119&gt;0,IF(ROUND('ПЛАН НАВЧАЛЬНОГО ПРОЦЕСУ ДЕННА'!AZ119*$BW$4,0)&gt;0,ROUND('ПЛАН НАВЧАЛЬНОГО ПРОЦЕСУ ДЕННА'!AZ119*$BW$4,0)*2,2),0)</f>
        <v>0</v>
      </c>
      <c r="BA119" s="76">
        <f>'ПЛАН НАВЧАЛЬНОГО ПРОЦЕСУ ДЕННА'!BA119</f>
        <v>0</v>
      </c>
      <c r="BB119" s="354">
        <f>IF('ПЛАН НАВЧАЛЬНОГО ПРОЦЕСУ ДЕННА'!BB119&gt;0,IF(ROUND('ПЛАН НАВЧАЛЬНОГО ПРОЦЕСУ ДЕННА'!BB119*$BW$4,0)&gt;0,ROUND('ПЛАН НАВЧАЛЬНОГО ПРОЦЕСУ ДЕННА'!BB119*$BW$4,0)*2,2),0)</f>
        <v>0</v>
      </c>
      <c r="BC119" s="354">
        <f>IF('ПЛАН НАВЧАЛЬНОГО ПРОЦЕСУ ДЕННА'!BC119&gt;0,IF(ROUND('ПЛАН НАВЧАЛЬНОГО ПРОЦЕСУ ДЕННА'!BC119*$BW$4,0)&gt;0,ROUND('ПЛАН НАВЧАЛЬНОГО ПРОЦЕСУ ДЕННА'!BC119*$BW$4,0)*2,2),0)</f>
        <v>0</v>
      </c>
      <c r="BD119" s="354">
        <f>IF('ПЛАН НАВЧАЛЬНОГО ПРОЦЕСУ ДЕННА'!BD119&gt;0,IF(ROUND('ПЛАН НАВЧАЛЬНОГО ПРОЦЕСУ ДЕННА'!BD119*$BW$4,0)&gt;0,ROUND('ПЛАН НАВЧАЛЬНОГО ПРОЦЕСУ ДЕННА'!BD119*$BW$4,0)*2,2),0)</f>
        <v>0</v>
      </c>
      <c r="BE119" s="76">
        <f>'ПЛАН НАВЧАЛЬНОГО ПРОЦЕСУ ДЕННА'!BE119</f>
        <v>0</v>
      </c>
      <c r="BF119" s="354">
        <f>IF('ПЛАН НАВЧАЛЬНОГО ПРОЦЕСУ ДЕННА'!BF119&gt;0,IF(ROUND('ПЛАН НАВЧАЛЬНОГО ПРОЦЕСУ ДЕННА'!BF119*$BW$4,0)&gt;0,ROUND('ПЛАН НАВЧАЛЬНОГО ПРОЦЕСУ ДЕННА'!BF119*$BW$4,0)*2,2),0)</f>
        <v>0</v>
      </c>
      <c r="BG119" s="354">
        <f>IF('ПЛАН НАВЧАЛЬНОГО ПРОЦЕСУ ДЕННА'!BG119&gt;0,IF(ROUND('ПЛАН НАВЧАЛЬНОГО ПРОЦЕСУ ДЕННА'!BG119*$BW$4,0)&gt;0,ROUND('ПЛАН НАВЧАЛЬНОГО ПРОЦЕСУ ДЕННА'!BG119*$BW$4,0)*2,2),0)</f>
        <v>0</v>
      </c>
      <c r="BH119" s="354">
        <f>IF('ПЛАН НАВЧАЛЬНОГО ПРОЦЕСУ ДЕННА'!BH119&gt;0,IF(ROUND('ПЛАН НАВЧАЛЬНОГО ПРОЦЕСУ ДЕННА'!BH119*$BW$4,0)&gt;0,ROUND('ПЛАН НАВЧАЛЬНОГО ПРОЦЕСУ ДЕННА'!BH119*$BW$4,0)*2,2),0)</f>
        <v>0</v>
      </c>
      <c r="BI119" s="76">
        <f>'ПЛАН НАВЧАЛЬНОГО ПРОЦЕСУ ДЕННА'!BI119</f>
        <v>0</v>
      </c>
      <c r="BJ119" s="69">
        <f t="shared" si="125"/>
        <v>0</v>
      </c>
      <c r="BK119" s="142" t="str">
        <f t="shared" si="126"/>
        <v/>
      </c>
      <c r="BL119" s="15">
        <f t="shared" si="164"/>
        <v>0</v>
      </c>
      <c r="BM119" s="96">
        <f t="shared" si="128"/>
        <v>0</v>
      </c>
      <c r="BN119" s="15">
        <f t="shared" si="165"/>
        <v>0</v>
      </c>
      <c r="BO119" s="15">
        <f t="shared" si="166"/>
        <v>0</v>
      </c>
      <c r="BP119" s="15">
        <f t="shared" si="167"/>
        <v>0</v>
      </c>
      <c r="BQ119" s="15">
        <f t="shared" si="168"/>
        <v>0</v>
      </c>
      <c r="BR119" s="15">
        <f t="shared" si="169"/>
        <v>0</v>
      </c>
      <c r="BS119" s="15">
        <f t="shared" si="170"/>
        <v>0</v>
      </c>
      <c r="BT119" s="101">
        <f t="shared" si="163"/>
        <v>0</v>
      </c>
      <c r="BW119" s="15">
        <f t="shared" si="171"/>
        <v>0</v>
      </c>
      <c r="BX119" s="15">
        <f t="shared" si="172"/>
        <v>0</v>
      </c>
      <c r="BY119" s="15">
        <f t="shared" si="173"/>
        <v>0</v>
      </c>
      <c r="BZ119" s="15">
        <f t="shared" si="174"/>
        <v>0</v>
      </c>
      <c r="CA119" s="15">
        <f t="shared" si="175"/>
        <v>0</v>
      </c>
      <c r="CB119" s="15">
        <f t="shared" si="176"/>
        <v>0</v>
      </c>
      <c r="CC119" s="15">
        <f t="shared" si="177"/>
        <v>0</v>
      </c>
      <c r="CD119" s="15">
        <f t="shared" si="178"/>
        <v>0</v>
      </c>
      <c r="CE119" s="234">
        <f t="shared" si="143"/>
        <v>0</v>
      </c>
      <c r="CF119" s="355">
        <f t="shared" si="144"/>
        <v>0</v>
      </c>
      <c r="CH119" s="356">
        <f t="shared" si="145"/>
        <v>0</v>
      </c>
      <c r="CI119" s="356">
        <f t="shared" si="146"/>
        <v>0</v>
      </c>
      <c r="CJ119" s="356">
        <f t="shared" si="147"/>
        <v>0</v>
      </c>
      <c r="CK119" s="356">
        <f t="shared" si="148"/>
        <v>0</v>
      </c>
      <c r="CL119" s="356">
        <f t="shared" si="149"/>
        <v>0</v>
      </c>
      <c r="CM119" s="356">
        <f t="shared" si="150"/>
        <v>0</v>
      </c>
      <c r="CN119" s="356">
        <f t="shared" si="151"/>
        <v>0</v>
      </c>
      <c r="CO119" s="356">
        <f t="shared" si="152"/>
        <v>0</v>
      </c>
      <c r="CP119" s="357">
        <f t="shared" si="153"/>
        <v>0</v>
      </c>
      <c r="CQ119" s="356">
        <f t="shared" si="154"/>
        <v>0</v>
      </c>
      <c r="CR119" s="356">
        <f t="shared" si="155"/>
        <v>0</v>
      </c>
      <c r="CS119" s="358">
        <f t="shared" si="156"/>
        <v>0</v>
      </c>
      <c r="CT119" s="356">
        <f t="shared" si="157"/>
        <v>0</v>
      </c>
      <c r="CU119" s="356">
        <f t="shared" si="158"/>
        <v>0</v>
      </c>
      <c r="CV119" s="356">
        <f t="shared" si="159"/>
        <v>0</v>
      </c>
      <c r="CW119" s="356">
        <f t="shared" si="160"/>
        <v>0</v>
      </c>
      <c r="CX119" s="356">
        <f t="shared" si="161"/>
        <v>0</v>
      </c>
      <c r="CY119" s="359">
        <f t="shared" si="162"/>
        <v>0</v>
      </c>
      <c r="DC119" s="360">
        <f t="shared" si="179"/>
        <v>0</v>
      </c>
      <c r="DD119" s="139"/>
      <c r="DE119" s="139"/>
      <c r="DF119" s="139"/>
      <c r="DG119" s="139"/>
      <c r="DH119" s="139"/>
      <c r="DI119" s="139"/>
      <c r="DJ119" s="139"/>
      <c r="DK119" s="139"/>
      <c r="DL119" s="139"/>
      <c r="DM119" s="139"/>
      <c r="DN119" s="139"/>
      <c r="DO119" s="139"/>
      <c r="DP119" s="139"/>
      <c r="DQ119" s="139"/>
      <c r="DR119" s="139"/>
      <c r="DS119" s="139"/>
      <c r="DT119" s="139"/>
      <c r="DU119" s="139"/>
    </row>
    <row r="120" spans="1:125" s="20" customFormat="1" ht="12.75" hidden="1" customHeight="1" x14ac:dyDescent="0.25">
      <c r="A120" s="23" t="str">
        <f>'ПЛАН НАВЧАЛЬНОГО ПРОЦЕСУ ДЕННА'!A120</f>
        <v>2.15</v>
      </c>
      <c r="B120" s="348" t="str">
        <f>'ПЛАН НАВЧАЛЬНОГО ПРОЦЕСУ ДЕННА'!B120</f>
        <v>Вибіркова дисципліна 15</v>
      </c>
      <c r="C120" s="349"/>
      <c r="D120" s="350">
        <f>'ПЛАН НАВЧАЛЬНОГО ПРОЦЕСУ ДЕННА'!D120</f>
        <v>0</v>
      </c>
      <c r="E120" s="351">
        <f>'ПЛАН НАВЧАЛЬНОГО ПРОЦЕСУ ДЕННА'!E120</f>
        <v>0</v>
      </c>
      <c r="F120" s="351">
        <f>'ПЛАН НАВЧАЛЬНОГО ПРОЦЕСУ ДЕННА'!F120</f>
        <v>0</v>
      </c>
      <c r="G120" s="352">
        <f>'ПЛАН НАВЧАЛЬНОГО ПРОЦЕСУ ДЕННА'!G120</f>
        <v>0</v>
      </c>
      <c r="H120" s="350">
        <f>'ПЛАН НАВЧАЛЬНОГО ПРОЦЕСУ ДЕННА'!H120</f>
        <v>0</v>
      </c>
      <c r="I120" s="351">
        <f>'ПЛАН НАВЧАЛЬНОГО ПРОЦЕСУ ДЕННА'!I120</f>
        <v>0</v>
      </c>
      <c r="J120" s="351">
        <f>'ПЛАН НАВЧАЛЬНОГО ПРОЦЕСУ ДЕННА'!J120</f>
        <v>0</v>
      </c>
      <c r="K120" s="351">
        <f>'ПЛАН НАВЧАЛЬНОГО ПРОЦЕСУ ДЕННА'!K120</f>
        <v>0</v>
      </c>
      <c r="L120" s="351">
        <f>'ПЛАН НАВЧАЛЬНОГО ПРОЦЕСУ ДЕННА'!L120</f>
        <v>0</v>
      </c>
      <c r="M120" s="351">
        <f>'ПЛАН НАВЧАЛЬНОГО ПРОЦЕСУ ДЕННА'!M120</f>
        <v>0</v>
      </c>
      <c r="N120" s="351">
        <f>'ПЛАН НАВЧАЛЬНОГО ПРОЦЕСУ ДЕННА'!N120</f>
        <v>0</v>
      </c>
      <c r="O120" s="311">
        <f>'ПЛАН НАВЧАЛЬНОГО ПРОЦЕСУ ДЕННА'!O120</f>
        <v>0</v>
      </c>
      <c r="P120" s="311">
        <f>'ПЛАН НАВЧАЛЬНОГО ПРОЦЕСУ ДЕННА'!P120</f>
        <v>0</v>
      </c>
      <c r="Q120" s="350">
        <f>'ПЛАН НАВЧАЛЬНОГО ПРОЦЕСУ ДЕННА'!Q120</f>
        <v>0</v>
      </c>
      <c r="R120" s="351">
        <f>'ПЛАН НАВЧАЛЬНОГО ПРОЦЕСУ ДЕННА'!R120</f>
        <v>0</v>
      </c>
      <c r="S120" s="351">
        <f>'ПЛАН НАВЧАЛЬНОГО ПРОЦЕСУ ДЕННА'!S120</f>
        <v>0</v>
      </c>
      <c r="T120" s="351">
        <f>'ПЛАН НАВЧАЛЬНОГО ПРОЦЕСУ ДЕННА'!T120</f>
        <v>0</v>
      </c>
      <c r="U120" s="351">
        <f>'ПЛАН НАВЧАЛЬНОГО ПРОЦЕСУ ДЕННА'!U120</f>
        <v>0</v>
      </c>
      <c r="V120" s="351">
        <f>'ПЛАН НАВЧАЛЬНОГО ПРОЦЕСУ ДЕННА'!V120</f>
        <v>0</v>
      </c>
      <c r="W120" s="351">
        <f>'ПЛАН НАВЧАЛЬНОГО ПРОЦЕСУ ДЕННА'!W120</f>
        <v>0</v>
      </c>
      <c r="X120" s="353">
        <f>'ПЛАН НАВЧАЛЬНОГО ПРОЦЕСУ ДЕННА'!X120</f>
        <v>0</v>
      </c>
      <c r="Y120" s="162">
        <f t="shared" si="124"/>
        <v>0</v>
      </c>
      <c r="Z120" s="9"/>
      <c r="AA120" s="9"/>
      <c r="AB120" s="9"/>
      <c r="AC120" s="9"/>
      <c r="AD120" s="354"/>
      <c r="AE120" s="354"/>
      <c r="AF120" s="354"/>
      <c r="AG120" s="76">
        <f>'ПЛАН НАВЧАЛЬНОГО ПРОЦЕСУ ДЕННА'!AG120</f>
        <v>0</v>
      </c>
      <c r="AH120" s="354">
        <f>IF('ПЛАН НАВЧАЛЬНОГО ПРОЦЕСУ ДЕННА'!AH120&gt;0,IF(ROUND('ПЛАН НАВЧАЛЬНОГО ПРОЦЕСУ ДЕННА'!AH120*$BW$4,0)&gt;0,ROUND('ПЛАН НАВЧАЛЬНОГО ПРОЦЕСУ ДЕННА'!AH120*$BW$4,0)*2,2),0)</f>
        <v>0</v>
      </c>
      <c r="AI120" s="354">
        <f>IF('ПЛАН НАВЧАЛЬНОГО ПРОЦЕСУ ДЕННА'!AI120&gt;0,IF(ROUND('ПЛАН НАВЧАЛЬНОГО ПРОЦЕСУ ДЕННА'!AI120*$BW$4,0)&gt;0,ROUND('ПЛАН НАВЧАЛЬНОГО ПРОЦЕСУ ДЕННА'!AI120*$BW$4,0)*2,2),0)</f>
        <v>0</v>
      </c>
      <c r="AJ120" s="354">
        <f>IF('ПЛАН НАВЧАЛЬНОГО ПРОЦЕСУ ДЕННА'!AJ120&gt;0,IF(ROUND('ПЛАН НАВЧАЛЬНОГО ПРОЦЕСУ ДЕННА'!AJ120*$BW$4,0)&gt;0,ROUND('ПЛАН НАВЧАЛЬНОГО ПРОЦЕСУ ДЕННА'!AJ120*$BW$4,0)*2,2),0)</f>
        <v>0</v>
      </c>
      <c r="AK120" s="76">
        <f>'ПЛАН НАВЧАЛЬНОГО ПРОЦЕСУ ДЕННА'!AK120</f>
        <v>0</v>
      </c>
      <c r="AL120" s="354">
        <f>IF('ПЛАН НАВЧАЛЬНОГО ПРОЦЕСУ ДЕННА'!AL120&gt;0,IF(ROUND('ПЛАН НАВЧАЛЬНОГО ПРОЦЕСУ ДЕННА'!AL120*$BW$4,0)&gt;0,ROUND('ПЛАН НАВЧАЛЬНОГО ПРОЦЕСУ ДЕННА'!AL120*$BW$4,0)*2,2),0)</f>
        <v>0</v>
      </c>
      <c r="AM120" s="354">
        <f>IF('ПЛАН НАВЧАЛЬНОГО ПРОЦЕСУ ДЕННА'!AM120&gt;0,IF(ROUND('ПЛАН НАВЧАЛЬНОГО ПРОЦЕСУ ДЕННА'!AM120*$BW$4,0)&gt;0,ROUND('ПЛАН НАВЧАЛЬНОГО ПРОЦЕСУ ДЕННА'!AM120*$BW$4,0)*2,2),0)</f>
        <v>0</v>
      </c>
      <c r="AN120" s="354">
        <f>IF('ПЛАН НАВЧАЛЬНОГО ПРОЦЕСУ ДЕННА'!AN120&gt;0,IF(ROUND('ПЛАН НАВЧАЛЬНОГО ПРОЦЕСУ ДЕННА'!AN120*$BW$4,0)&gt;0,ROUND('ПЛАН НАВЧАЛЬНОГО ПРОЦЕСУ ДЕННА'!AN120*$BW$4,0)*2,2),0)</f>
        <v>0</v>
      </c>
      <c r="AO120" s="76">
        <f>'ПЛАН НАВЧАЛЬНОГО ПРОЦЕСУ ДЕННА'!AO120</f>
        <v>0</v>
      </c>
      <c r="AP120" s="354">
        <f>IF('ПЛАН НАВЧАЛЬНОГО ПРОЦЕСУ ДЕННА'!AP120&gt;0,IF(ROUND('ПЛАН НАВЧАЛЬНОГО ПРОЦЕСУ ДЕННА'!AP120*$BW$4,0)&gt;0,ROUND('ПЛАН НАВЧАЛЬНОГО ПРОЦЕСУ ДЕННА'!AP120*$BW$4,0)*2,2),0)</f>
        <v>0</v>
      </c>
      <c r="AQ120" s="354">
        <f>IF('ПЛАН НАВЧАЛЬНОГО ПРОЦЕСУ ДЕННА'!AQ120&gt;0,IF(ROUND('ПЛАН НАВЧАЛЬНОГО ПРОЦЕСУ ДЕННА'!AQ120*$BW$4,0)&gt;0,ROUND('ПЛАН НАВЧАЛЬНОГО ПРОЦЕСУ ДЕННА'!AQ120*$BW$4,0)*2,2),0)</f>
        <v>0</v>
      </c>
      <c r="AR120" s="354">
        <f>IF('ПЛАН НАВЧАЛЬНОГО ПРОЦЕСУ ДЕННА'!AR120&gt;0,IF(ROUND('ПЛАН НАВЧАЛЬНОГО ПРОЦЕСУ ДЕННА'!AR120*$BW$4,0)&gt;0,ROUND('ПЛАН НАВЧАЛЬНОГО ПРОЦЕСУ ДЕННА'!AR120*$BW$4,0)*2,2),0)</f>
        <v>0</v>
      </c>
      <c r="AS120" s="76">
        <f>'ПЛАН НАВЧАЛЬНОГО ПРОЦЕСУ ДЕННА'!AS120</f>
        <v>0</v>
      </c>
      <c r="AT120" s="354">
        <f>IF('ПЛАН НАВЧАЛЬНОГО ПРОЦЕСУ ДЕННА'!AT120&gt;0,IF(ROUND('ПЛАН НАВЧАЛЬНОГО ПРОЦЕСУ ДЕННА'!AT120*$BW$4,0)&gt;0,ROUND('ПЛАН НАВЧАЛЬНОГО ПРОЦЕСУ ДЕННА'!AT120*$BW$4,0)*2,2),0)</f>
        <v>0</v>
      </c>
      <c r="AU120" s="354">
        <f>IF('ПЛАН НАВЧАЛЬНОГО ПРОЦЕСУ ДЕННА'!AU120&gt;0,IF(ROUND('ПЛАН НАВЧАЛЬНОГО ПРОЦЕСУ ДЕННА'!AU120*$BW$4,0)&gt;0,ROUND('ПЛАН НАВЧАЛЬНОГО ПРОЦЕСУ ДЕННА'!AU120*$BW$4,0)*2,2),0)</f>
        <v>0</v>
      </c>
      <c r="AV120" s="354">
        <f>IF('ПЛАН НАВЧАЛЬНОГО ПРОЦЕСУ ДЕННА'!AV120&gt;0,IF(ROUND('ПЛАН НАВЧАЛЬНОГО ПРОЦЕСУ ДЕННА'!AV120*$BW$4,0)&gt;0,ROUND('ПЛАН НАВЧАЛЬНОГО ПРОЦЕСУ ДЕННА'!AV120*$BW$4,0)*2,2),0)</f>
        <v>0</v>
      </c>
      <c r="AW120" s="76">
        <f>'ПЛАН НАВЧАЛЬНОГО ПРОЦЕСУ ДЕННА'!AW120</f>
        <v>0</v>
      </c>
      <c r="AX120" s="354">
        <f>IF('ПЛАН НАВЧАЛЬНОГО ПРОЦЕСУ ДЕННА'!AX120&gt;0,IF(ROUND('ПЛАН НАВЧАЛЬНОГО ПРОЦЕСУ ДЕННА'!AX120*$BW$4,0)&gt;0,ROUND('ПЛАН НАВЧАЛЬНОГО ПРОЦЕСУ ДЕННА'!AX120*$BW$4,0)*2,2),0)</f>
        <v>0</v>
      </c>
      <c r="AY120" s="354">
        <f>IF('ПЛАН НАВЧАЛЬНОГО ПРОЦЕСУ ДЕННА'!AY120&gt;0,IF(ROUND('ПЛАН НАВЧАЛЬНОГО ПРОЦЕСУ ДЕННА'!AY120*$BW$4,0)&gt;0,ROUND('ПЛАН НАВЧАЛЬНОГО ПРОЦЕСУ ДЕННА'!AY120*$BW$4,0)*2,2),0)</f>
        <v>0</v>
      </c>
      <c r="AZ120" s="354">
        <f>IF('ПЛАН НАВЧАЛЬНОГО ПРОЦЕСУ ДЕННА'!AZ120&gt;0,IF(ROUND('ПЛАН НАВЧАЛЬНОГО ПРОЦЕСУ ДЕННА'!AZ120*$BW$4,0)&gt;0,ROUND('ПЛАН НАВЧАЛЬНОГО ПРОЦЕСУ ДЕННА'!AZ120*$BW$4,0)*2,2),0)</f>
        <v>0</v>
      </c>
      <c r="BA120" s="76">
        <f>'ПЛАН НАВЧАЛЬНОГО ПРОЦЕСУ ДЕННА'!BA120</f>
        <v>0</v>
      </c>
      <c r="BB120" s="354">
        <f>IF('ПЛАН НАВЧАЛЬНОГО ПРОЦЕСУ ДЕННА'!BB120&gt;0,IF(ROUND('ПЛАН НАВЧАЛЬНОГО ПРОЦЕСУ ДЕННА'!BB120*$BW$4,0)&gt;0,ROUND('ПЛАН НАВЧАЛЬНОГО ПРОЦЕСУ ДЕННА'!BB120*$BW$4,0)*2,2),0)</f>
        <v>0</v>
      </c>
      <c r="BC120" s="354">
        <f>IF('ПЛАН НАВЧАЛЬНОГО ПРОЦЕСУ ДЕННА'!BC120&gt;0,IF(ROUND('ПЛАН НАВЧАЛЬНОГО ПРОЦЕСУ ДЕННА'!BC120*$BW$4,0)&gt;0,ROUND('ПЛАН НАВЧАЛЬНОГО ПРОЦЕСУ ДЕННА'!BC120*$BW$4,0)*2,2),0)</f>
        <v>0</v>
      </c>
      <c r="BD120" s="354">
        <f>IF('ПЛАН НАВЧАЛЬНОГО ПРОЦЕСУ ДЕННА'!BD120&gt;0,IF(ROUND('ПЛАН НАВЧАЛЬНОГО ПРОЦЕСУ ДЕННА'!BD120*$BW$4,0)&gt;0,ROUND('ПЛАН НАВЧАЛЬНОГО ПРОЦЕСУ ДЕННА'!BD120*$BW$4,0)*2,2),0)</f>
        <v>0</v>
      </c>
      <c r="BE120" s="76">
        <f>'ПЛАН НАВЧАЛЬНОГО ПРОЦЕСУ ДЕННА'!BE120</f>
        <v>0</v>
      </c>
      <c r="BF120" s="354">
        <f>IF('ПЛАН НАВЧАЛЬНОГО ПРОЦЕСУ ДЕННА'!BF120&gt;0,IF(ROUND('ПЛАН НАВЧАЛЬНОГО ПРОЦЕСУ ДЕННА'!BF120*$BW$4,0)&gt;0,ROUND('ПЛАН НАВЧАЛЬНОГО ПРОЦЕСУ ДЕННА'!BF120*$BW$4,0)*2,2),0)</f>
        <v>0</v>
      </c>
      <c r="BG120" s="354">
        <f>IF('ПЛАН НАВЧАЛЬНОГО ПРОЦЕСУ ДЕННА'!BG120&gt;0,IF(ROUND('ПЛАН НАВЧАЛЬНОГО ПРОЦЕСУ ДЕННА'!BG120*$BW$4,0)&gt;0,ROUND('ПЛАН НАВЧАЛЬНОГО ПРОЦЕСУ ДЕННА'!BG120*$BW$4,0)*2,2),0)</f>
        <v>0</v>
      </c>
      <c r="BH120" s="354">
        <f>IF('ПЛАН НАВЧАЛЬНОГО ПРОЦЕСУ ДЕННА'!BH120&gt;0,IF(ROUND('ПЛАН НАВЧАЛЬНОГО ПРОЦЕСУ ДЕННА'!BH120*$BW$4,0)&gt;0,ROUND('ПЛАН НАВЧАЛЬНОГО ПРОЦЕСУ ДЕННА'!BH120*$BW$4,0)*2,2),0)</f>
        <v>0</v>
      </c>
      <c r="BI120" s="76">
        <f>'ПЛАН НАВЧАЛЬНОГО ПРОЦЕСУ ДЕННА'!BI120</f>
        <v>0</v>
      </c>
      <c r="BJ120" s="69">
        <f t="shared" si="125"/>
        <v>0</v>
      </c>
      <c r="BK120" s="142" t="str">
        <f t="shared" si="126"/>
        <v/>
      </c>
      <c r="BL120" s="15">
        <f t="shared" si="164"/>
        <v>0</v>
      </c>
      <c r="BM120" s="96">
        <f t="shared" si="128"/>
        <v>0</v>
      </c>
      <c r="BN120" s="15">
        <f t="shared" si="165"/>
        <v>0</v>
      </c>
      <c r="BO120" s="15">
        <f t="shared" si="166"/>
        <v>0</v>
      </c>
      <c r="BP120" s="15">
        <f t="shared" si="167"/>
        <v>0</v>
      </c>
      <c r="BQ120" s="15">
        <f t="shared" si="168"/>
        <v>0</v>
      </c>
      <c r="BR120" s="15">
        <f t="shared" si="169"/>
        <v>0</v>
      </c>
      <c r="BS120" s="15">
        <f t="shared" si="170"/>
        <v>0</v>
      </c>
      <c r="BT120" s="101">
        <f t="shared" si="163"/>
        <v>0</v>
      </c>
      <c r="BW120" s="15">
        <f t="shared" si="171"/>
        <v>0</v>
      </c>
      <c r="BX120" s="15">
        <f t="shared" si="172"/>
        <v>0</v>
      </c>
      <c r="BY120" s="15">
        <f t="shared" si="173"/>
        <v>0</v>
      </c>
      <c r="BZ120" s="15">
        <f t="shared" si="174"/>
        <v>0</v>
      </c>
      <c r="CA120" s="15">
        <f t="shared" si="175"/>
        <v>0</v>
      </c>
      <c r="CB120" s="15">
        <f t="shared" si="176"/>
        <v>0</v>
      </c>
      <c r="CC120" s="15">
        <f t="shared" si="177"/>
        <v>0</v>
      </c>
      <c r="CD120" s="15">
        <f t="shared" si="178"/>
        <v>0</v>
      </c>
      <c r="CE120" s="234">
        <f t="shared" si="143"/>
        <v>0</v>
      </c>
      <c r="CF120" s="355">
        <f t="shared" si="144"/>
        <v>0</v>
      </c>
      <c r="CH120" s="356">
        <f t="shared" si="145"/>
        <v>0</v>
      </c>
      <c r="CI120" s="356">
        <f t="shared" si="146"/>
        <v>0</v>
      </c>
      <c r="CJ120" s="356">
        <f t="shared" si="147"/>
        <v>0</v>
      </c>
      <c r="CK120" s="356">
        <f t="shared" si="148"/>
        <v>0</v>
      </c>
      <c r="CL120" s="356">
        <f t="shared" si="149"/>
        <v>0</v>
      </c>
      <c r="CM120" s="356">
        <f t="shared" si="150"/>
        <v>0</v>
      </c>
      <c r="CN120" s="356">
        <f t="shared" si="151"/>
        <v>0</v>
      </c>
      <c r="CO120" s="356">
        <f t="shared" si="152"/>
        <v>0</v>
      </c>
      <c r="CP120" s="357">
        <f t="shared" si="153"/>
        <v>0</v>
      </c>
      <c r="CQ120" s="356">
        <f t="shared" si="154"/>
        <v>0</v>
      </c>
      <c r="CR120" s="356">
        <f t="shared" si="155"/>
        <v>0</v>
      </c>
      <c r="CS120" s="358">
        <f t="shared" si="156"/>
        <v>0</v>
      </c>
      <c r="CT120" s="356">
        <f t="shared" si="157"/>
        <v>0</v>
      </c>
      <c r="CU120" s="356">
        <f t="shared" si="158"/>
        <v>0</v>
      </c>
      <c r="CV120" s="356">
        <f t="shared" si="159"/>
        <v>0</v>
      </c>
      <c r="CW120" s="356">
        <f t="shared" si="160"/>
        <v>0</v>
      </c>
      <c r="CX120" s="356">
        <f t="shared" si="161"/>
        <v>0</v>
      </c>
      <c r="CY120" s="359">
        <f t="shared" si="162"/>
        <v>0</v>
      </c>
      <c r="DC120" s="360">
        <f t="shared" si="179"/>
        <v>0</v>
      </c>
      <c r="DD120" s="139"/>
      <c r="DE120" s="139"/>
      <c r="DF120" s="139"/>
      <c r="DG120" s="139"/>
      <c r="DH120" s="139"/>
      <c r="DI120" s="139"/>
      <c r="DJ120" s="139"/>
      <c r="DK120" s="139"/>
      <c r="DL120" s="139"/>
      <c r="DM120" s="139"/>
      <c r="DN120" s="139"/>
      <c r="DO120" s="139"/>
      <c r="DP120" s="139"/>
      <c r="DQ120" s="139"/>
      <c r="DR120" s="139"/>
      <c r="DS120" s="139"/>
      <c r="DT120" s="139"/>
      <c r="DU120" s="139"/>
    </row>
    <row r="121" spans="1:125" s="20" customFormat="1" hidden="1" x14ac:dyDescent="0.25">
      <c r="A121" s="23" t="str">
        <f>'ПЛАН НАВЧАЛЬНОГО ПРОЦЕСУ ДЕННА'!A121</f>
        <v>2.16</v>
      </c>
      <c r="B121" s="348" t="str">
        <f>'ПЛАН НАВЧАЛЬНОГО ПРОЦЕСУ ДЕННА'!B121</f>
        <v>Вибіркова дисципліна 16</v>
      </c>
      <c r="C121" s="349"/>
      <c r="D121" s="350">
        <f>'ПЛАН НАВЧАЛЬНОГО ПРОЦЕСУ ДЕННА'!D121</f>
        <v>0</v>
      </c>
      <c r="E121" s="351">
        <f>'ПЛАН НАВЧАЛЬНОГО ПРОЦЕСУ ДЕННА'!E121</f>
        <v>0</v>
      </c>
      <c r="F121" s="351">
        <f>'ПЛАН НАВЧАЛЬНОГО ПРОЦЕСУ ДЕННА'!F121</f>
        <v>0</v>
      </c>
      <c r="G121" s="352">
        <f>'ПЛАН НАВЧАЛЬНОГО ПРОЦЕСУ ДЕННА'!G121</f>
        <v>0</v>
      </c>
      <c r="H121" s="350">
        <f>'ПЛАН НАВЧАЛЬНОГО ПРОЦЕСУ ДЕННА'!H121</f>
        <v>0</v>
      </c>
      <c r="I121" s="351">
        <f>'ПЛАН НАВЧАЛЬНОГО ПРОЦЕСУ ДЕННА'!I121</f>
        <v>0</v>
      </c>
      <c r="J121" s="351">
        <f>'ПЛАН НАВЧАЛЬНОГО ПРОЦЕСУ ДЕННА'!J121</f>
        <v>0</v>
      </c>
      <c r="K121" s="351">
        <f>'ПЛАН НАВЧАЛЬНОГО ПРОЦЕСУ ДЕННА'!K121</f>
        <v>0</v>
      </c>
      <c r="L121" s="351">
        <f>'ПЛАН НАВЧАЛЬНОГО ПРОЦЕСУ ДЕННА'!L121</f>
        <v>0</v>
      </c>
      <c r="M121" s="351">
        <f>'ПЛАН НАВЧАЛЬНОГО ПРОЦЕСУ ДЕННА'!M121</f>
        <v>0</v>
      </c>
      <c r="N121" s="351">
        <f>'ПЛАН НАВЧАЛЬНОГО ПРОЦЕСУ ДЕННА'!N121</f>
        <v>0</v>
      </c>
      <c r="O121" s="311">
        <f>'ПЛАН НАВЧАЛЬНОГО ПРОЦЕСУ ДЕННА'!O121</f>
        <v>0</v>
      </c>
      <c r="P121" s="311">
        <f>'ПЛАН НАВЧАЛЬНОГО ПРОЦЕСУ ДЕННА'!P121</f>
        <v>0</v>
      </c>
      <c r="Q121" s="350">
        <f>'ПЛАН НАВЧАЛЬНОГО ПРОЦЕСУ ДЕННА'!Q121</f>
        <v>0</v>
      </c>
      <c r="R121" s="351">
        <f>'ПЛАН НАВЧАЛЬНОГО ПРОЦЕСУ ДЕННА'!R121</f>
        <v>0</v>
      </c>
      <c r="S121" s="351">
        <f>'ПЛАН НАВЧАЛЬНОГО ПРОЦЕСУ ДЕННА'!S121</f>
        <v>0</v>
      </c>
      <c r="T121" s="351">
        <f>'ПЛАН НАВЧАЛЬНОГО ПРОЦЕСУ ДЕННА'!T121</f>
        <v>0</v>
      </c>
      <c r="U121" s="351">
        <f>'ПЛАН НАВЧАЛЬНОГО ПРОЦЕСУ ДЕННА'!U121</f>
        <v>0</v>
      </c>
      <c r="V121" s="351">
        <f>'ПЛАН НАВЧАЛЬНОГО ПРОЦЕСУ ДЕННА'!V121</f>
        <v>0</v>
      </c>
      <c r="W121" s="351">
        <f>'ПЛАН НАВЧАЛЬНОГО ПРОЦЕСУ ДЕННА'!W121</f>
        <v>0</v>
      </c>
      <c r="X121" s="353">
        <f>'ПЛАН НАВЧАЛЬНОГО ПРОЦЕСУ ДЕННА'!X121</f>
        <v>0</v>
      </c>
      <c r="Y121" s="162">
        <f t="shared" si="124"/>
        <v>0</v>
      </c>
      <c r="Z121" s="9"/>
      <c r="AA121" s="9"/>
      <c r="AB121" s="9"/>
      <c r="AC121" s="9"/>
      <c r="AD121" s="354"/>
      <c r="AE121" s="354"/>
      <c r="AF121" s="354"/>
      <c r="AG121" s="76">
        <f>'ПЛАН НАВЧАЛЬНОГО ПРОЦЕСУ ДЕННА'!AG121</f>
        <v>0</v>
      </c>
      <c r="AH121" s="354">
        <f>IF('ПЛАН НАВЧАЛЬНОГО ПРОЦЕСУ ДЕННА'!AH121&gt;0,IF(ROUND('ПЛАН НАВЧАЛЬНОГО ПРОЦЕСУ ДЕННА'!AH121*$BW$4,0)&gt;0,ROUND('ПЛАН НАВЧАЛЬНОГО ПРОЦЕСУ ДЕННА'!AH121*$BW$4,0)*2,2),0)</f>
        <v>0</v>
      </c>
      <c r="AI121" s="354">
        <f>IF('ПЛАН НАВЧАЛЬНОГО ПРОЦЕСУ ДЕННА'!AI121&gt;0,IF(ROUND('ПЛАН НАВЧАЛЬНОГО ПРОЦЕСУ ДЕННА'!AI121*$BW$4,0)&gt;0,ROUND('ПЛАН НАВЧАЛЬНОГО ПРОЦЕСУ ДЕННА'!AI121*$BW$4,0)*2,2),0)</f>
        <v>0</v>
      </c>
      <c r="AJ121" s="354">
        <f>IF('ПЛАН НАВЧАЛЬНОГО ПРОЦЕСУ ДЕННА'!AJ121&gt;0,IF(ROUND('ПЛАН НАВЧАЛЬНОГО ПРОЦЕСУ ДЕННА'!AJ121*$BW$4,0)&gt;0,ROUND('ПЛАН НАВЧАЛЬНОГО ПРОЦЕСУ ДЕННА'!AJ121*$BW$4,0)*2,2),0)</f>
        <v>0</v>
      </c>
      <c r="AK121" s="76">
        <f>'ПЛАН НАВЧАЛЬНОГО ПРОЦЕСУ ДЕННА'!AK121</f>
        <v>0</v>
      </c>
      <c r="AL121" s="354">
        <f>IF('ПЛАН НАВЧАЛЬНОГО ПРОЦЕСУ ДЕННА'!AL121&gt;0,IF(ROUND('ПЛАН НАВЧАЛЬНОГО ПРОЦЕСУ ДЕННА'!AL121*$BW$4,0)&gt;0,ROUND('ПЛАН НАВЧАЛЬНОГО ПРОЦЕСУ ДЕННА'!AL121*$BW$4,0)*2,2),0)</f>
        <v>0</v>
      </c>
      <c r="AM121" s="354">
        <f>IF('ПЛАН НАВЧАЛЬНОГО ПРОЦЕСУ ДЕННА'!AM121&gt;0,IF(ROUND('ПЛАН НАВЧАЛЬНОГО ПРОЦЕСУ ДЕННА'!AM121*$BW$4,0)&gt;0,ROUND('ПЛАН НАВЧАЛЬНОГО ПРОЦЕСУ ДЕННА'!AM121*$BW$4,0)*2,2),0)</f>
        <v>0</v>
      </c>
      <c r="AN121" s="354">
        <f>IF('ПЛАН НАВЧАЛЬНОГО ПРОЦЕСУ ДЕННА'!AN121&gt;0,IF(ROUND('ПЛАН НАВЧАЛЬНОГО ПРОЦЕСУ ДЕННА'!AN121*$BW$4,0)&gt;0,ROUND('ПЛАН НАВЧАЛЬНОГО ПРОЦЕСУ ДЕННА'!AN121*$BW$4,0)*2,2),0)</f>
        <v>0</v>
      </c>
      <c r="AO121" s="76">
        <f>'ПЛАН НАВЧАЛЬНОГО ПРОЦЕСУ ДЕННА'!AO121</f>
        <v>0</v>
      </c>
      <c r="AP121" s="354">
        <f>IF('ПЛАН НАВЧАЛЬНОГО ПРОЦЕСУ ДЕННА'!AP121&gt;0,IF(ROUND('ПЛАН НАВЧАЛЬНОГО ПРОЦЕСУ ДЕННА'!AP121*$BW$4,0)&gt;0,ROUND('ПЛАН НАВЧАЛЬНОГО ПРОЦЕСУ ДЕННА'!AP121*$BW$4,0)*2,2),0)</f>
        <v>0</v>
      </c>
      <c r="AQ121" s="354">
        <f>IF('ПЛАН НАВЧАЛЬНОГО ПРОЦЕСУ ДЕННА'!AQ121&gt;0,IF(ROUND('ПЛАН НАВЧАЛЬНОГО ПРОЦЕСУ ДЕННА'!AQ121*$BW$4,0)&gt;0,ROUND('ПЛАН НАВЧАЛЬНОГО ПРОЦЕСУ ДЕННА'!AQ121*$BW$4,0)*2,2),0)</f>
        <v>0</v>
      </c>
      <c r="AR121" s="354">
        <f>IF('ПЛАН НАВЧАЛЬНОГО ПРОЦЕСУ ДЕННА'!AR121&gt;0,IF(ROUND('ПЛАН НАВЧАЛЬНОГО ПРОЦЕСУ ДЕННА'!AR121*$BW$4,0)&gt;0,ROUND('ПЛАН НАВЧАЛЬНОГО ПРОЦЕСУ ДЕННА'!AR121*$BW$4,0)*2,2),0)</f>
        <v>0</v>
      </c>
      <c r="AS121" s="76">
        <f>'ПЛАН НАВЧАЛЬНОГО ПРОЦЕСУ ДЕННА'!AS121</f>
        <v>0</v>
      </c>
      <c r="AT121" s="354">
        <f>IF('ПЛАН НАВЧАЛЬНОГО ПРОЦЕСУ ДЕННА'!AT121&gt;0,IF(ROUND('ПЛАН НАВЧАЛЬНОГО ПРОЦЕСУ ДЕННА'!AT121*$BW$4,0)&gt;0,ROUND('ПЛАН НАВЧАЛЬНОГО ПРОЦЕСУ ДЕННА'!AT121*$BW$4,0)*2,2),0)</f>
        <v>0</v>
      </c>
      <c r="AU121" s="354">
        <f>IF('ПЛАН НАВЧАЛЬНОГО ПРОЦЕСУ ДЕННА'!AU121&gt;0,IF(ROUND('ПЛАН НАВЧАЛЬНОГО ПРОЦЕСУ ДЕННА'!AU121*$BW$4,0)&gt;0,ROUND('ПЛАН НАВЧАЛЬНОГО ПРОЦЕСУ ДЕННА'!AU121*$BW$4,0)*2,2),0)</f>
        <v>0</v>
      </c>
      <c r="AV121" s="354">
        <f>IF('ПЛАН НАВЧАЛЬНОГО ПРОЦЕСУ ДЕННА'!AV121&gt;0,IF(ROUND('ПЛАН НАВЧАЛЬНОГО ПРОЦЕСУ ДЕННА'!AV121*$BW$4,0)&gt;0,ROUND('ПЛАН НАВЧАЛЬНОГО ПРОЦЕСУ ДЕННА'!AV121*$BW$4,0)*2,2),0)</f>
        <v>0</v>
      </c>
      <c r="AW121" s="76">
        <f>'ПЛАН НАВЧАЛЬНОГО ПРОЦЕСУ ДЕННА'!AW121</f>
        <v>0</v>
      </c>
      <c r="AX121" s="354">
        <f>IF('ПЛАН НАВЧАЛЬНОГО ПРОЦЕСУ ДЕННА'!AX121&gt;0,IF(ROUND('ПЛАН НАВЧАЛЬНОГО ПРОЦЕСУ ДЕННА'!AX121*$BW$4,0)&gt;0,ROUND('ПЛАН НАВЧАЛЬНОГО ПРОЦЕСУ ДЕННА'!AX121*$BW$4,0)*2,2),0)</f>
        <v>0</v>
      </c>
      <c r="AY121" s="354">
        <f>IF('ПЛАН НАВЧАЛЬНОГО ПРОЦЕСУ ДЕННА'!AY121&gt;0,IF(ROUND('ПЛАН НАВЧАЛЬНОГО ПРОЦЕСУ ДЕННА'!AY121*$BW$4,0)&gt;0,ROUND('ПЛАН НАВЧАЛЬНОГО ПРОЦЕСУ ДЕННА'!AY121*$BW$4,0)*2,2),0)</f>
        <v>0</v>
      </c>
      <c r="AZ121" s="354">
        <f>IF('ПЛАН НАВЧАЛЬНОГО ПРОЦЕСУ ДЕННА'!AZ121&gt;0,IF(ROUND('ПЛАН НАВЧАЛЬНОГО ПРОЦЕСУ ДЕННА'!AZ121*$BW$4,0)&gt;0,ROUND('ПЛАН НАВЧАЛЬНОГО ПРОЦЕСУ ДЕННА'!AZ121*$BW$4,0)*2,2),0)</f>
        <v>0</v>
      </c>
      <c r="BA121" s="76">
        <f>'ПЛАН НАВЧАЛЬНОГО ПРОЦЕСУ ДЕННА'!BA121</f>
        <v>0</v>
      </c>
      <c r="BB121" s="354">
        <f>IF('ПЛАН НАВЧАЛЬНОГО ПРОЦЕСУ ДЕННА'!BB121&gt;0,IF(ROUND('ПЛАН НАВЧАЛЬНОГО ПРОЦЕСУ ДЕННА'!BB121*$BW$4,0)&gt;0,ROUND('ПЛАН НАВЧАЛЬНОГО ПРОЦЕСУ ДЕННА'!BB121*$BW$4,0)*2,2),0)</f>
        <v>0</v>
      </c>
      <c r="BC121" s="354">
        <f>IF('ПЛАН НАВЧАЛЬНОГО ПРОЦЕСУ ДЕННА'!BC121&gt;0,IF(ROUND('ПЛАН НАВЧАЛЬНОГО ПРОЦЕСУ ДЕННА'!BC121*$BW$4,0)&gt;0,ROUND('ПЛАН НАВЧАЛЬНОГО ПРОЦЕСУ ДЕННА'!BC121*$BW$4,0)*2,2),0)</f>
        <v>0</v>
      </c>
      <c r="BD121" s="354">
        <f>IF('ПЛАН НАВЧАЛЬНОГО ПРОЦЕСУ ДЕННА'!BD121&gt;0,IF(ROUND('ПЛАН НАВЧАЛЬНОГО ПРОЦЕСУ ДЕННА'!BD121*$BW$4,0)&gt;0,ROUND('ПЛАН НАВЧАЛЬНОГО ПРОЦЕСУ ДЕННА'!BD121*$BW$4,0)*2,2),0)</f>
        <v>0</v>
      </c>
      <c r="BE121" s="76">
        <f>'ПЛАН НАВЧАЛЬНОГО ПРОЦЕСУ ДЕННА'!BE121</f>
        <v>0</v>
      </c>
      <c r="BF121" s="354">
        <f>IF('ПЛАН НАВЧАЛЬНОГО ПРОЦЕСУ ДЕННА'!BF121&gt;0,IF(ROUND('ПЛАН НАВЧАЛЬНОГО ПРОЦЕСУ ДЕННА'!BF121*$BW$4,0)&gt;0,ROUND('ПЛАН НАВЧАЛЬНОГО ПРОЦЕСУ ДЕННА'!BF121*$BW$4,0)*2,2),0)</f>
        <v>0</v>
      </c>
      <c r="BG121" s="354">
        <f>IF('ПЛАН НАВЧАЛЬНОГО ПРОЦЕСУ ДЕННА'!BG121&gt;0,IF(ROUND('ПЛАН НАВЧАЛЬНОГО ПРОЦЕСУ ДЕННА'!BG121*$BW$4,0)&gt;0,ROUND('ПЛАН НАВЧАЛЬНОГО ПРОЦЕСУ ДЕННА'!BG121*$BW$4,0)*2,2),0)</f>
        <v>0</v>
      </c>
      <c r="BH121" s="354">
        <f>IF('ПЛАН НАВЧАЛЬНОГО ПРОЦЕСУ ДЕННА'!BH121&gt;0,IF(ROUND('ПЛАН НАВЧАЛЬНОГО ПРОЦЕСУ ДЕННА'!BH121*$BW$4,0)&gt;0,ROUND('ПЛАН НАВЧАЛЬНОГО ПРОЦЕСУ ДЕННА'!BH121*$BW$4,0)*2,2),0)</f>
        <v>0</v>
      </c>
      <c r="BI121" s="76">
        <f>'ПЛАН НАВЧАЛЬНОГО ПРОЦЕСУ ДЕННА'!BI121</f>
        <v>0</v>
      </c>
      <c r="BJ121" s="69">
        <f t="shared" si="125"/>
        <v>0</v>
      </c>
      <c r="BK121" s="142" t="str">
        <f t="shared" si="126"/>
        <v/>
      </c>
      <c r="BL121" s="15">
        <f t="shared" si="164"/>
        <v>0</v>
      </c>
      <c r="BM121" s="96">
        <f t="shared" si="128"/>
        <v>0</v>
      </c>
      <c r="BN121" s="15">
        <f t="shared" si="165"/>
        <v>0</v>
      </c>
      <c r="BO121" s="15">
        <f t="shared" si="166"/>
        <v>0</v>
      </c>
      <c r="BP121" s="15">
        <f t="shared" si="167"/>
        <v>0</v>
      </c>
      <c r="BQ121" s="15">
        <f t="shared" si="168"/>
        <v>0</v>
      </c>
      <c r="BR121" s="15">
        <f t="shared" si="169"/>
        <v>0</v>
      </c>
      <c r="BS121" s="15">
        <f t="shared" si="170"/>
        <v>0</v>
      </c>
      <c r="BT121" s="101">
        <f t="shared" si="163"/>
        <v>0</v>
      </c>
      <c r="BW121" s="15">
        <f t="shared" si="171"/>
        <v>0</v>
      </c>
      <c r="BX121" s="15">
        <f t="shared" si="172"/>
        <v>0</v>
      </c>
      <c r="BY121" s="15">
        <f t="shared" si="173"/>
        <v>0</v>
      </c>
      <c r="BZ121" s="15">
        <f t="shared" si="174"/>
        <v>0</v>
      </c>
      <c r="CA121" s="15">
        <f t="shared" si="175"/>
        <v>0</v>
      </c>
      <c r="CB121" s="15">
        <f t="shared" si="176"/>
        <v>0</v>
      </c>
      <c r="CC121" s="15">
        <f t="shared" si="177"/>
        <v>0</v>
      </c>
      <c r="CD121" s="15">
        <f t="shared" si="178"/>
        <v>0</v>
      </c>
      <c r="CE121" s="234">
        <f t="shared" si="143"/>
        <v>0</v>
      </c>
      <c r="CF121" s="355">
        <f t="shared" si="144"/>
        <v>0</v>
      </c>
      <c r="CH121" s="356">
        <f t="shared" si="145"/>
        <v>0</v>
      </c>
      <c r="CI121" s="356">
        <f t="shared" si="146"/>
        <v>0</v>
      </c>
      <c r="CJ121" s="356">
        <f t="shared" si="147"/>
        <v>0</v>
      </c>
      <c r="CK121" s="356">
        <f t="shared" si="148"/>
        <v>0</v>
      </c>
      <c r="CL121" s="356">
        <f t="shared" si="149"/>
        <v>0</v>
      </c>
      <c r="CM121" s="356">
        <f t="shared" si="150"/>
        <v>0</v>
      </c>
      <c r="CN121" s="356">
        <f t="shared" si="151"/>
        <v>0</v>
      </c>
      <c r="CO121" s="356">
        <f t="shared" si="152"/>
        <v>0</v>
      </c>
      <c r="CP121" s="357">
        <f t="shared" si="153"/>
        <v>0</v>
      </c>
      <c r="CQ121" s="356">
        <f t="shared" si="154"/>
        <v>0</v>
      </c>
      <c r="CR121" s="356">
        <f t="shared" si="155"/>
        <v>0</v>
      </c>
      <c r="CS121" s="358">
        <f t="shared" si="156"/>
        <v>0</v>
      </c>
      <c r="CT121" s="356">
        <f t="shared" si="157"/>
        <v>0</v>
      </c>
      <c r="CU121" s="356">
        <f t="shared" si="158"/>
        <v>0</v>
      </c>
      <c r="CV121" s="356">
        <f t="shared" si="159"/>
        <v>0</v>
      </c>
      <c r="CW121" s="356">
        <f t="shared" si="160"/>
        <v>0</v>
      </c>
      <c r="CX121" s="356">
        <f t="shared" si="161"/>
        <v>0</v>
      </c>
      <c r="CY121" s="359">
        <f t="shared" si="162"/>
        <v>0</v>
      </c>
      <c r="DC121" s="360">
        <f t="shared" si="179"/>
        <v>0</v>
      </c>
      <c r="DD121" s="139"/>
      <c r="DE121" s="139"/>
      <c r="DF121" s="139"/>
      <c r="DG121" s="139"/>
      <c r="DH121" s="139"/>
      <c r="DI121" s="139"/>
      <c r="DJ121" s="139"/>
      <c r="DK121" s="139"/>
      <c r="DL121" s="139"/>
      <c r="DM121" s="139"/>
      <c r="DN121" s="139"/>
      <c r="DO121" s="139"/>
      <c r="DP121" s="139"/>
      <c r="DQ121" s="139"/>
      <c r="DR121" s="139"/>
      <c r="DS121" s="139"/>
      <c r="DT121" s="139"/>
      <c r="DU121" s="139"/>
    </row>
    <row r="122" spans="1:125" s="20" customFormat="1" hidden="1" x14ac:dyDescent="0.25">
      <c r="A122" s="23" t="str">
        <f>'ПЛАН НАВЧАЛЬНОГО ПРОЦЕСУ ДЕННА'!A122</f>
        <v>2.17</v>
      </c>
      <c r="B122" s="348" t="str">
        <f>'ПЛАН НАВЧАЛЬНОГО ПРОЦЕСУ ДЕННА'!B122</f>
        <v>Вибіркова дисципліна 17</v>
      </c>
      <c r="C122" s="349"/>
      <c r="D122" s="350">
        <f>'ПЛАН НАВЧАЛЬНОГО ПРОЦЕСУ ДЕННА'!D122</f>
        <v>0</v>
      </c>
      <c r="E122" s="351">
        <f>'ПЛАН НАВЧАЛЬНОГО ПРОЦЕСУ ДЕННА'!E122</f>
        <v>0</v>
      </c>
      <c r="F122" s="351">
        <f>'ПЛАН НАВЧАЛЬНОГО ПРОЦЕСУ ДЕННА'!F122</f>
        <v>0</v>
      </c>
      <c r="G122" s="352">
        <f>'ПЛАН НАВЧАЛЬНОГО ПРОЦЕСУ ДЕННА'!G122</f>
        <v>0</v>
      </c>
      <c r="H122" s="350">
        <f>'ПЛАН НАВЧАЛЬНОГО ПРОЦЕСУ ДЕННА'!H122</f>
        <v>0</v>
      </c>
      <c r="I122" s="351">
        <f>'ПЛАН НАВЧАЛЬНОГО ПРОЦЕСУ ДЕННА'!I122</f>
        <v>0</v>
      </c>
      <c r="J122" s="351">
        <f>'ПЛАН НАВЧАЛЬНОГО ПРОЦЕСУ ДЕННА'!J122</f>
        <v>0</v>
      </c>
      <c r="K122" s="351">
        <f>'ПЛАН НАВЧАЛЬНОГО ПРОЦЕСУ ДЕННА'!K122</f>
        <v>0</v>
      </c>
      <c r="L122" s="351">
        <f>'ПЛАН НАВЧАЛЬНОГО ПРОЦЕСУ ДЕННА'!L122</f>
        <v>0</v>
      </c>
      <c r="M122" s="351">
        <f>'ПЛАН НАВЧАЛЬНОГО ПРОЦЕСУ ДЕННА'!M122</f>
        <v>0</v>
      </c>
      <c r="N122" s="351">
        <f>'ПЛАН НАВЧАЛЬНОГО ПРОЦЕСУ ДЕННА'!N122</f>
        <v>0</v>
      </c>
      <c r="O122" s="311">
        <f>'ПЛАН НАВЧАЛЬНОГО ПРОЦЕСУ ДЕННА'!O122</f>
        <v>0</v>
      </c>
      <c r="P122" s="311">
        <f>'ПЛАН НАВЧАЛЬНОГО ПРОЦЕСУ ДЕННА'!P122</f>
        <v>0</v>
      </c>
      <c r="Q122" s="350">
        <f>'ПЛАН НАВЧАЛЬНОГО ПРОЦЕСУ ДЕННА'!Q122</f>
        <v>0</v>
      </c>
      <c r="R122" s="351">
        <f>'ПЛАН НАВЧАЛЬНОГО ПРОЦЕСУ ДЕННА'!R122</f>
        <v>0</v>
      </c>
      <c r="S122" s="351">
        <f>'ПЛАН НАВЧАЛЬНОГО ПРОЦЕСУ ДЕННА'!S122</f>
        <v>0</v>
      </c>
      <c r="T122" s="351">
        <f>'ПЛАН НАВЧАЛЬНОГО ПРОЦЕСУ ДЕННА'!T122</f>
        <v>0</v>
      </c>
      <c r="U122" s="351">
        <f>'ПЛАН НАВЧАЛЬНОГО ПРОЦЕСУ ДЕННА'!U122</f>
        <v>0</v>
      </c>
      <c r="V122" s="351">
        <f>'ПЛАН НАВЧАЛЬНОГО ПРОЦЕСУ ДЕННА'!V122</f>
        <v>0</v>
      </c>
      <c r="W122" s="351">
        <f>'ПЛАН НАВЧАЛЬНОГО ПРОЦЕСУ ДЕННА'!W122</f>
        <v>0</v>
      </c>
      <c r="X122" s="353">
        <f>'ПЛАН НАВЧАЛЬНОГО ПРОЦЕСУ ДЕННА'!X122</f>
        <v>0</v>
      </c>
      <c r="Y122" s="162">
        <f t="shared" si="124"/>
        <v>0</v>
      </c>
      <c r="Z122" s="9"/>
      <c r="AA122" s="9"/>
      <c r="AB122" s="9"/>
      <c r="AC122" s="9"/>
      <c r="AD122" s="354"/>
      <c r="AE122" s="354"/>
      <c r="AF122" s="354"/>
      <c r="AG122" s="76">
        <f>'ПЛАН НАВЧАЛЬНОГО ПРОЦЕСУ ДЕННА'!AG122</f>
        <v>0</v>
      </c>
      <c r="AH122" s="354">
        <f>IF('ПЛАН НАВЧАЛЬНОГО ПРОЦЕСУ ДЕННА'!AH122&gt;0,IF(ROUND('ПЛАН НАВЧАЛЬНОГО ПРОЦЕСУ ДЕННА'!AH122*$BW$4,0)&gt;0,ROUND('ПЛАН НАВЧАЛЬНОГО ПРОЦЕСУ ДЕННА'!AH122*$BW$4,0)*2,2),0)</f>
        <v>0</v>
      </c>
      <c r="AI122" s="354">
        <f>IF('ПЛАН НАВЧАЛЬНОГО ПРОЦЕСУ ДЕННА'!AI122&gt;0,IF(ROUND('ПЛАН НАВЧАЛЬНОГО ПРОЦЕСУ ДЕННА'!AI122*$BW$4,0)&gt;0,ROUND('ПЛАН НАВЧАЛЬНОГО ПРОЦЕСУ ДЕННА'!AI122*$BW$4,0)*2,2),0)</f>
        <v>0</v>
      </c>
      <c r="AJ122" s="354">
        <f>IF('ПЛАН НАВЧАЛЬНОГО ПРОЦЕСУ ДЕННА'!AJ122&gt;0,IF(ROUND('ПЛАН НАВЧАЛЬНОГО ПРОЦЕСУ ДЕННА'!AJ122*$BW$4,0)&gt;0,ROUND('ПЛАН НАВЧАЛЬНОГО ПРОЦЕСУ ДЕННА'!AJ122*$BW$4,0)*2,2),0)</f>
        <v>0</v>
      </c>
      <c r="AK122" s="76">
        <f>'ПЛАН НАВЧАЛЬНОГО ПРОЦЕСУ ДЕННА'!AK122</f>
        <v>0</v>
      </c>
      <c r="AL122" s="354">
        <f>IF('ПЛАН НАВЧАЛЬНОГО ПРОЦЕСУ ДЕННА'!AL122&gt;0,IF(ROUND('ПЛАН НАВЧАЛЬНОГО ПРОЦЕСУ ДЕННА'!AL122*$BW$4,0)&gt;0,ROUND('ПЛАН НАВЧАЛЬНОГО ПРОЦЕСУ ДЕННА'!AL122*$BW$4,0)*2,2),0)</f>
        <v>0</v>
      </c>
      <c r="AM122" s="354">
        <f>IF('ПЛАН НАВЧАЛЬНОГО ПРОЦЕСУ ДЕННА'!AM122&gt;0,IF(ROUND('ПЛАН НАВЧАЛЬНОГО ПРОЦЕСУ ДЕННА'!AM122*$BW$4,0)&gt;0,ROUND('ПЛАН НАВЧАЛЬНОГО ПРОЦЕСУ ДЕННА'!AM122*$BW$4,0)*2,2),0)</f>
        <v>0</v>
      </c>
      <c r="AN122" s="354">
        <f>IF('ПЛАН НАВЧАЛЬНОГО ПРОЦЕСУ ДЕННА'!AN122&gt;0,IF(ROUND('ПЛАН НАВЧАЛЬНОГО ПРОЦЕСУ ДЕННА'!AN122*$BW$4,0)&gt;0,ROUND('ПЛАН НАВЧАЛЬНОГО ПРОЦЕСУ ДЕННА'!AN122*$BW$4,0)*2,2),0)</f>
        <v>0</v>
      </c>
      <c r="AO122" s="76">
        <f>'ПЛАН НАВЧАЛЬНОГО ПРОЦЕСУ ДЕННА'!AO122</f>
        <v>0</v>
      </c>
      <c r="AP122" s="354">
        <f>IF('ПЛАН НАВЧАЛЬНОГО ПРОЦЕСУ ДЕННА'!AP122&gt;0,IF(ROUND('ПЛАН НАВЧАЛЬНОГО ПРОЦЕСУ ДЕННА'!AP122*$BW$4,0)&gt;0,ROUND('ПЛАН НАВЧАЛЬНОГО ПРОЦЕСУ ДЕННА'!AP122*$BW$4,0)*2,2),0)</f>
        <v>0</v>
      </c>
      <c r="AQ122" s="354">
        <f>IF('ПЛАН НАВЧАЛЬНОГО ПРОЦЕСУ ДЕННА'!AQ122&gt;0,IF(ROUND('ПЛАН НАВЧАЛЬНОГО ПРОЦЕСУ ДЕННА'!AQ122*$BW$4,0)&gt;0,ROUND('ПЛАН НАВЧАЛЬНОГО ПРОЦЕСУ ДЕННА'!AQ122*$BW$4,0)*2,2),0)</f>
        <v>0</v>
      </c>
      <c r="AR122" s="354">
        <f>IF('ПЛАН НАВЧАЛЬНОГО ПРОЦЕСУ ДЕННА'!AR122&gt;0,IF(ROUND('ПЛАН НАВЧАЛЬНОГО ПРОЦЕСУ ДЕННА'!AR122*$BW$4,0)&gt;0,ROUND('ПЛАН НАВЧАЛЬНОГО ПРОЦЕСУ ДЕННА'!AR122*$BW$4,0)*2,2),0)</f>
        <v>0</v>
      </c>
      <c r="AS122" s="76">
        <f>'ПЛАН НАВЧАЛЬНОГО ПРОЦЕСУ ДЕННА'!AS122</f>
        <v>0</v>
      </c>
      <c r="AT122" s="354">
        <f>IF('ПЛАН НАВЧАЛЬНОГО ПРОЦЕСУ ДЕННА'!AT122&gt;0,IF(ROUND('ПЛАН НАВЧАЛЬНОГО ПРОЦЕСУ ДЕННА'!AT122*$BW$4,0)&gt;0,ROUND('ПЛАН НАВЧАЛЬНОГО ПРОЦЕСУ ДЕННА'!AT122*$BW$4,0)*2,2),0)</f>
        <v>0</v>
      </c>
      <c r="AU122" s="354">
        <f>IF('ПЛАН НАВЧАЛЬНОГО ПРОЦЕСУ ДЕННА'!AU122&gt;0,IF(ROUND('ПЛАН НАВЧАЛЬНОГО ПРОЦЕСУ ДЕННА'!AU122*$BW$4,0)&gt;0,ROUND('ПЛАН НАВЧАЛЬНОГО ПРОЦЕСУ ДЕННА'!AU122*$BW$4,0)*2,2),0)</f>
        <v>0</v>
      </c>
      <c r="AV122" s="354">
        <f>IF('ПЛАН НАВЧАЛЬНОГО ПРОЦЕСУ ДЕННА'!AV122&gt;0,IF(ROUND('ПЛАН НАВЧАЛЬНОГО ПРОЦЕСУ ДЕННА'!AV122*$BW$4,0)&gt;0,ROUND('ПЛАН НАВЧАЛЬНОГО ПРОЦЕСУ ДЕННА'!AV122*$BW$4,0)*2,2),0)</f>
        <v>0</v>
      </c>
      <c r="AW122" s="76">
        <f>'ПЛАН НАВЧАЛЬНОГО ПРОЦЕСУ ДЕННА'!AW122</f>
        <v>0</v>
      </c>
      <c r="AX122" s="354">
        <f>IF('ПЛАН НАВЧАЛЬНОГО ПРОЦЕСУ ДЕННА'!AX122&gt;0,IF(ROUND('ПЛАН НАВЧАЛЬНОГО ПРОЦЕСУ ДЕННА'!AX122*$BW$4,0)&gt;0,ROUND('ПЛАН НАВЧАЛЬНОГО ПРОЦЕСУ ДЕННА'!AX122*$BW$4,0)*2,2),0)</f>
        <v>0</v>
      </c>
      <c r="AY122" s="354">
        <f>IF('ПЛАН НАВЧАЛЬНОГО ПРОЦЕСУ ДЕННА'!AY122&gt;0,IF(ROUND('ПЛАН НАВЧАЛЬНОГО ПРОЦЕСУ ДЕННА'!AY122*$BW$4,0)&gt;0,ROUND('ПЛАН НАВЧАЛЬНОГО ПРОЦЕСУ ДЕННА'!AY122*$BW$4,0)*2,2),0)</f>
        <v>0</v>
      </c>
      <c r="AZ122" s="354">
        <f>IF('ПЛАН НАВЧАЛЬНОГО ПРОЦЕСУ ДЕННА'!AZ122&gt;0,IF(ROUND('ПЛАН НАВЧАЛЬНОГО ПРОЦЕСУ ДЕННА'!AZ122*$BW$4,0)&gt;0,ROUND('ПЛАН НАВЧАЛЬНОГО ПРОЦЕСУ ДЕННА'!AZ122*$BW$4,0)*2,2),0)</f>
        <v>0</v>
      </c>
      <c r="BA122" s="76">
        <f>'ПЛАН НАВЧАЛЬНОГО ПРОЦЕСУ ДЕННА'!BA122</f>
        <v>0</v>
      </c>
      <c r="BB122" s="354">
        <f>IF('ПЛАН НАВЧАЛЬНОГО ПРОЦЕСУ ДЕННА'!BB122&gt;0,IF(ROUND('ПЛАН НАВЧАЛЬНОГО ПРОЦЕСУ ДЕННА'!BB122*$BW$4,0)&gt;0,ROUND('ПЛАН НАВЧАЛЬНОГО ПРОЦЕСУ ДЕННА'!BB122*$BW$4,0)*2,2),0)</f>
        <v>0</v>
      </c>
      <c r="BC122" s="354">
        <f>IF('ПЛАН НАВЧАЛЬНОГО ПРОЦЕСУ ДЕННА'!BC122&gt;0,IF(ROUND('ПЛАН НАВЧАЛЬНОГО ПРОЦЕСУ ДЕННА'!BC122*$BW$4,0)&gt;0,ROUND('ПЛАН НАВЧАЛЬНОГО ПРОЦЕСУ ДЕННА'!BC122*$BW$4,0)*2,2),0)</f>
        <v>0</v>
      </c>
      <c r="BD122" s="354">
        <f>IF('ПЛАН НАВЧАЛЬНОГО ПРОЦЕСУ ДЕННА'!BD122&gt;0,IF(ROUND('ПЛАН НАВЧАЛЬНОГО ПРОЦЕСУ ДЕННА'!BD122*$BW$4,0)&gt;0,ROUND('ПЛАН НАВЧАЛЬНОГО ПРОЦЕСУ ДЕННА'!BD122*$BW$4,0)*2,2),0)</f>
        <v>0</v>
      </c>
      <c r="BE122" s="76">
        <f>'ПЛАН НАВЧАЛЬНОГО ПРОЦЕСУ ДЕННА'!BE122</f>
        <v>0</v>
      </c>
      <c r="BF122" s="354">
        <f>IF('ПЛАН НАВЧАЛЬНОГО ПРОЦЕСУ ДЕННА'!BF122&gt;0,IF(ROUND('ПЛАН НАВЧАЛЬНОГО ПРОЦЕСУ ДЕННА'!BF122*$BW$4,0)&gt;0,ROUND('ПЛАН НАВЧАЛЬНОГО ПРОЦЕСУ ДЕННА'!BF122*$BW$4,0)*2,2),0)</f>
        <v>0</v>
      </c>
      <c r="BG122" s="354">
        <f>IF('ПЛАН НАВЧАЛЬНОГО ПРОЦЕСУ ДЕННА'!BG122&gt;0,IF(ROUND('ПЛАН НАВЧАЛЬНОГО ПРОЦЕСУ ДЕННА'!BG122*$BW$4,0)&gt;0,ROUND('ПЛАН НАВЧАЛЬНОГО ПРОЦЕСУ ДЕННА'!BG122*$BW$4,0)*2,2),0)</f>
        <v>0</v>
      </c>
      <c r="BH122" s="354">
        <f>IF('ПЛАН НАВЧАЛЬНОГО ПРОЦЕСУ ДЕННА'!BH122&gt;0,IF(ROUND('ПЛАН НАВЧАЛЬНОГО ПРОЦЕСУ ДЕННА'!BH122*$BW$4,0)&gt;0,ROUND('ПЛАН НАВЧАЛЬНОГО ПРОЦЕСУ ДЕННА'!BH122*$BW$4,0)*2,2),0)</f>
        <v>0</v>
      </c>
      <c r="BI122" s="76">
        <f>'ПЛАН НАВЧАЛЬНОГО ПРОЦЕСУ ДЕННА'!BI122</f>
        <v>0</v>
      </c>
      <c r="BJ122" s="69">
        <f t="shared" si="125"/>
        <v>0</v>
      </c>
      <c r="BK122" s="142" t="str">
        <f t="shared" si="126"/>
        <v/>
      </c>
      <c r="BL122" s="15">
        <f t="shared" si="164"/>
        <v>0</v>
      </c>
      <c r="BM122" s="96">
        <f t="shared" si="128"/>
        <v>0</v>
      </c>
      <c r="BN122" s="15">
        <f t="shared" si="165"/>
        <v>0</v>
      </c>
      <c r="BO122" s="15">
        <f t="shared" si="166"/>
        <v>0</v>
      </c>
      <c r="BP122" s="15">
        <f t="shared" si="167"/>
        <v>0</v>
      </c>
      <c r="BQ122" s="15">
        <f t="shared" si="168"/>
        <v>0</v>
      </c>
      <c r="BR122" s="15">
        <f t="shared" si="169"/>
        <v>0</v>
      </c>
      <c r="BS122" s="15">
        <f t="shared" si="170"/>
        <v>0</v>
      </c>
      <c r="BT122" s="101">
        <f t="shared" si="163"/>
        <v>0</v>
      </c>
      <c r="BW122" s="15">
        <f t="shared" si="171"/>
        <v>0</v>
      </c>
      <c r="BX122" s="15">
        <f t="shared" si="172"/>
        <v>0</v>
      </c>
      <c r="BY122" s="15">
        <f t="shared" si="173"/>
        <v>0</v>
      </c>
      <c r="BZ122" s="15">
        <f t="shared" si="174"/>
        <v>0</v>
      </c>
      <c r="CA122" s="15">
        <f t="shared" si="175"/>
        <v>0</v>
      </c>
      <c r="CB122" s="15">
        <f t="shared" si="176"/>
        <v>0</v>
      </c>
      <c r="CC122" s="15">
        <f t="shared" si="177"/>
        <v>0</v>
      </c>
      <c r="CD122" s="15">
        <f t="shared" si="178"/>
        <v>0</v>
      </c>
      <c r="CE122" s="234">
        <f t="shared" si="143"/>
        <v>0</v>
      </c>
      <c r="CF122" s="355">
        <f t="shared" si="144"/>
        <v>0</v>
      </c>
      <c r="CH122" s="356">
        <f t="shared" si="145"/>
        <v>0</v>
      </c>
      <c r="CI122" s="356">
        <f t="shared" si="146"/>
        <v>0</v>
      </c>
      <c r="CJ122" s="356">
        <f t="shared" si="147"/>
        <v>0</v>
      </c>
      <c r="CK122" s="356">
        <f t="shared" si="148"/>
        <v>0</v>
      </c>
      <c r="CL122" s="356">
        <f t="shared" si="149"/>
        <v>0</v>
      </c>
      <c r="CM122" s="356">
        <f t="shared" si="150"/>
        <v>0</v>
      </c>
      <c r="CN122" s="356">
        <f t="shared" si="151"/>
        <v>0</v>
      </c>
      <c r="CO122" s="356">
        <f t="shared" si="152"/>
        <v>0</v>
      </c>
      <c r="CP122" s="357">
        <f t="shared" si="153"/>
        <v>0</v>
      </c>
      <c r="CQ122" s="356">
        <f t="shared" si="154"/>
        <v>0</v>
      </c>
      <c r="CR122" s="356">
        <f t="shared" si="155"/>
        <v>0</v>
      </c>
      <c r="CS122" s="358">
        <f t="shared" si="156"/>
        <v>0</v>
      </c>
      <c r="CT122" s="356">
        <f t="shared" si="157"/>
        <v>0</v>
      </c>
      <c r="CU122" s="356">
        <f t="shared" si="158"/>
        <v>0</v>
      </c>
      <c r="CV122" s="356">
        <f t="shared" si="159"/>
        <v>0</v>
      </c>
      <c r="CW122" s="356">
        <f t="shared" si="160"/>
        <v>0</v>
      </c>
      <c r="CX122" s="356">
        <f t="shared" si="161"/>
        <v>0</v>
      </c>
      <c r="CY122" s="359">
        <f t="shared" si="162"/>
        <v>0</v>
      </c>
      <c r="DC122" s="360">
        <f t="shared" si="179"/>
        <v>0</v>
      </c>
      <c r="DD122" s="139"/>
      <c r="DE122" s="139"/>
      <c r="DF122" s="139"/>
      <c r="DG122" s="139"/>
      <c r="DH122" s="139"/>
      <c r="DI122" s="139"/>
      <c r="DJ122" s="139"/>
      <c r="DK122" s="139"/>
      <c r="DL122" s="139"/>
      <c r="DM122" s="139"/>
      <c r="DN122" s="139"/>
      <c r="DO122" s="139"/>
      <c r="DP122" s="139"/>
      <c r="DQ122" s="139"/>
      <c r="DR122" s="139"/>
      <c r="DS122" s="139"/>
      <c r="DT122" s="139"/>
      <c r="DU122" s="139"/>
    </row>
    <row r="123" spans="1:125" s="20" customFormat="1" hidden="1" x14ac:dyDescent="0.25">
      <c r="A123" s="23" t="str">
        <f>'ПЛАН НАВЧАЛЬНОГО ПРОЦЕСУ ДЕННА'!A123</f>
        <v>2.18</v>
      </c>
      <c r="B123" s="348" t="str">
        <f>'ПЛАН НАВЧАЛЬНОГО ПРОЦЕСУ ДЕННА'!B123</f>
        <v>Вибіркова дисципліна 18</v>
      </c>
      <c r="C123" s="349"/>
      <c r="D123" s="350">
        <f>'ПЛАН НАВЧАЛЬНОГО ПРОЦЕСУ ДЕННА'!D123</f>
        <v>0</v>
      </c>
      <c r="E123" s="351">
        <f>'ПЛАН НАВЧАЛЬНОГО ПРОЦЕСУ ДЕННА'!E123</f>
        <v>0</v>
      </c>
      <c r="F123" s="351">
        <f>'ПЛАН НАВЧАЛЬНОГО ПРОЦЕСУ ДЕННА'!F123</f>
        <v>0</v>
      </c>
      <c r="G123" s="352">
        <f>'ПЛАН НАВЧАЛЬНОГО ПРОЦЕСУ ДЕННА'!G123</f>
        <v>0</v>
      </c>
      <c r="H123" s="350">
        <f>'ПЛАН НАВЧАЛЬНОГО ПРОЦЕСУ ДЕННА'!H123</f>
        <v>0</v>
      </c>
      <c r="I123" s="351">
        <f>'ПЛАН НАВЧАЛЬНОГО ПРОЦЕСУ ДЕННА'!I123</f>
        <v>0</v>
      </c>
      <c r="J123" s="351">
        <f>'ПЛАН НАВЧАЛЬНОГО ПРОЦЕСУ ДЕННА'!J123</f>
        <v>0</v>
      </c>
      <c r="K123" s="351">
        <f>'ПЛАН НАВЧАЛЬНОГО ПРОЦЕСУ ДЕННА'!K123</f>
        <v>0</v>
      </c>
      <c r="L123" s="351">
        <f>'ПЛАН НАВЧАЛЬНОГО ПРОЦЕСУ ДЕННА'!L123</f>
        <v>0</v>
      </c>
      <c r="M123" s="351">
        <f>'ПЛАН НАВЧАЛЬНОГО ПРОЦЕСУ ДЕННА'!M123</f>
        <v>0</v>
      </c>
      <c r="N123" s="351">
        <f>'ПЛАН НАВЧАЛЬНОГО ПРОЦЕСУ ДЕННА'!N123</f>
        <v>0</v>
      </c>
      <c r="O123" s="311">
        <f>'ПЛАН НАВЧАЛЬНОГО ПРОЦЕСУ ДЕННА'!O123</f>
        <v>0</v>
      </c>
      <c r="P123" s="311">
        <f>'ПЛАН НАВЧАЛЬНОГО ПРОЦЕСУ ДЕННА'!P123</f>
        <v>0</v>
      </c>
      <c r="Q123" s="350">
        <f>'ПЛАН НАВЧАЛЬНОГО ПРОЦЕСУ ДЕННА'!Q123</f>
        <v>0</v>
      </c>
      <c r="R123" s="351">
        <f>'ПЛАН НАВЧАЛЬНОГО ПРОЦЕСУ ДЕННА'!R123</f>
        <v>0</v>
      </c>
      <c r="S123" s="351">
        <f>'ПЛАН НАВЧАЛЬНОГО ПРОЦЕСУ ДЕННА'!S123</f>
        <v>0</v>
      </c>
      <c r="T123" s="351">
        <f>'ПЛАН НАВЧАЛЬНОГО ПРОЦЕСУ ДЕННА'!T123</f>
        <v>0</v>
      </c>
      <c r="U123" s="351">
        <f>'ПЛАН НАВЧАЛЬНОГО ПРОЦЕСУ ДЕННА'!U123</f>
        <v>0</v>
      </c>
      <c r="V123" s="351">
        <f>'ПЛАН НАВЧАЛЬНОГО ПРОЦЕСУ ДЕННА'!V123</f>
        <v>0</v>
      </c>
      <c r="W123" s="351">
        <f>'ПЛАН НАВЧАЛЬНОГО ПРОЦЕСУ ДЕННА'!W123</f>
        <v>0</v>
      </c>
      <c r="X123" s="353">
        <f>'ПЛАН НАВЧАЛЬНОГО ПРОЦЕСУ ДЕННА'!X123</f>
        <v>0</v>
      </c>
      <c r="Y123" s="162">
        <f t="shared" si="124"/>
        <v>0</v>
      </c>
      <c r="Z123" s="9"/>
      <c r="AA123" s="9"/>
      <c r="AB123" s="9"/>
      <c r="AC123" s="9"/>
      <c r="AD123" s="354"/>
      <c r="AE123" s="354"/>
      <c r="AF123" s="354"/>
      <c r="AG123" s="76">
        <f>'ПЛАН НАВЧАЛЬНОГО ПРОЦЕСУ ДЕННА'!AG123</f>
        <v>0</v>
      </c>
      <c r="AH123" s="354">
        <f>IF('ПЛАН НАВЧАЛЬНОГО ПРОЦЕСУ ДЕННА'!AH123&gt;0,IF(ROUND('ПЛАН НАВЧАЛЬНОГО ПРОЦЕСУ ДЕННА'!AH123*$BW$4,0)&gt;0,ROUND('ПЛАН НАВЧАЛЬНОГО ПРОЦЕСУ ДЕННА'!AH123*$BW$4,0)*2,2),0)</f>
        <v>0</v>
      </c>
      <c r="AI123" s="354">
        <f>IF('ПЛАН НАВЧАЛЬНОГО ПРОЦЕСУ ДЕННА'!AI123&gt;0,IF(ROUND('ПЛАН НАВЧАЛЬНОГО ПРОЦЕСУ ДЕННА'!AI123*$BW$4,0)&gt;0,ROUND('ПЛАН НАВЧАЛЬНОГО ПРОЦЕСУ ДЕННА'!AI123*$BW$4,0)*2,2),0)</f>
        <v>0</v>
      </c>
      <c r="AJ123" s="354">
        <f>IF('ПЛАН НАВЧАЛЬНОГО ПРОЦЕСУ ДЕННА'!AJ123&gt;0,IF(ROUND('ПЛАН НАВЧАЛЬНОГО ПРОЦЕСУ ДЕННА'!AJ123*$BW$4,0)&gt;0,ROUND('ПЛАН НАВЧАЛЬНОГО ПРОЦЕСУ ДЕННА'!AJ123*$BW$4,0)*2,2),0)</f>
        <v>0</v>
      </c>
      <c r="AK123" s="76">
        <f>'ПЛАН НАВЧАЛЬНОГО ПРОЦЕСУ ДЕННА'!AK123</f>
        <v>0</v>
      </c>
      <c r="AL123" s="354">
        <f>IF('ПЛАН НАВЧАЛЬНОГО ПРОЦЕСУ ДЕННА'!AL123&gt;0,IF(ROUND('ПЛАН НАВЧАЛЬНОГО ПРОЦЕСУ ДЕННА'!AL123*$BW$4,0)&gt;0,ROUND('ПЛАН НАВЧАЛЬНОГО ПРОЦЕСУ ДЕННА'!AL123*$BW$4,0)*2,2),0)</f>
        <v>0</v>
      </c>
      <c r="AM123" s="354">
        <f>IF('ПЛАН НАВЧАЛЬНОГО ПРОЦЕСУ ДЕННА'!AM123&gt;0,IF(ROUND('ПЛАН НАВЧАЛЬНОГО ПРОЦЕСУ ДЕННА'!AM123*$BW$4,0)&gt;0,ROUND('ПЛАН НАВЧАЛЬНОГО ПРОЦЕСУ ДЕННА'!AM123*$BW$4,0)*2,2),0)</f>
        <v>0</v>
      </c>
      <c r="AN123" s="354">
        <f>IF('ПЛАН НАВЧАЛЬНОГО ПРОЦЕСУ ДЕННА'!AN123&gt;0,IF(ROUND('ПЛАН НАВЧАЛЬНОГО ПРОЦЕСУ ДЕННА'!AN123*$BW$4,0)&gt;0,ROUND('ПЛАН НАВЧАЛЬНОГО ПРОЦЕСУ ДЕННА'!AN123*$BW$4,0)*2,2),0)</f>
        <v>0</v>
      </c>
      <c r="AO123" s="76">
        <f>'ПЛАН НАВЧАЛЬНОГО ПРОЦЕСУ ДЕННА'!AO123</f>
        <v>0</v>
      </c>
      <c r="AP123" s="354">
        <f>IF('ПЛАН НАВЧАЛЬНОГО ПРОЦЕСУ ДЕННА'!AP123&gt;0,IF(ROUND('ПЛАН НАВЧАЛЬНОГО ПРОЦЕСУ ДЕННА'!AP123*$BW$4,0)&gt;0,ROUND('ПЛАН НАВЧАЛЬНОГО ПРОЦЕСУ ДЕННА'!AP123*$BW$4,0)*2,2),0)</f>
        <v>0</v>
      </c>
      <c r="AQ123" s="354">
        <f>IF('ПЛАН НАВЧАЛЬНОГО ПРОЦЕСУ ДЕННА'!AQ123&gt;0,IF(ROUND('ПЛАН НАВЧАЛЬНОГО ПРОЦЕСУ ДЕННА'!AQ123*$BW$4,0)&gt;0,ROUND('ПЛАН НАВЧАЛЬНОГО ПРОЦЕСУ ДЕННА'!AQ123*$BW$4,0)*2,2),0)</f>
        <v>0</v>
      </c>
      <c r="AR123" s="354">
        <f>IF('ПЛАН НАВЧАЛЬНОГО ПРОЦЕСУ ДЕННА'!AR123&gt;0,IF(ROUND('ПЛАН НАВЧАЛЬНОГО ПРОЦЕСУ ДЕННА'!AR123*$BW$4,0)&gt;0,ROUND('ПЛАН НАВЧАЛЬНОГО ПРОЦЕСУ ДЕННА'!AR123*$BW$4,0)*2,2),0)</f>
        <v>0</v>
      </c>
      <c r="AS123" s="76">
        <f>'ПЛАН НАВЧАЛЬНОГО ПРОЦЕСУ ДЕННА'!AS123</f>
        <v>0</v>
      </c>
      <c r="AT123" s="354">
        <f>IF('ПЛАН НАВЧАЛЬНОГО ПРОЦЕСУ ДЕННА'!AT123&gt;0,IF(ROUND('ПЛАН НАВЧАЛЬНОГО ПРОЦЕСУ ДЕННА'!AT123*$BW$4,0)&gt;0,ROUND('ПЛАН НАВЧАЛЬНОГО ПРОЦЕСУ ДЕННА'!AT123*$BW$4,0)*2,2),0)</f>
        <v>0</v>
      </c>
      <c r="AU123" s="354">
        <f>IF('ПЛАН НАВЧАЛЬНОГО ПРОЦЕСУ ДЕННА'!AU123&gt;0,IF(ROUND('ПЛАН НАВЧАЛЬНОГО ПРОЦЕСУ ДЕННА'!AU123*$BW$4,0)&gt;0,ROUND('ПЛАН НАВЧАЛЬНОГО ПРОЦЕСУ ДЕННА'!AU123*$BW$4,0)*2,2),0)</f>
        <v>0</v>
      </c>
      <c r="AV123" s="354">
        <f>IF('ПЛАН НАВЧАЛЬНОГО ПРОЦЕСУ ДЕННА'!AV123&gt;0,IF(ROUND('ПЛАН НАВЧАЛЬНОГО ПРОЦЕСУ ДЕННА'!AV123*$BW$4,0)&gt;0,ROUND('ПЛАН НАВЧАЛЬНОГО ПРОЦЕСУ ДЕННА'!AV123*$BW$4,0)*2,2),0)</f>
        <v>0</v>
      </c>
      <c r="AW123" s="76">
        <f>'ПЛАН НАВЧАЛЬНОГО ПРОЦЕСУ ДЕННА'!AW123</f>
        <v>0</v>
      </c>
      <c r="AX123" s="354">
        <f>IF('ПЛАН НАВЧАЛЬНОГО ПРОЦЕСУ ДЕННА'!AX123&gt;0,IF(ROUND('ПЛАН НАВЧАЛЬНОГО ПРОЦЕСУ ДЕННА'!AX123*$BW$4,0)&gt;0,ROUND('ПЛАН НАВЧАЛЬНОГО ПРОЦЕСУ ДЕННА'!AX123*$BW$4,0)*2,2),0)</f>
        <v>0</v>
      </c>
      <c r="AY123" s="354">
        <f>IF('ПЛАН НАВЧАЛЬНОГО ПРОЦЕСУ ДЕННА'!AY123&gt;0,IF(ROUND('ПЛАН НАВЧАЛЬНОГО ПРОЦЕСУ ДЕННА'!AY123*$BW$4,0)&gt;0,ROUND('ПЛАН НАВЧАЛЬНОГО ПРОЦЕСУ ДЕННА'!AY123*$BW$4,0)*2,2),0)</f>
        <v>0</v>
      </c>
      <c r="AZ123" s="354">
        <f>IF('ПЛАН НАВЧАЛЬНОГО ПРОЦЕСУ ДЕННА'!AZ123&gt;0,IF(ROUND('ПЛАН НАВЧАЛЬНОГО ПРОЦЕСУ ДЕННА'!AZ123*$BW$4,0)&gt;0,ROUND('ПЛАН НАВЧАЛЬНОГО ПРОЦЕСУ ДЕННА'!AZ123*$BW$4,0)*2,2),0)</f>
        <v>0</v>
      </c>
      <c r="BA123" s="76">
        <f>'ПЛАН НАВЧАЛЬНОГО ПРОЦЕСУ ДЕННА'!BA123</f>
        <v>0</v>
      </c>
      <c r="BB123" s="354">
        <f>IF('ПЛАН НАВЧАЛЬНОГО ПРОЦЕСУ ДЕННА'!BB123&gt;0,IF(ROUND('ПЛАН НАВЧАЛЬНОГО ПРОЦЕСУ ДЕННА'!BB123*$BW$4,0)&gt;0,ROUND('ПЛАН НАВЧАЛЬНОГО ПРОЦЕСУ ДЕННА'!BB123*$BW$4,0)*2,2),0)</f>
        <v>0</v>
      </c>
      <c r="BC123" s="354">
        <f>IF('ПЛАН НАВЧАЛЬНОГО ПРОЦЕСУ ДЕННА'!BC123&gt;0,IF(ROUND('ПЛАН НАВЧАЛЬНОГО ПРОЦЕСУ ДЕННА'!BC123*$BW$4,0)&gt;0,ROUND('ПЛАН НАВЧАЛЬНОГО ПРОЦЕСУ ДЕННА'!BC123*$BW$4,0)*2,2),0)</f>
        <v>0</v>
      </c>
      <c r="BD123" s="354">
        <f>IF('ПЛАН НАВЧАЛЬНОГО ПРОЦЕСУ ДЕННА'!BD123&gt;0,IF(ROUND('ПЛАН НАВЧАЛЬНОГО ПРОЦЕСУ ДЕННА'!BD123*$BW$4,0)&gt;0,ROUND('ПЛАН НАВЧАЛЬНОГО ПРОЦЕСУ ДЕННА'!BD123*$BW$4,0)*2,2),0)</f>
        <v>0</v>
      </c>
      <c r="BE123" s="76">
        <f>'ПЛАН НАВЧАЛЬНОГО ПРОЦЕСУ ДЕННА'!BE123</f>
        <v>0</v>
      </c>
      <c r="BF123" s="354">
        <f>IF('ПЛАН НАВЧАЛЬНОГО ПРОЦЕСУ ДЕННА'!BF123&gt;0,IF(ROUND('ПЛАН НАВЧАЛЬНОГО ПРОЦЕСУ ДЕННА'!BF123*$BW$4,0)&gt;0,ROUND('ПЛАН НАВЧАЛЬНОГО ПРОЦЕСУ ДЕННА'!BF123*$BW$4,0)*2,2),0)</f>
        <v>0</v>
      </c>
      <c r="BG123" s="354">
        <f>IF('ПЛАН НАВЧАЛЬНОГО ПРОЦЕСУ ДЕННА'!BG123&gt;0,IF(ROUND('ПЛАН НАВЧАЛЬНОГО ПРОЦЕСУ ДЕННА'!BG123*$BW$4,0)&gt;0,ROUND('ПЛАН НАВЧАЛЬНОГО ПРОЦЕСУ ДЕННА'!BG123*$BW$4,0)*2,2),0)</f>
        <v>0</v>
      </c>
      <c r="BH123" s="354">
        <f>IF('ПЛАН НАВЧАЛЬНОГО ПРОЦЕСУ ДЕННА'!BH123&gt;0,IF(ROUND('ПЛАН НАВЧАЛЬНОГО ПРОЦЕСУ ДЕННА'!BH123*$BW$4,0)&gt;0,ROUND('ПЛАН НАВЧАЛЬНОГО ПРОЦЕСУ ДЕННА'!BH123*$BW$4,0)*2,2),0)</f>
        <v>0</v>
      </c>
      <c r="BI123" s="76">
        <f>'ПЛАН НАВЧАЛЬНОГО ПРОЦЕСУ ДЕННА'!BI123</f>
        <v>0</v>
      </c>
      <c r="BJ123" s="69">
        <f t="shared" si="125"/>
        <v>0</v>
      </c>
      <c r="BK123" s="142" t="str">
        <f t="shared" si="126"/>
        <v/>
      </c>
      <c r="BL123" s="15">
        <f t="shared" si="164"/>
        <v>0</v>
      </c>
      <c r="BM123" s="96">
        <f t="shared" si="128"/>
        <v>0</v>
      </c>
      <c r="BN123" s="15">
        <f t="shared" si="165"/>
        <v>0</v>
      </c>
      <c r="BO123" s="15">
        <f t="shared" si="166"/>
        <v>0</v>
      </c>
      <c r="BP123" s="15">
        <f t="shared" si="167"/>
        <v>0</v>
      </c>
      <c r="BQ123" s="15">
        <f t="shared" si="168"/>
        <v>0</v>
      </c>
      <c r="BR123" s="15">
        <f t="shared" si="169"/>
        <v>0</v>
      </c>
      <c r="BS123" s="15">
        <f t="shared" si="170"/>
        <v>0</v>
      </c>
      <c r="BT123" s="101">
        <f t="shared" si="163"/>
        <v>0</v>
      </c>
      <c r="BW123" s="15">
        <f t="shared" si="171"/>
        <v>0</v>
      </c>
      <c r="BX123" s="15">
        <f t="shared" si="172"/>
        <v>0</v>
      </c>
      <c r="BY123" s="15">
        <f t="shared" si="173"/>
        <v>0</v>
      </c>
      <c r="BZ123" s="15">
        <f t="shared" si="174"/>
        <v>0</v>
      </c>
      <c r="CA123" s="15">
        <f t="shared" si="175"/>
        <v>0</v>
      </c>
      <c r="CB123" s="15">
        <f t="shared" si="176"/>
        <v>0</v>
      </c>
      <c r="CC123" s="15">
        <f t="shared" si="177"/>
        <v>0</v>
      </c>
      <c r="CD123" s="15">
        <f t="shared" si="178"/>
        <v>0</v>
      </c>
      <c r="CE123" s="234">
        <f t="shared" si="143"/>
        <v>0</v>
      </c>
      <c r="CF123" s="355">
        <f t="shared" si="144"/>
        <v>0</v>
      </c>
      <c r="CH123" s="356">
        <f t="shared" si="145"/>
        <v>0</v>
      </c>
      <c r="CI123" s="356">
        <f t="shared" si="146"/>
        <v>0</v>
      </c>
      <c r="CJ123" s="356">
        <f t="shared" si="147"/>
        <v>0</v>
      </c>
      <c r="CK123" s="356">
        <f t="shared" si="148"/>
        <v>0</v>
      </c>
      <c r="CL123" s="356">
        <f t="shared" si="149"/>
        <v>0</v>
      </c>
      <c r="CM123" s="356">
        <f t="shared" si="150"/>
        <v>0</v>
      </c>
      <c r="CN123" s="356">
        <f t="shared" si="151"/>
        <v>0</v>
      </c>
      <c r="CO123" s="356">
        <f t="shared" si="152"/>
        <v>0</v>
      </c>
      <c r="CP123" s="357">
        <f t="shared" si="153"/>
        <v>0</v>
      </c>
      <c r="CQ123" s="356">
        <f t="shared" si="154"/>
        <v>0</v>
      </c>
      <c r="CR123" s="356">
        <f t="shared" si="155"/>
        <v>0</v>
      </c>
      <c r="CS123" s="358">
        <f t="shared" si="156"/>
        <v>0</v>
      </c>
      <c r="CT123" s="356">
        <f t="shared" si="157"/>
        <v>0</v>
      </c>
      <c r="CU123" s="356">
        <f t="shared" si="158"/>
        <v>0</v>
      </c>
      <c r="CV123" s="356">
        <f t="shared" si="159"/>
        <v>0</v>
      </c>
      <c r="CW123" s="356">
        <f t="shared" si="160"/>
        <v>0</v>
      </c>
      <c r="CX123" s="356">
        <f t="shared" si="161"/>
        <v>0</v>
      </c>
      <c r="CY123" s="359">
        <f t="shared" si="162"/>
        <v>0</v>
      </c>
      <c r="DC123" s="360">
        <f t="shared" si="179"/>
        <v>0</v>
      </c>
      <c r="DD123" s="139"/>
      <c r="DE123" s="139"/>
      <c r="DF123" s="139"/>
      <c r="DG123" s="139"/>
      <c r="DH123" s="139"/>
      <c r="DI123" s="139"/>
      <c r="DJ123" s="139"/>
      <c r="DK123" s="139"/>
      <c r="DL123" s="139"/>
      <c r="DM123" s="139"/>
      <c r="DN123" s="139"/>
      <c r="DO123" s="139"/>
      <c r="DP123" s="139"/>
      <c r="DQ123" s="139"/>
      <c r="DR123" s="139"/>
      <c r="DS123" s="139"/>
      <c r="DT123" s="139"/>
      <c r="DU123" s="139"/>
    </row>
    <row r="124" spans="1:125" s="20" customFormat="1" hidden="1" x14ac:dyDescent="0.25">
      <c r="A124" s="23" t="str">
        <f>'ПЛАН НАВЧАЛЬНОГО ПРОЦЕСУ ДЕННА'!A124</f>
        <v>2.19</v>
      </c>
      <c r="B124" s="348" t="str">
        <f>'ПЛАН НАВЧАЛЬНОГО ПРОЦЕСУ ДЕННА'!B124</f>
        <v>Вибіркова дисципліна 19</v>
      </c>
      <c r="C124" s="349"/>
      <c r="D124" s="350">
        <f>'ПЛАН НАВЧАЛЬНОГО ПРОЦЕСУ ДЕННА'!D124</f>
        <v>0</v>
      </c>
      <c r="E124" s="351">
        <f>'ПЛАН НАВЧАЛЬНОГО ПРОЦЕСУ ДЕННА'!E124</f>
        <v>0</v>
      </c>
      <c r="F124" s="351">
        <f>'ПЛАН НАВЧАЛЬНОГО ПРОЦЕСУ ДЕННА'!F124</f>
        <v>0</v>
      </c>
      <c r="G124" s="352">
        <f>'ПЛАН НАВЧАЛЬНОГО ПРОЦЕСУ ДЕННА'!G124</f>
        <v>0</v>
      </c>
      <c r="H124" s="350">
        <f>'ПЛАН НАВЧАЛЬНОГО ПРОЦЕСУ ДЕННА'!H124</f>
        <v>0</v>
      </c>
      <c r="I124" s="351">
        <f>'ПЛАН НАВЧАЛЬНОГО ПРОЦЕСУ ДЕННА'!I124</f>
        <v>0</v>
      </c>
      <c r="J124" s="351">
        <f>'ПЛАН НАВЧАЛЬНОГО ПРОЦЕСУ ДЕННА'!J124</f>
        <v>0</v>
      </c>
      <c r="K124" s="351">
        <f>'ПЛАН НАВЧАЛЬНОГО ПРОЦЕСУ ДЕННА'!K124</f>
        <v>0</v>
      </c>
      <c r="L124" s="351">
        <f>'ПЛАН НАВЧАЛЬНОГО ПРОЦЕСУ ДЕННА'!L124</f>
        <v>0</v>
      </c>
      <c r="M124" s="351">
        <f>'ПЛАН НАВЧАЛЬНОГО ПРОЦЕСУ ДЕННА'!M124</f>
        <v>0</v>
      </c>
      <c r="N124" s="351">
        <f>'ПЛАН НАВЧАЛЬНОГО ПРОЦЕСУ ДЕННА'!N124</f>
        <v>0</v>
      </c>
      <c r="O124" s="311">
        <f>'ПЛАН НАВЧАЛЬНОГО ПРОЦЕСУ ДЕННА'!O124</f>
        <v>0</v>
      </c>
      <c r="P124" s="311">
        <f>'ПЛАН НАВЧАЛЬНОГО ПРОЦЕСУ ДЕННА'!P124</f>
        <v>0</v>
      </c>
      <c r="Q124" s="350">
        <f>'ПЛАН НАВЧАЛЬНОГО ПРОЦЕСУ ДЕННА'!Q124</f>
        <v>0</v>
      </c>
      <c r="R124" s="351">
        <f>'ПЛАН НАВЧАЛЬНОГО ПРОЦЕСУ ДЕННА'!R124</f>
        <v>0</v>
      </c>
      <c r="S124" s="351">
        <f>'ПЛАН НАВЧАЛЬНОГО ПРОЦЕСУ ДЕННА'!S124</f>
        <v>0</v>
      </c>
      <c r="T124" s="351">
        <f>'ПЛАН НАВЧАЛЬНОГО ПРОЦЕСУ ДЕННА'!T124</f>
        <v>0</v>
      </c>
      <c r="U124" s="351">
        <f>'ПЛАН НАВЧАЛЬНОГО ПРОЦЕСУ ДЕННА'!U124</f>
        <v>0</v>
      </c>
      <c r="V124" s="351">
        <f>'ПЛАН НАВЧАЛЬНОГО ПРОЦЕСУ ДЕННА'!V124</f>
        <v>0</v>
      </c>
      <c r="W124" s="351">
        <f>'ПЛАН НАВЧАЛЬНОГО ПРОЦЕСУ ДЕННА'!W124</f>
        <v>0</v>
      </c>
      <c r="X124" s="353">
        <f>'ПЛАН НАВЧАЛЬНОГО ПРОЦЕСУ ДЕННА'!X124</f>
        <v>0</v>
      </c>
      <c r="Y124" s="162">
        <f t="shared" si="124"/>
        <v>0</v>
      </c>
      <c r="Z124" s="9"/>
      <c r="AA124" s="9"/>
      <c r="AB124" s="9"/>
      <c r="AC124" s="9"/>
      <c r="AD124" s="354"/>
      <c r="AE124" s="354"/>
      <c r="AF124" s="354"/>
      <c r="AG124" s="76">
        <f>'ПЛАН НАВЧАЛЬНОГО ПРОЦЕСУ ДЕННА'!AG124</f>
        <v>0</v>
      </c>
      <c r="AH124" s="354">
        <f>IF('ПЛАН НАВЧАЛЬНОГО ПРОЦЕСУ ДЕННА'!AH124&gt;0,IF(ROUND('ПЛАН НАВЧАЛЬНОГО ПРОЦЕСУ ДЕННА'!AH124*$BW$4,0)&gt;0,ROUND('ПЛАН НАВЧАЛЬНОГО ПРОЦЕСУ ДЕННА'!AH124*$BW$4,0)*2,2),0)</f>
        <v>0</v>
      </c>
      <c r="AI124" s="354">
        <f>IF('ПЛАН НАВЧАЛЬНОГО ПРОЦЕСУ ДЕННА'!AI124&gt;0,IF(ROUND('ПЛАН НАВЧАЛЬНОГО ПРОЦЕСУ ДЕННА'!AI124*$BW$4,0)&gt;0,ROUND('ПЛАН НАВЧАЛЬНОГО ПРОЦЕСУ ДЕННА'!AI124*$BW$4,0)*2,2),0)</f>
        <v>0</v>
      </c>
      <c r="AJ124" s="354">
        <f>IF('ПЛАН НАВЧАЛЬНОГО ПРОЦЕСУ ДЕННА'!AJ124&gt;0,IF(ROUND('ПЛАН НАВЧАЛЬНОГО ПРОЦЕСУ ДЕННА'!AJ124*$BW$4,0)&gt;0,ROUND('ПЛАН НАВЧАЛЬНОГО ПРОЦЕСУ ДЕННА'!AJ124*$BW$4,0)*2,2),0)</f>
        <v>0</v>
      </c>
      <c r="AK124" s="76">
        <f>'ПЛАН НАВЧАЛЬНОГО ПРОЦЕСУ ДЕННА'!AK124</f>
        <v>0</v>
      </c>
      <c r="AL124" s="354">
        <f>IF('ПЛАН НАВЧАЛЬНОГО ПРОЦЕСУ ДЕННА'!AL124&gt;0,IF(ROUND('ПЛАН НАВЧАЛЬНОГО ПРОЦЕСУ ДЕННА'!AL124*$BW$4,0)&gt;0,ROUND('ПЛАН НАВЧАЛЬНОГО ПРОЦЕСУ ДЕННА'!AL124*$BW$4,0)*2,2),0)</f>
        <v>0</v>
      </c>
      <c r="AM124" s="354">
        <f>IF('ПЛАН НАВЧАЛЬНОГО ПРОЦЕСУ ДЕННА'!AM124&gt;0,IF(ROUND('ПЛАН НАВЧАЛЬНОГО ПРОЦЕСУ ДЕННА'!AM124*$BW$4,0)&gt;0,ROUND('ПЛАН НАВЧАЛЬНОГО ПРОЦЕСУ ДЕННА'!AM124*$BW$4,0)*2,2),0)</f>
        <v>0</v>
      </c>
      <c r="AN124" s="354">
        <f>IF('ПЛАН НАВЧАЛЬНОГО ПРОЦЕСУ ДЕННА'!AN124&gt;0,IF(ROUND('ПЛАН НАВЧАЛЬНОГО ПРОЦЕСУ ДЕННА'!AN124*$BW$4,0)&gt;0,ROUND('ПЛАН НАВЧАЛЬНОГО ПРОЦЕСУ ДЕННА'!AN124*$BW$4,0)*2,2),0)</f>
        <v>0</v>
      </c>
      <c r="AO124" s="76">
        <f>'ПЛАН НАВЧАЛЬНОГО ПРОЦЕСУ ДЕННА'!AO124</f>
        <v>0</v>
      </c>
      <c r="AP124" s="354">
        <f>IF('ПЛАН НАВЧАЛЬНОГО ПРОЦЕСУ ДЕННА'!AP124&gt;0,IF(ROUND('ПЛАН НАВЧАЛЬНОГО ПРОЦЕСУ ДЕННА'!AP124*$BW$4,0)&gt;0,ROUND('ПЛАН НАВЧАЛЬНОГО ПРОЦЕСУ ДЕННА'!AP124*$BW$4,0)*2,2),0)</f>
        <v>0</v>
      </c>
      <c r="AQ124" s="354">
        <f>IF('ПЛАН НАВЧАЛЬНОГО ПРОЦЕСУ ДЕННА'!AQ124&gt;0,IF(ROUND('ПЛАН НАВЧАЛЬНОГО ПРОЦЕСУ ДЕННА'!AQ124*$BW$4,0)&gt;0,ROUND('ПЛАН НАВЧАЛЬНОГО ПРОЦЕСУ ДЕННА'!AQ124*$BW$4,0)*2,2),0)</f>
        <v>0</v>
      </c>
      <c r="AR124" s="354">
        <f>IF('ПЛАН НАВЧАЛЬНОГО ПРОЦЕСУ ДЕННА'!AR124&gt;0,IF(ROUND('ПЛАН НАВЧАЛЬНОГО ПРОЦЕСУ ДЕННА'!AR124*$BW$4,0)&gt;0,ROUND('ПЛАН НАВЧАЛЬНОГО ПРОЦЕСУ ДЕННА'!AR124*$BW$4,0)*2,2),0)</f>
        <v>0</v>
      </c>
      <c r="AS124" s="76">
        <f>'ПЛАН НАВЧАЛЬНОГО ПРОЦЕСУ ДЕННА'!AS124</f>
        <v>0</v>
      </c>
      <c r="AT124" s="354">
        <f>IF('ПЛАН НАВЧАЛЬНОГО ПРОЦЕСУ ДЕННА'!AT124&gt;0,IF(ROUND('ПЛАН НАВЧАЛЬНОГО ПРОЦЕСУ ДЕННА'!AT124*$BW$4,0)&gt;0,ROUND('ПЛАН НАВЧАЛЬНОГО ПРОЦЕСУ ДЕННА'!AT124*$BW$4,0)*2,2),0)</f>
        <v>0</v>
      </c>
      <c r="AU124" s="354">
        <f>IF('ПЛАН НАВЧАЛЬНОГО ПРОЦЕСУ ДЕННА'!AU124&gt;0,IF(ROUND('ПЛАН НАВЧАЛЬНОГО ПРОЦЕСУ ДЕННА'!AU124*$BW$4,0)&gt;0,ROUND('ПЛАН НАВЧАЛЬНОГО ПРОЦЕСУ ДЕННА'!AU124*$BW$4,0)*2,2),0)</f>
        <v>0</v>
      </c>
      <c r="AV124" s="354">
        <f>IF('ПЛАН НАВЧАЛЬНОГО ПРОЦЕСУ ДЕННА'!AV124&gt;0,IF(ROUND('ПЛАН НАВЧАЛЬНОГО ПРОЦЕСУ ДЕННА'!AV124*$BW$4,0)&gt;0,ROUND('ПЛАН НАВЧАЛЬНОГО ПРОЦЕСУ ДЕННА'!AV124*$BW$4,0)*2,2),0)</f>
        <v>0</v>
      </c>
      <c r="AW124" s="76">
        <f>'ПЛАН НАВЧАЛЬНОГО ПРОЦЕСУ ДЕННА'!AW124</f>
        <v>0</v>
      </c>
      <c r="AX124" s="354">
        <f>IF('ПЛАН НАВЧАЛЬНОГО ПРОЦЕСУ ДЕННА'!AX124&gt;0,IF(ROUND('ПЛАН НАВЧАЛЬНОГО ПРОЦЕСУ ДЕННА'!AX124*$BW$4,0)&gt;0,ROUND('ПЛАН НАВЧАЛЬНОГО ПРОЦЕСУ ДЕННА'!AX124*$BW$4,0)*2,2),0)</f>
        <v>0</v>
      </c>
      <c r="AY124" s="354">
        <f>IF('ПЛАН НАВЧАЛЬНОГО ПРОЦЕСУ ДЕННА'!AY124&gt;0,IF(ROUND('ПЛАН НАВЧАЛЬНОГО ПРОЦЕСУ ДЕННА'!AY124*$BW$4,0)&gt;0,ROUND('ПЛАН НАВЧАЛЬНОГО ПРОЦЕСУ ДЕННА'!AY124*$BW$4,0)*2,2),0)</f>
        <v>0</v>
      </c>
      <c r="AZ124" s="354">
        <f>IF('ПЛАН НАВЧАЛЬНОГО ПРОЦЕСУ ДЕННА'!AZ124&gt;0,IF(ROUND('ПЛАН НАВЧАЛЬНОГО ПРОЦЕСУ ДЕННА'!AZ124*$BW$4,0)&gt;0,ROUND('ПЛАН НАВЧАЛЬНОГО ПРОЦЕСУ ДЕННА'!AZ124*$BW$4,0)*2,2),0)</f>
        <v>0</v>
      </c>
      <c r="BA124" s="76">
        <f>'ПЛАН НАВЧАЛЬНОГО ПРОЦЕСУ ДЕННА'!BA124</f>
        <v>0</v>
      </c>
      <c r="BB124" s="354">
        <f>IF('ПЛАН НАВЧАЛЬНОГО ПРОЦЕСУ ДЕННА'!BB124&gt;0,IF(ROUND('ПЛАН НАВЧАЛЬНОГО ПРОЦЕСУ ДЕННА'!BB124*$BW$4,0)&gt;0,ROUND('ПЛАН НАВЧАЛЬНОГО ПРОЦЕСУ ДЕННА'!BB124*$BW$4,0)*2,2),0)</f>
        <v>0</v>
      </c>
      <c r="BC124" s="354">
        <f>IF('ПЛАН НАВЧАЛЬНОГО ПРОЦЕСУ ДЕННА'!BC124&gt;0,IF(ROUND('ПЛАН НАВЧАЛЬНОГО ПРОЦЕСУ ДЕННА'!BC124*$BW$4,0)&gt;0,ROUND('ПЛАН НАВЧАЛЬНОГО ПРОЦЕСУ ДЕННА'!BC124*$BW$4,0)*2,2),0)</f>
        <v>0</v>
      </c>
      <c r="BD124" s="354">
        <f>IF('ПЛАН НАВЧАЛЬНОГО ПРОЦЕСУ ДЕННА'!BD124&gt;0,IF(ROUND('ПЛАН НАВЧАЛЬНОГО ПРОЦЕСУ ДЕННА'!BD124*$BW$4,0)&gt;0,ROUND('ПЛАН НАВЧАЛЬНОГО ПРОЦЕСУ ДЕННА'!BD124*$BW$4,0)*2,2),0)</f>
        <v>0</v>
      </c>
      <c r="BE124" s="76">
        <f>'ПЛАН НАВЧАЛЬНОГО ПРОЦЕСУ ДЕННА'!BE124</f>
        <v>0</v>
      </c>
      <c r="BF124" s="354">
        <f>IF('ПЛАН НАВЧАЛЬНОГО ПРОЦЕСУ ДЕННА'!BF124&gt;0,IF(ROUND('ПЛАН НАВЧАЛЬНОГО ПРОЦЕСУ ДЕННА'!BF124*$BW$4,0)&gt;0,ROUND('ПЛАН НАВЧАЛЬНОГО ПРОЦЕСУ ДЕННА'!BF124*$BW$4,0)*2,2),0)</f>
        <v>0</v>
      </c>
      <c r="BG124" s="354">
        <f>IF('ПЛАН НАВЧАЛЬНОГО ПРОЦЕСУ ДЕННА'!BG124&gt;0,IF(ROUND('ПЛАН НАВЧАЛЬНОГО ПРОЦЕСУ ДЕННА'!BG124*$BW$4,0)&gt;0,ROUND('ПЛАН НАВЧАЛЬНОГО ПРОЦЕСУ ДЕННА'!BG124*$BW$4,0)*2,2),0)</f>
        <v>0</v>
      </c>
      <c r="BH124" s="354">
        <f>IF('ПЛАН НАВЧАЛЬНОГО ПРОЦЕСУ ДЕННА'!BH124&gt;0,IF(ROUND('ПЛАН НАВЧАЛЬНОГО ПРОЦЕСУ ДЕННА'!BH124*$BW$4,0)&gt;0,ROUND('ПЛАН НАВЧАЛЬНОГО ПРОЦЕСУ ДЕННА'!BH124*$BW$4,0)*2,2),0)</f>
        <v>0</v>
      </c>
      <c r="BI124" s="76">
        <f>'ПЛАН НАВЧАЛЬНОГО ПРОЦЕСУ ДЕННА'!BI124</f>
        <v>0</v>
      </c>
      <c r="BJ124" s="69">
        <f t="shared" si="125"/>
        <v>0</v>
      </c>
      <c r="BK124" s="142" t="str">
        <f t="shared" si="126"/>
        <v/>
      </c>
      <c r="BL124" s="15">
        <f t="shared" si="164"/>
        <v>0</v>
      </c>
      <c r="BM124" s="96">
        <f t="shared" si="128"/>
        <v>0</v>
      </c>
      <c r="BN124" s="15">
        <f t="shared" si="165"/>
        <v>0</v>
      </c>
      <c r="BO124" s="15">
        <f t="shared" si="166"/>
        <v>0</v>
      </c>
      <c r="BP124" s="15">
        <f t="shared" si="167"/>
        <v>0</v>
      </c>
      <c r="BQ124" s="15">
        <f t="shared" si="168"/>
        <v>0</v>
      </c>
      <c r="BR124" s="15">
        <f t="shared" si="169"/>
        <v>0</v>
      </c>
      <c r="BS124" s="15">
        <f t="shared" si="170"/>
        <v>0</v>
      </c>
      <c r="BT124" s="101">
        <f t="shared" si="163"/>
        <v>0</v>
      </c>
      <c r="BW124" s="15">
        <f t="shared" si="171"/>
        <v>0</v>
      </c>
      <c r="BX124" s="15">
        <f t="shared" si="172"/>
        <v>0</v>
      </c>
      <c r="BY124" s="15">
        <f t="shared" si="173"/>
        <v>0</v>
      </c>
      <c r="BZ124" s="15">
        <f t="shared" si="174"/>
        <v>0</v>
      </c>
      <c r="CA124" s="15">
        <f t="shared" si="175"/>
        <v>0</v>
      </c>
      <c r="CB124" s="15">
        <f t="shared" si="176"/>
        <v>0</v>
      </c>
      <c r="CC124" s="15">
        <f t="shared" si="177"/>
        <v>0</v>
      </c>
      <c r="CD124" s="15">
        <f t="shared" si="178"/>
        <v>0</v>
      </c>
      <c r="CE124" s="234">
        <f t="shared" si="143"/>
        <v>0</v>
      </c>
      <c r="CF124" s="355">
        <f t="shared" si="144"/>
        <v>0</v>
      </c>
      <c r="CH124" s="356">
        <f t="shared" si="145"/>
        <v>0</v>
      </c>
      <c r="CI124" s="356">
        <f t="shared" si="146"/>
        <v>0</v>
      </c>
      <c r="CJ124" s="356">
        <f t="shared" si="147"/>
        <v>0</v>
      </c>
      <c r="CK124" s="356">
        <f t="shared" si="148"/>
        <v>0</v>
      </c>
      <c r="CL124" s="356">
        <f t="shared" si="149"/>
        <v>0</v>
      </c>
      <c r="CM124" s="356">
        <f t="shared" si="150"/>
        <v>0</v>
      </c>
      <c r="CN124" s="356">
        <f t="shared" si="151"/>
        <v>0</v>
      </c>
      <c r="CO124" s="356">
        <f t="shared" si="152"/>
        <v>0</v>
      </c>
      <c r="CP124" s="357">
        <f t="shared" si="153"/>
        <v>0</v>
      </c>
      <c r="CQ124" s="356">
        <f t="shared" si="154"/>
        <v>0</v>
      </c>
      <c r="CR124" s="356">
        <f t="shared" si="155"/>
        <v>0</v>
      </c>
      <c r="CS124" s="358">
        <f t="shared" si="156"/>
        <v>0</v>
      </c>
      <c r="CT124" s="356">
        <f t="shared" si="157"/>
        <v>0</v>
      </c>
      <c r="CU124" s="356">
        <f t="shared" si="158"/>
        <v>0</v>
      </c>
      <c r="CV124" s="356">
        <f t="shared" si="159"/>
        <v>0</v>
      </c>
      <c r="CW124" s="356">
        <f t="shared" si="160"/>
        <v>0</v>
      </c>
      <c r="CX124" s="356">
        <f t="shared" si="161"/>
        <v>0</v>
      </c>
      <c r="CY124" s="359">
        <f t="shared" si="162"/>
        <v>0</v>
      </c>
      <c r="DC124" s="360">
        <f t="shared" si="179"/>
        <v>0</v>
      </c>
      <c r="DD124" s="139"/>
      <c r="DE124" s="139"/>
      <c r="DF124" s="139"/>
      <c r="DG124" s="139"/>
      <c r="DH124" s="139"/>
      <c r="DI124" s="139"/>
      <c r="DJ124" s="139"/>
      <c r="DK124" s="139"/>
      <c r="DL124" s="139"/>
      <c r="DM124" s="139"/>
      <c r="DN124" s="139"/>
      <c r="DO124" s="139"/>
      <c r="DP124" s="139"/>
      <c r="DQ124" s="139"/>
      <c r="DR124" s="139"/>
      <c r="DS124" s="139"/>
      <c r="DT124" s="139"/>
      <c r="DU124" s="139"/>
    </row>
    <row r="125" spans="1:125" s="20" customFormat="1" ht="15.75" hidden="1" customHeight="1" x14ac:dyDescent="0.25">
      <c r="A125" s="23" t="str">
        <f>'ПЛАН НАВЧАЛЬНОГО ПРОЦЕСУ ДЕННА'!A125</f>
        <v>2.20</v>
      </c>
      <c r="B125" s="348" t="str">
        <f>'ПЛАН НАВЧАЛЬНОГО ПРОЦЕСУ ДЕННА'!B125</f>
        <v>Вибіркова дисципліна 20</v>
      </c>
      <c r="C125" s="349"/>
      <c r="D125" s="350">
        <f>'ПЛАН НАВЧАЛЬНОГО ПРОЦЕСУ ДЕННА'!D125</f>
        <v>0</v>
      </c>
      <c r="E125" s="351">
        <f>'ПЛАН НАВЧАЛЬНОГО ПРОЦЕСУ ДЕННА'!E125</f>
        <v>0</v>
      </c>
      <c r="F125" s="351">
        <f>'ПЛАН НАВЧАЛЬНОГО ПРОЦЕСУ ДЕННА'!F125</f>
        <v>0</v>
      </c>
      <c r="G125" s="352">
        <f>'ПЛАН НАВЧАЛЬНОГО ПРОЦЕСУ ДЕННА'!G125</f>
        <v>0</v>
      </c>
      <c r="H125" s="350">
        <f>'ПЛАН НАВЧАЛЬНОГО ПРОЦЕСУ ДЕННА'!H125</f>
        <v>0</v>
      </c>
      <c r="I125" s="351">
        <f>'ПЛАН НАВЧАЛЬНОГО ПРОЦЕСУ ДЕННА'!I125</f>
        <v>0</v>
      </c>
      <c r="J125" s="351">
        <f>'ПЛАН НАВЧАЛЬНОГО ПРОЦЕСУ ДЕННА'!J125</f>
        <v>0</v>
      </c>
      <c r="K125" s="351">
        <f>'ПЛАН НАВЧАЛЬНОГО ПРОЦЕСУ ДЕННА'!K125</f>
        <v>0</v>
      </c>
      <c r="L125" s="351">
        <f>'ПЛАН НАВЧАЛЬНОГО ПРОЦЕСУ ДЕННА'!L125</f>
        <v>0</v>
      </c>
      <c r="M125" s="351">
        <f>'ПЛАН НАВЧАЛЬНОГО ПРОЦЕСУ ДЕННА'!M125</f>
        <v>0</v>
      </c>
      <c r="N125" s="351">
        <f>'ПЛАН НАВЧАЛЬНОГО ПРОЦЕСУ ДЕННА'!N125</f>
        <v>0</v>
      </c>
      <c r="O125" s="311">
        <f>'ПЛАН НАВЧАЛЬНОГО ПРОЦЕСУ ДЕННА'!O125</f>
        <v>0</v>
      </c>
      <c r="P125" s="311">
        <f>'ПЛАН НАВЧАЛЬНОГО ПРОЦЕСУ ДЕННА'!P125</f>
        <v>0</v>
      </c>
      <c r="Q125" s="350">
        <f>'ПЛАН НАВЧАЛЬНОГО ПРОЦЕСУ ДЕННА'!Q125</f>
        <v>0</v>
      </c>
      <c r="R125" s="351">
        <f>'ПЛАН НАВЧАЛЬНОГО ПРОЦЕСУ ДЕННА'!R125</f>
        <v>0</v>
      </c>
      <c r="S125" s="351">
        <f>'ПЛАН НАВЧАЛЬНОГО ПРОЦЕСУ ДЕННА'!S125</f>
        <v>0</v>
      </c>
      <c r="T125" s="351">
        <f>'ПЛАН НАВЧАЛЬНОГО ПРОЦЕСУ ДЕННА'!T125</f>
        <v>0</v>
      </c>
      <c r="U125" s="351">
        <f>'ПЛАН НАВЧАЛЬНОГО ПРОЦЕСУ ДЕННА'!U125</f>
        <v>0</v>
      </c>
      <c r="V125" s="351">
        <f>'ПЛАН НАВЧАЛЬНОГО ПРОЦЕСУ ДЕННА'!V125</f>
        <v>0</v>
      </c>
      <c r="W125" s="351">
        <f>'ПЛАН НАВЧАЛЬНОГО ПРОЦЕСУ ДЕННА'!W125</f>
        <v>0</v>
      </c>
      <c r="X125" s="353">
        <f>'ПЛАН НАВЧАЛЬНОГО ПРОЦЕСУ ДЕННА'!X125</f>
        <v>0</v>
      </c>
      <c r="Y125" s="162">
        <f t="shared" si="124"/>
        <v>0</v>
      </c>
      <c r="Z125" s="9"/>
      <c r="AA125" s="9"/>
      <c r="AB125" s="9"/>
      <c r="AC125" s="9"/>
      <c r="AD125" s="354"/>
      <c r="AE125" s="354"/>
      <c r="AF125" s="354"/>
      <c r="AG125" s="76">
        <f>'ПЛАН НАВЧАЛЬНОГО ПРОЦЕСУ ДЕННА'!AG125</f>
        <v>0</v>
      </c>
      <c r="AH125" s="354">
        <f>IF('ПЛАН НАВЧАЛЬНОГО ПРОЦЕСУ ДЕННА'!AH125&gt;0,IF(ROUND('ПЛАН НАВЧАЛЬНОГО ПРОЦЕСУ ДЕННА'!AH125*$BW$4,0)&gt;0,ROUND('ПЛАН НАВЧАЛЬНОГО ПРОЦЕСУ ДЕННА'!AH125*$BW$4,0)*2,2),0)</f>
        <v>0</v>
      </c>
      <c r="AI125" s="354">
        <f>IF('ПЛАН НАВЧАЛЬНОГО ПРОЦЕСУ ДЕННА'!AI125&gt;0,IF(ROUND('ПЛАН НАВЧАЛЬНОГО ПРОЦЕСУ ДЕННА'!AI125*$BW$4,0)&gt;0,ROUND('ПЛАН НАВЧАЛЬНОГО ПРОЦЕСУ ДЕННА'!AI125*$BW$4,0)*2,2),0)</f>
        <v>0</v>
      </c>
      <c r="AJ125" s="354">
        <f>IF('ПЛАН НАВЧАЛЬНОГО ПРОЦЕСУ ДЕННА'!AJ125&gt;0,IF(ROUND('ПЛАН НАВЧАЛЬНОГО ПРОЦЕСУ ДЕННА'!AJ125*$BW$4,0)&gt;0,ROUND('ПЛАН НАВЧАЛЬНОГО ПРОЦЕСУ ДЕННА'!AJ125*$BW$4,0)*2,2),0)</f>
        <v>0</v>
      </c>
      <c r="AK125" s="76">
        <f>'ПЛАН НАВЧАЛЬНОГО ПРОЦЕСУ ДЕННА'!AK125</f>
        <v>0</v>
      </c>
      <c r="AL125" s="354">
        <f>IF('ПЛАН НАВЧАЛЬНОГО ПРОЦЕСУ ДЕННА'!AL125&gt;0,IF(ROUND('ПЛАН НАВЧАЛЬНОГО ПРОЦЕСУ ДЕННА'!AL125*$BW$4,0)&gt;0,ROUND('ПЛАН НАВЧАЛЬНОГО ПРОЦЕСУ ДЕННА'!AL125*$BW$4,0)*2,2),0)</f>
        <v>0</v>
      </c>
      <c r="AM125" s="354">
        <f>IF('ПЛАН НАВЧАЛЬНОГО ПРОЦЕСУ ДЕННА'!AM125&gt;0,IF(ROUND('ПЛАН НАВЧАЛЬНОГО ПРОЦЕСУ ДЕННА'!AM125*$BW$4,0)&gt;0,ROUND('ПЛАН НАВЧАЛЬНОГО ПРОЦЕСУ ДЕННА'!AM125*$BW$4,0)*2,2),0)</f>
        <v>0</v>
      </c>
      <c r="AN125" s="354">
        <f>IF('ПЛАН НАВЧАЛЬНОГО ПРОЦЕСУ ДЕННА'!AN125&gt;0,IF(ROUND('ПЛАН НАВЧАЛЬНОГО ПРОЦЕСУ ДЕННА'!AN125*$BW$4,0)&gt;0,ROUND('ПЛАН НАВЧАЛЬНОГО ПРОЦЕСУ ДЕННА'!AN125*$BW$4,0)*2,2),0)</f>
        <v>0</v>
      </c>
      <c r="AO125" s="76">
        <f>'ПЛАН НАВЧАЛЬНОГО ПРОЦЕСУ ДЕННА'!AO125</f>
        <v>0</v>
      </c>
      <c r="AP125" s="354">
        <f>IF('ПЛАН НАВЧАЛЬНОГО ПРОЦЕСУ ДЕННА'!AP125&gt;0,IF(ROUND('ПЛАН НАВЧАЛЬНОГО ПРОЦЕСУ ДЕННА'!AP125*$BW$4,0)&gt;0,ROUND('ПЛАН НАВЧАЛЬНОГО ПРОЦЕСУ ДЕННА'!AP125*$BW$4,0)*2,2),0)</f>
        <v>0</v>
      </c>
      <c r="AQ125" s="354">
        <f>IF('ПЛАН НАВЧАЛЬНОГО ПРОЦЕСУ ДЕННА'!AQ125&gt;0,IF(ROUND('ПЛАН НАВЧАЛЬНОГО ПРОЦЕСУ ДЕННА'!AQ125*$BW$4,0)&gt;0,ROUND('ПЛАН НАВЧАЛЬНОГО ПРОЦЕСУ ДЕННА'!AQ125*$BW$4,0)*2,2),0)</f>
        <v>0</v>
      </c>
      <c r="AR125" s="354">
        <f>IF('ПЛАН НАВЧАЛЬНОГО ПРОЦЕСУ ДЕННА'!AR125&gt;0,IF(ROUND('ПЛАН НАВЧАЛЬНОГО ПРОЦЕСУ ДЕННА'!AR125*$BW$4,0)&gt;0,ROUND('ПЛАН НАВЧАЛЬНОГО ПРОЦЕСУ ДЕННА'!AR125*$BW$4,0)*2,2),0)</f>
        <v>0</v>
      </c>
      <c r="AS125" s="76">
        <f>'ПЛАН НАВЧАЛЬНОГО ПРОЦЕСУ ДЕННА'!AS125</f>
        <v>0</v>
      </c>
      <c r="AT125" s="354">
        <f>IF('ПЛАН НАВЧАЛЬНОГО ПРОЦЕСУ ДЕННА'!AT125&gt;0,IF(ROUND('ПЛАН НАВЧАЛЬНОГО ПРОЦЕСУ ДЕННА'!AT125*$BW$4,0)&gt;0,ROUND('ПЛАН НАВЧАЛЬНОГО ПРОЦЕСУ ДЕННА'!AT125*$BW$4,0)*2,2),0)</f>
        <v>0</v>
      </c>
      <c r="AU125" s="354">
        <f>IF('ПЛАН НАВЧАЛЬНОГО ПРОЦЕСУ ДЕННА'!AU125&gt;0,IF(ROUND('ПЛАН НАВЧАЛЬНОГО ПРОЦЕСУ ДЕННА'!AU125*$BW$4,0)&gt;0,ROUND('ПЛАН НАВЧАЛЬНОГО ПРОЦЕСУ ДЕННА'!AU125*$BW$4,0)*2,2),0)</f>
        <v>0</v>
      </c>
      <c r="AV125" s="354">
        <f>IF('ПЛАН НАВЧАЛЬНОГО ПРОЦЕСУ ДЕННА'!AV125&gt;0,IF(ROUND('ПЛАН НАВЧАЛЬНОГО ПРОЦЕСУ ДЕННА'!AV125*$BW$4,0)&gt;0,ROUND('ПЛАН НАВЧАЛЬНОГО ПРОЦЕСУ ДЕННА'!AV125*$BW$4,0)*2,2),0)</f>
        <v>0</v>
      </c>
      <c r="AW125" s="76">
        <f>'ПЛАН НАВЧАЛЬНОГО ПРОЦЕСУ ДЕННА'!AW125</f>
        <v>0</v>
      </c>
      <c r="AX125" s="354">
        <f>IF('ПЛАН НАВЧАЛЬНОГО ПРОЦЕСУ ДЕННА'!AX125&gt;0,IF(ROUND('ПЛАН НАВЧАЛЬНОГО ПРОЦЕСУ ДЕННА'!AX125*$BW$4,0)&gt;0,ROUND('ПЛАН НАВЧАЛЬНОГО ПРОЦЕСУ ДЕННА'!AX125*$BW$4,0)*2,2),0)</f>
        <v>0</v>
      </c>
      <c r="AY125" s="354">
        <f>IF('ПЛАН НАВЧАЛЬНОГО ПРОЦЕСУ ДЕННА'!AY125&gt;0,IF(ROUND('ПЛАН НАВЧАЛЬНОГО ПРОЦЕСУ ДЕННА'!AY125*$BW$4,0)&gt;0,ROUND('ПЛАН НАВЧАЛЬНОГО ПРОЦЕСУ ДЕННА'!AY125*$BW$4,0)*2,2),0)</f>
        <v>0</v>
      </c>
      <c r="AZ125" s="354">
        <f>IF('ПЛАН НАВЧАЛЬНОГО ПРОЦЕСУ ДЕННА'!AZ125&gt;0,IF(ROUND('ПЛАН НАВЧАЛЬНОГО ПРОЦЕСУ ДЕННА'!AZ125*$BW$4,0)&gt;0,ROUND('ПЛАН НАВЧАЛЬНОГО ПРОЦЕСУ ДЕННА'!AZ125*$BW$4,0)*2,2),0)</f>
        <v>0</v>
      </c>
      <c r="BA125" s="76">
        <f>'ПЛАН НАВЧАЛЬНОГО ПРОЦЕСУ ДЕННА'!BA125</f>
        <v>0</v>
      </c>
      <c r="BB125" s="354">
        <f>IF('ПЛАН НАВЧАЛЬНОГО ПРОЦЕСУ ДЕННА'!BB125&gt;0,IF(ROUND('ПЛАН НАВЧАЛЬНОГО ПРОЦЕСУ ДЕННА'!BB125*$BW$4,0)&gt;0,ROUND('ПЛАН НАВЧАЛЬНОГО ПРОЦЕСУ ДЕННА'!BB125*$BW$4,0)*2,2),0)</f>
        <v>0</v>
      </c>
      <c r="BC125" s="354">
        <f>IF('ПЛАН НАВЧАЛЬНОГО ПРОЦЕСУ ДЕННА'!BC125&gt;0,IF(ROUND('ПЛАН НАВЧАЛЬНОГО ПРОЦЕСУ ДЕННА'!BC125*$BW$4,0)&gt;0,ROUND('ПЛАН НАВЧАЛЬНОГО ПРОЦЕСУ ДЕННА'!BC125*$BW$4,0)*2,2),0)</f>
        <v>0</v>
      </c>
      <c r="BD125" s="354">
        <f>IF('ПЛАН НАВЧАЛЬНОГО ПРОЦЕСУ ДЕННА'!BD125&gt;0,IF(ROUND('ПЛАН НАВЧАЛЬНОГО ПРОЦЕСУ ДЕННА'!BD125*$BW$4,0)&gt;0,ROUND('ПЛАН НАВЧАЛЬНОГО ПРОЦЕСУ ДЕННА'!BD125*$BW$4,0)*2,2),0)</f>
        <v>0</v>
      </c>
      <c r="BE125" s="76">
        <f>'ПЛАН НАВЧАЛЬНОГО ПРОЦЕСУ ДЕННА'!BE125</f>
        <v>0</v>
      </c>
      <c r="BF125" s="354">
        <f>IF('ПЛАН НАВЧАЛЬНОГО ПРОЦЕСУ ДЕННА'!BF125&gt;0,IF(ROUND('ПЛАН НАВЧАЛЬНОГО ПРОЦЕСУ ДЕННА'!BF125*$BW$4,0)&gt;0,ROUND('ПЛАН НАВЧАЛЬНОГО ПРОЦЕСУ ДЕННА'!BF125*$BW$4,0)*2,2),0)</f>
        <v>0</v>
      </c>
      <c r="BG125" s="354">
        <f>IF('ПЛАН НАВЧАЛЬНОГО ПРОЦЕСУ ДЕННА'!BG125&gt;0,IF(ROUND('ПЛАН НАВЧАЛЬНОГО ПРОЦЕСУ ДЕННА'!BG125*$BW$4,0)&gt;0,ROUND('ПЛАН НАВЧАЛЬНОГО ПРОЦЕСУ ДЕННА'!BG125*$BW$4,0)*2,2),0)</f>
        <v>0</v>
      </c>
      <c r="BH125" s="354">
        <f>IF('ПЛАН НАВЧАЛЬНОГО ПРОЦЕСУ ДЕННА'!BH125&gt;0,IF(ROUND('ПЛАН НАВЧАЛЬНОГО ПРОЦЕСУ ДЕННА'!BH125*$BW$4,0)&gt;0,ROUND('ПЛАН НАВЧАЛЬНОГО ПРОЦЕСУ ДЕННА'!BH125*$BW$4,0)*2,2),0)</f>
        <v>0</v>
      </c>
      <c r="BI125" s="76">
        <f>'ПЛАН НАВЧАЛЬНОГО ПРОЦЕСУ ДЕННА'!BI125</f>
        <v>0</v>
      </c>
      <c r="BJ125" s="69">
        <f t="shared" si="125"/>
        <v>0</v>
      </c>
      <c r="BK125" s="142" t="str">
        <f t="shared" si="126"/>
        <v/>
      </c>
      <c r="BL125" s="15">
        <f>IF(AND($DC125=0,$DL125=0),0,IF(AND($CP125=0,$CY125=0,DE126&lt;&gt;0),DE126, IF(AND(BK125&lt;CF125,$CE125&lt;&gt;$Y125,BW125=$CF125),BW125+$Y125-$CE125,BW125)))</f>
        <v>0</v>
      </c>
      <c r="BM125" s="96">
        <f t="shared" si="128"/>
        <v>0</v>
      </c>
      <c r="BN125" s="15">
        <f>IF(AND($DC125=0,$DL125=0),0,IF(AND($CP125=0,$CY125=0,DG126&lt;&gt;0),DG126, IF(AND(BM125&lt;CF125,$CE125&lt;&gt;$Y125,BY125=$CF125),BY125+$Y125-$CE125,BY125)))</f>
        <v>0</v>
      </c>
      <c r="BO125" s="15">
        <f>IF(AND($DC125=0,$DL125=0),0,IF(AND($CP125=0,$CY125=0,DH126&lt;&gt;0),DH126, IF(AND(BN125&lt;CF125,$CE125&lt;&gt;$Y125,BZ125=$CF125),BZ125+$Y125-$CE125,BZ125)))</f>
        <v>0</v>
      </c>
      <c r="BP125" s="15">
        <f>IF(AND($DC125=0,$DL125=0),0,IF(AND($CP125=0,$CY125=0,DI126&lt;&gt;0),DI126, IF(AND(BO125&lt;CF125,$CE125&lt;&gt;$Y125,CA125=$CF125),CA125+$Y125-$CE125,CA125)))</f>
        <v>0</v>
      </c>
      <c r="BQ125" s="15">
        <f>IF(AND($DC125=0,$DL125=0),0,IF(AND($CP125=0,$CY125=0,DJ126&lt;&gt;0),DJ126, IF(AND(BP125&lt;CF125,$CE125&lt;&gt;$Y125,CB125=$CF125),CB125+$Y125-$CE125,CB125)))</f>
        <v>0</v>
      </c>
      <c r="BR125" s="15">
        <f>IF(AND($DC125=0,$DL125=0),0,IF(AND($CP125=0,$CY125=0,DK126&lt;&gt;0),DK126, IF(AND(BQ125&lt;CF125,$CE125&lt;&gt;$Y125,CC125=$CF125),CC125+$Y125-$CE125,CC125)))</f>
        <v>0</v>
      </c>
      <c r="BS125" s="15">
        <f t="shared" si="170"/>
        <v>0</v>
      </c>
      <c r="BT125" s="101">
        <f t="shared" si="163"/>
        <v>0</v>
      </c>
      <c r="BW125" s="15">
        <f>IF($DC125=0,0,ROUND(4*($Y125-$DL125)*SUM(AD125:AD125)/$DC125,0)/4)+DE126+DM125</f>
        <v>0</v>
      </c>
      <c r="BX125" s="15">
        <f>IF($DC125=0,0,ROUND(4*($Y125-$DL125)*SUM(AH125:AH125)/$DC125,0)/4)+DF126+DN125</f>
        <v>0</v>
      </c>
      <c r="BY125" s="15">
        <f>IF($DC125=0,0,ROUND(4*($Y125-$DL125)*SUM(AL125:AL125)/$DC125,0)/4)+DG126+DO125</f>
        <v>0</v>
      </c>
      <c r="BZ125" s="15">
        <f>IF($DC125=0,0,ROUND(4*($Y125-$DL125)*SUM(AP125:AP125)/$DC125,0)/4)+DH126++DP125</f>
        <v>0</v>
      </c>
      <c r="CA125" s="15">
        <f>IF($DC125=0,0,ROUND(4*($Y125-$DL125)*SUM(AT125:AT125)/$DC125,0)/4)+DI126+DQ125</f>
        <v>0</v>
      </c>
      <c r="CB125" s="15">
        <f>IF($DC125=0,0,ROUND(4*($Y125-$DL125)*(SUM(AX125:AX125))/$DC125,0)/4)+DJ126+DR125</f>
        <v>0</v>
      </c>
      <c r="CC125" s="15">
        <f>IF($DC125=0,0,ROUND(4*($Y125-$DL125)*(SUM(BB125:BB125))/$DC125,0)/4)+DK126+DS125</f>
        <v>0</v>
      </c>
      <c r="CD125" s="15">
        <f t="shared" si="178"/>
        <v>0</v>
      </c>
      <c r="CE125" s="234">
        <f t="shared" si="143"/>
        <v>0</v>
      </c>
      <c r="CF125" s="355">
        <f t="shared" si="144"/>
        <v>0</v>
      </c>
      <c r="CH125" s="356">
        <f t="shared" si="145"/>
        <v>0</v>
      </c>
      <c r="CI125" s="356">
        <f t="shared" si="146"/>
        <v>0</v>
      </c>
      <c r="CJ125" s="356">
        <f t="shared" si="147"/>
        <v>0</v>
      </c>
      <c r="CK125" s="356">
        <f t="shared" si="148"/>
        <v>0</v>
      </c>
      <c r="CL125" s="356">
        <f t="shared" si="149"/>
        <v>0</v>
      </c>
      <c r="CM125" s="356">
        <f t="shared" si="150"/>
        <v>0</v>
      </c>
      <c r="CN125" s="356">
        <f t="shared" si="151"/>
        <v>0</v>
      </c>
      <c r="CO125" s="356">
        <f t="shared" si="152"/>
        <v>0</v>
      </c>
      <c r="CP125" s="357">
        <f t="shared" si="153"/>
        <v>0</v>
      </c>
      <c r="CQ125" s="356">
        <f t="shared" si="154"/>
        <v>0</v>
      </c>
      <c r="CR125" s="356">
        <f t="shared" si="155"/>
        <v>0</v>
      </c>
      <c r="CS125" s="358">
        <f t="shared" si="156"/>
        <v>0</v>
      </c>
      <c r="CT125" s="356">
        <f t="shared" si="157"/>
        <v>0</v>
      </c>
      <c r="CU125" s="356">
        <f t="shared" si="158"/>
        <v>0</v>
      </c>
      <c r="CV125" s="356">
        <f t="shared" si="159"/>
        <v>0</v>
      </c>
      <c r="CW125" s="356">
        <f t="shared" si="160"/>
        <v>0</v>
      </c>
      <c r="CX125" s="356">
        <f t="shared" si="161"/>
        <v>0</v>
      </c>
      <c r="CY125" s="359">
        <f t="shared" si="162"/>
        <v>0</v>
      </c>
      <c r="DC125" s="360">
        <f t="shared" si="179"/>
        <v>0</v>
      </c>
      <c r="DK125" s="330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</row>
    <row r="126" spans="1:125" s="20" customFormat="1" ht="15" customHeight="1" x14ac:dyDescent="0.25">
      <c r="A126" s="399" t="s">
        <v>25</v>
      </c>
      <c r="B126" s="385" t="str">
        <f>'ПЛАН НАВЧАЛЬНОГО ПРОЦЕСУ ДЕННА'!B126</f>
        <v xml:space="preserve">Вибіркові компоненти разом: </v>
      </c>
      <c r="C126" s="370"/>
      <c r="D126" s="198"/>
      <c r="E126" s="198"/>
      <c r="F126" s="198"/>
      <c r="G126" s="198"/>
      <c r="H126" s="198"/>
      <c r="I126" s="198"/>
      <c r="J126" s="198"/>
      <c r="K126" s="198"/>
      <c r="L126" s="198"/>
      <c r="M126" s="198"/>
      <c r="N126" s="198"/>
      <c r="O126" s="198"/>
      <c r="P126" s="198"/>
      <c r="Q126" s="198"/>
      <c r="R126" s="198"/>
      <c r="S126" s="198"/>
      <c r="T126" s="198"/>
      <c r="U126" s="198"/>
      <c r="V126" s="198"/>
      <c r="W126" s="199"/>
      <c r="X126" s="277">
        <f t="shared" ref="X126:Y126" si="180">SUMIF($A106:$A125,"&gt;'#'",X106:X125)</f>
        <v>690</v>
      </c>
      <c r="Y126" s="277">
        <f t="shared" si="180"/>
        <v>23</v>
      </c>
      <c r="Z126" s="277"/>
      <c r="AA126" s="277"/>
      <c r="AB126" s="277"/>
      <c r="AC126" s="277"/>
      <c r="AD126" s="266"/>
      <c r="AE126" s="266"/>
      <c r="AF126" s="266"/>
      <c r="AG126" s="76">
        <f>SUM(AG106:AG125)</f>
        <v>0</v>
      </c>
      <c r="AH126" s="266"/>
      <c r="AI126" s="266"/>
      <c r="AJ126" s="266"/>
      <c r="AK126" s="76">
        <f t="shared" ref="AK126:BI126" si="181">SUM(AK106:AK125)</f>
        <v>15</v>
      </c>
      <c r="AL126" s="266"/>
      <c r="AM126" s="266"/>
      <c r="AN126" s="266"/>
      <c r="AO126" s="76">
        <f t="shared" si="181"/>
        <v>8</v>
      </c>
      <c r="AP126" s="266"/>
      <c r="AQ126" s="266"/>
      <c r="AR126" s="266"/>
      <c r="AS126" s="76">
        <f t="shared" si="181"/>
        <v>0</v>
      </c>
      <c r="AT126" s="266">
        <f t="shared" si="181"/>
        <v>0</v>
      </c>
      <c r="AU126" s="266">
        <f t="shared" si="181"/>
        <v>0</v>
      </c>
      <c r="AV126" s="266">
        <f t="shared" si="181"/>
        <v>0</v>
      </c>
      <c r="AW126" s="76">
        <f t="shared" si="181"/>
        <v>0</v>
      </c>
      <c r="AX126" s="266">
        <f t="shared" si="181"/>
        <v>0</v>
      </c>
      <c r="AY126" s="266">
        <f t="shared" si="181"/>
        <v>0</v>
      </c>
      <c r="AZ126" s="266">
        <f t="shared" si="181"/>
        <v>0</v>
      </c>
      <c r="BA126" s="76">
        <f t="shared" si="181"/>
        <v>0</v>
      </c>
      <c r="BB126" s="266">
        <f t="shared" si="181"/>
        <v>0</v>
      </c>
      <c r="BC126" s="266">
        <f t="shared" si="181"/>
        <v>0</v>
      </c>
      <c r="BD126" s="266">
        <f t="shared" si="181"/>
        <v>0</v>
      </c>
      <c r="BE126" s="76">
        <f t="shared" si="181"/>
        <v>0</v>
      </c>
      <c r="BF126" s="266">
        <f t="shared" si="181"/>
        <v>0</v>
      </c>
      <c r="BG126" s="266">
        <f t="shared" si="181"/>
        <v>0</v>
      </c>
      <c r="BH126" s="266">
        <f t="shared" si="181"/>
        <v>0</v>
      </c>
      <c r="BI126" s="76">
        <f t="shared" si="181"/>
        <v>0</v>
      </c>
      <c r="BJ126" s="70">
        <f t="shared" si="125"/>
        <v>0</v>
      </c>
      <c r="BK126" s="39"/>
      <c r="BL126" s="90">
        <f t="shared" ref="BL126:BS126" si="182">SUM(BL106:BL125)</f>
        <v>0</v>
      </c>
      <c r="BM126" s="90">
        <f t="shared" si="182"/>
        <v>15</v>
      </c>
      <c r="BN126" s="90">
        <f t="shared" si="182"/>
        <v>8</v>
      </c>
      <c r="BO126" s="90">
        <f t="shared" si="182"/>
        <v>0</v>
      </c>
      <c r="BP126" s="90">
        <f t="shared" si="182"/>
        <v>0</v>
      </c>
      <c r="BQ126" s="90">
        <f t="shared" si="182"/>
        <v>0</v>
      </c>
      <c r="BR126" s="90">
        <f t="shared" si="182"/>
        <v>0</v>
      </c>
      <c r="BS126" s="90">
        <f t="shared" si="182"/>
        <v>0</v>
      </c>
      <c r="BT126" s="90">
        <f>SUM(BT106:BT117)</f>
        <v>23</v>
      </c>
      <c r="BW126" s="40">
        <f t="shared" ref="BW126:CE126" si="183">SUM(BW106:BW125)</f>
        <v>0</v>
      </c>
      <c r="BX126" s="40">
        <f t="shared" si="183"/>
        <v>0</v>
      </c>
      <c r="BY126" s="40">
        <f t="shared" si="183"/>
        <v>0</v>
      </c>
      <c r="BZ126" s="40">
        <f t="shared" si="183"/>
        <v>0</v>
      </c>
      <c r="CA126" s="40">
        <f t="shared" si="183"/>
        <v>0</v>
      </c>
      <c r="CB126" s="40">
        <f t="shared" si="183"/>
        <v>0</v>
      </c>
      <c r="CC126" s="40">
        <f t="shared" si="183"/>
        <v>0</v>
      </c>
      <c r="CD126" s="40">
        <f t="shared" si="183"/>
        <v>0</v>
      </c>
      <c r="CE126" s="237">
        <f t="shared" si="183"/>
        <v>0</v>
      </c>
      <c r="CF126" s="253"/>
      <c r="CG126" s="24" t="s">
        <v>36</v>
      </c>
      <c r="CH126" s="85">
        <f t="shared" ref="CH126:CY126" si="184">SUM(CH106:CH125)</f>
        <v>0</v>
      </c>
      <c r="CI126" s="85">
        <f t="shared" si="184"/>
        <v>0</v>
      </c>
      <c r="CJ126" s="85">
        <f t="shared" si="184"/>
        <v>0</v>
      </c>
      <c r="CK126" s="85">
        <f t="shared" si="184"/>
        <v>0</v>
      </c>
      <c r="CL126" s="85">
        <f t="shared" si="184"/>
        <v>0</v>
      </c>
      <c r="CM126" s="85">
        <f t="shared" si="184"/>
        <v>0</v>
      </c>
      <c r="CN126" s="85">
        <f t="shared" si="184"/>
        <v>0</v>
      </c>
      <c r="CO126" s="85">
        <f t="shared" si="184"/>
        <v>0</v>
      </c>
      <c r="CP126" s="97">
        <f t="shared" si="184"/>
        <v>0</v>
      </c>
      <c r="CQ126" s="85">
        <f t="shared" si="184"/>
        <v>0</v>
      </c>
      <c r="CR126" s="85">
        <f t="shared" si="184"/>
        <v>3</v>
      </c>
      <c r="CS126" s="85">
        <f t="shared" si="184"/>
        <v>2</v>
      </c>
      <c r="CT126" s="85">
        <f t="shared" si="184"/>
        <v>0</v>
      </c>
      <c r="CU126" s="85">
        <f t="shared" si="184"/>
        <v>0</v>
      </c>
      <c r="CV126" s="85">
        <f t="shared" si="184"/>
        <v>0</v>
      </c>
      <c r="CW126" s="85">
        <f t="shared" si="184"/>
        <v>0</v>
      </c>
      <c r="CX126" s="85">
        <f t="shared" si="184"/>
        <v>0</v>
      </c>
      <c r="CY126" s="97">
        <f t="shared" si="184"/>
        <v>5</v>
      </c>
      <c r="DD126" s="330"/>
      <c r="DE126" s="330"/>
      <c r="DF126" s="330"/>
      <c r="DG126" s="330"/>
      <c r="DH126" s="330"/>
      <c r="DI126" s="330"/>
      <c r="DJ126" s="330"/>
      <c r="DK126" s="330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</row>
    <row r="127" spans="1:125" s="20" customFormat="1" ht="13.5" hidden="1" customHeight="1" x14ac:dyDescent="0.25">
      <c r="A127" s="393"/>
      <c r="B127" s="393"/>
      <c r="C127" s="394"/>
      <c r="D127" s="198"/>
      <c r="E127" s="198"/>
      <c r="F127" s="198"/>
      <c r="G127" s="198"/>
      <c r="H127" s="198"/>
      <c r="I127" s="198"/>
      <c r="J127" s="198"/>
      <c r="K127" s="198"/>
      <c r="L127" s="198"/>
      <c r="M127" s="198"/>
      <c r="N127" s="198"/>
      <c r="O127" s="198"/>
      <c r="P127" s="198"/>
      <c r="Q127" s="198"/>
      <c r="R127" s="198"/>
      <c r="S127" s="198"/>
      <c r="T127" s="198"/>
      <c r="U127" s="198"/>
      <c r="V127" s="198"/>
      <c r="W127" s="198"/>
      <c r="X127" s="198"/>
      <c r="Y127" s="198"/>
      <c r="Z127" s="198"/>
      <c r="AA127" s="198"/>
      <c r="AB127" s="198"/>
      <c r="AC127" s="198"/>
      <c r="AD127" s="198"/>
      <c r="AE127" s="198"/>
      <c r="AF127" s="198"/>
      <c r="AG127" s="198"/>
      <c r="AH127" s="198"/>
      <c r="AI127" s="198"/>
      <c r="AJ127" s="198"/>
      <c r="AK127" s="198"/>
      <c r="AL127" s="198"/>
      <c r="AM127" s="198"/>
      <c r="AN127" s="198"/>
      <c r="AO127" s="198"/>
      <c r="AP127" s="198"/>
      <c r="AQ127" s="198"/>
      <c r="AR127" s="198"/>
      <c r="AS127" s="198"/>
      <c r="AT127" s="198"/>
      <c r="AU127" s="198"/>
      <c r="AV127" s="198"/>
      <c r="AW127" s="198"/>
      <c r="AX127" s="198"/>
      <c r="AY127" s="198"/>
      <c r="AZ127" s="198"/>
      <c r="BA127" s="198"/>
      <c r="BB127" s="198"/>
      <c r="BC127" s="198"/>
      <c r="BD127" s="198"/>
      <c r="BE127" s="198"/>
      <c r="BF127" s="198"/>
      <c r="BG127" s="198"/>
      <c r="BH127" s="198"/>
      <c r="BI127" s="198"/>
      <c r="BJ127" s="166"/>
      <c r="BK127" s="25"/>
      <c r="BL127" s="379"/>
      <c r="BM127" s="379"/>
      <c r="BN127" s="379"/>
      <c r="BO127" s="379"/>
      <c r="BP127" s="379"/>
      <c r="BQ127" s="379"/>
      <c r="BR127" s="379"/>
      <c r="BS127" s="379"/>
      <c r="BT127" s="379"/>
      <c r="CE127" s="236"/>
      <c r="CF127" s="253"/>
      <c r="DD127" s="58"/>
      <c r="DE127" s="58"/>
      <c r="DF127" s="58"/>
      <c r="DG127" s="58"/>
      <c r="DH127" s="58"/>
      <c r="DI127" s="58"/>
      <c r="DJ127" s="58"/>
      <c r="DK127" s="58"/>
    </row>
    <row r="128" spans="1:125" s="20" customFormat="1" ht="12" hidden="1" customHeight="1" x14ac:dyDescent="0.25">
      <c r="A128" s="393"/>
      <c r="B128" s="393"/>
      <c r="C128" s="394"/>
      <c r="D128" s="198"/>
      <c r="E128" s="198"/>
      <c r="F128" s="198"/>
      <c r="G128" s="198"/>
      <c r="H128" s="198"/>
      <c r="I128" s="198"/>
      <c r="J128" s="198"/>
      <c r="K128" s="198"/>
      <c r="L128" s="198"/>
      <c r="M128" s="198"/>
      <c r="N128" s="198"/>
      <c r="O128" s="198"/>
      <c r="P128" s="198"/>
      <c r="Q128" s="198"/>
      <c r="R128" s="198"/>
      <c r="S128" s="198"/>
      <c r="T128" s="198"/>
      <c r="U128" s="198"/>
      <c r="V128" s="198"/>
      <c r="W128" s="198"/>
      <c r="X128" s="198"/>
      <c r="Y128" s="198"/>
      <c r="Z128" s="198"/>
      <c r="AA128" s="198"/>
      <c r="AB128" s="198"/>
      <c r="AC128" s="198"/>
      <c r="AD128" s="198"/>
      <c r="AE128" s="198"/>
      <c r="AF128" s="198"/>
      <c r="AG128" s="198"/>
      <c r="AH128" s="198"/>
      <c r="AI128" s="198"/>
      <c r="AJ128" s="198"/>
      <c r="AK128" s="198"/>
      <c r="AL128" s="198"/>
      <c r="AM128" s="198"/>
      <c r="AN128" s="198"/>
      <c r="AO128" s="198"/>
      <c r="AP128" s="198"/>
      <c r="AQ128" s="198"/>
      <c r="AR128" s="198"/>
      <c r="AS128" s="198"/>
      <c r="AT128" s="198"/>
      <c r="AU128" s="198"/>
      <c r="AV128" s="198"/>
      <c r="AW128" s="198"/>
      <c r="AX128" s="198"/>
      <c r="AY128" s="198"/>
      <c r="AZ128" s="198"/>
      <c r="BA128" s="198"/>
      <c r="BB128" s="198"/>
      <c r="BC128" s="198"/>
      <c r="BD128" s="198"/>
      <c r="BE128" s="198"/>
      <c r="BF128" s="198"/>
      <c r="BG128" s="198"/>
      <c r="BH128" s="198"/>
      <c r="BI128" s="198"/>
      <c r="BJ128" s="166"/>
      <c r="BK128" s="25"/>
      <c r="BL128" s="379"/>
      <c r="BM128" s="379"/>
      <c r="BN128" s="379"/>
      <c r="BO128" s="379"/>
      <c r="BP128" s="379"/>
      <c r="BQ128" s="379"/>
      <c r="BR128" s="379"/>
      <c r="BS128" s="379"/>
      <c r="BT128" s="379"/>
      <c r="CE128" s="236"/>
      <c r="CF128" s="253"/>
      <c r="DD128" s="58"/>
      <c r="DE128" s="58"/>
      <c r="DF128" s="58"/>
      <c r="DG128" s="58"/>
      <c r="DH128" s="58"/>
      <c r="DI128" s="58"/>
      <c r="DJ128" s="58"/>
      <c r="DK128" s="58"/>
    </row>
    <row r="129" spans="1:124" s="20" customFormat="1" ht="21.75" customHeight="1" x14ac:dyDescent="0.2">
      <c r="A129" s="388" t="s">
        <v>25</v>
      </c>
      <c r="B129" s="400" t="str">
        <f>CONCATENATE("Підготовка ",'Титул денна'!AX1,"а разом:")</f>
        <v>Підготовка магістра разом:</v>
      </c>
      <c r="C129" s="401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402"/>
      <c r="P129" s="403"/>
      <c r="Q129" s="183"/>
      <c r="R129" s="183"/>
      <c r="S129" s="183"/>
      <c r="T129" s="183"/>
      <c r="U129" s="183"/>
      <c r="V129" s="183"/>
      <c r="W129" s="183"/>
      <c r="X129" s="184">
        <f>X$126+X$103</f>
        <v>2700</v>
      </c>
      <c r="Y129" s="184">
        <f>Y$126+Y$103</f>
        <v>90</v>
      </c>
      <c r="Z129" s="278"/>
      <c r="AA129" s="278"/>
      <c r="AB129" s="278"/>
      <c r="AC129" s="278"/>
      <c r="AD129" s="278"/>
      <c r="AE129" s="278"/>
      <c r="AF129" s="278"/>
      <c r="AG129" s="185">
        <f>AG$103+AG$126</f>
        <v>20</v>
      </c>
      <c r="AH129" s="278"/>
      <c r="AI129" s="278"/>
      <c r="AJ129" s="278"/>
      <c r="AK129" s="185">
        <f t="shared" ref="AK129" si="185">AK$103+AK$126</f>
        <v>40</v>
      </c>
      <c r="AL129" s="278"/>
      <c r="AM129" s="278"/>
      <c r="AN129" s="278"/>
      <c r="AO129" s="185">
        <f t="shared" ref="AO129" si="186">AO$103+AO$126</f>
        <v>30</v>
      </c>
      <c r="AP129" s="278"/>
      <c r="AQ129" s="278"/>
      <c r="AR129" s="278"/>
      <c r="AS129" s="185">
        <f t="shared" ref="AS129" si="187">AS$103+AS$126</f>
        <v>0</v>
      </c>
      <c r="AT129" s="278">
        <f t="shared" ref="AT129:BH129" si="188">AT$126+AT$103</f>
        <v>0</v>
      </c>
      <c r="AU129" s="278">
        <f t="shared" si="188"/>
        <v>0</v>
      </c>
      <c r="AV129" s="278">
        <f t="shared" si="188"/>
        <v>0</v>
      </c>
      <c r="AW129" s="185">
        <f t="shared" ref="AW129" si="189">AW$103+AW$126</f>
        <v>0</v>
      </c>
      <c r="AX129" s="278">
        <f t="shared" si="188"/>
        <v>0</v>
      </c>
      <c r="AY129" s="278">
        <f t="shared" si="188"/>
        <v>0</v>
      </c>
      <c r="AZ129" s="278">
        <f t="shared" si="188"/>
        <v>0</v>
      </c>
      <c r="BA129" s="185">
        <f t="shared" ref="BA129" si="190">BA$103+BA$126</f>
        <v>0</v>
      </c>
      <c r="BB129" s="278">
        <f t="shared" si="188"/>
        <v>0</v>
      </c>
      <c r="BC129" s="278">
        <f t="shared" si="188"/>
        <v>0</v>
      </c>
      <c r="BD129" s="278">
        <f t="shared" si="188"/>
        <v>0</v>
      </c>
      <c r="BE129" s="185">
        <f t="shared" ref="BE129" si="191">BE$103+BE$126</f>
        <v>0</v>
      </c>
      <c r="BF129" s="278">
        <f t="shared" si="188"/>
        <v>0</v>
      </c>
      <c r="BG129" s="278">
        <f t="shared" si="188"/>
        <v>0</v>
      </c>
      <c r="BH129" s="278">
        <f t="shared" si="188"/>
        <v>0</v>
      </c>
      <c r="BI129" s="185">
        <f t="shared" ref="BI129" si="192">BI$103+BI$126</f>
        <v>0</v>
      </c>
      <c r="BJ129" s="70">
        <f>IF(ISERROR(AC129/X129),0,AC129/X129)</f>
        <v>0</v>
      </c>
      <c r="BK129" s="41"/>
      <c r="BL129" s="36">
        <f t="shared" ref="BL129:BT129" si="193">BL$126+BL$103</f>
        <v>19</v>
      </c>
      <c r="BM129" s="36">
        <f t="shared" si="193"/>
        <v>39</v>
      </c>
      <c r="BN129" s="36" t="e">
        <f t="shared" si="193"/>
        <v>#DIV/0!</v>
      </c>
      <c r="BO129" s="36">
        <f t="shared" si="193"/>
        <v>0</v>
      </c>
      <c r="BP129" s="36">
        <f t="shared" si="193"/>
        <v>0</v>
      </c>
      <c r="BQ129" s="36">
        <f t="shared" si="193"/>
        <v>0</v>
      </c>
      <c r="BR129" s="36">
        <f t="shared" si="193"/>
        <v>0</v>
      </c>
      <c r="BS129" s="36">
        <f t="shared" si="193"/>
        <v>0</v>
      </c>
      <c r="BT129" s="307" t="e">
        <f t="shared" si="193"/>
        <v>#DIV/0!</v>
      </c>
      <c r="BW129" s="42">
        <f t="shared" ref="BW129:CE129" si="194">BW88+BW126+BW69</f>
        <v>19</v>
      </c>
      <c r="BX129" s="42">
        <f t="shared" si="194"/>
        <v>24</v>
      </c>
      <c r="BY129" s="42">
        <f t="shared" si="194"/>
        <v>2.75</v>
      </c>
      <c r="BZ129" s="42">
        <f t="shared" si="194"/>
        <v>0</v>
      </c>
      <c r="CA129" s="42">
        <f t="shared" si="194"/>
        <v>0</v>
      </c>
      <c r="CB129" s="42">
        <f t="shared" si="194"/>
        <v>0</v>
      </c>
      <c r="CC129" s="42">
        <f t="shared" si="194"/>
        <v>0</v>
      </c>
      <c r="CD129" s="42">
        <f t="shared" si="194"/>
        <v>0</v>
      </c>
      <c r="CE129" s="239">
        <f t="shared" si="194"/>
        <v>45.75</v>
      </c>
      <c r="CF129" s="253"/>
      <c r="DD129" s="58"/>
      <c r="DE129" s="58"/>
      <c r="DF129" s="58"/>
      <c r="DG129" s="58"/>
      <c r="DH129" s="58"/>
      <c r="DI129" s="58"/>
      <c r="DJ129" s="58"/>
      <c r="DK129" s="58"/>
    </row>
    <row r="130" spans="1:124" s="20" customFormat="1" ht="21" hidden="1" customHeight="1" x14ac:dyDescent="0.25">
      <c r="A130" s="139"/>
      <c r="B130" s="404"/>
      <c r="C130" s="139"/>
      <c r="D130" s="405"/>
      <c r="E130" s="405"/>
      <c r="F130" s="405"/>
      <c r="G130" s="405"/>
      <c r="H130" s="405"/>
      <c r="I130" s="405"/>
      <c r="J130" s="405"/>
      <c r="K130" s="405"/>
      <c r="L130" s="405"/>
      <c r="M130" s="405"/>
      <c r="N130" s="405"/>
      <c r="O130" s="405"/>
      <c r="P130" s="405"/>
      <c r="Q130" s="405"/>
      <c r="R130" s="405"/>
      <c r="S130" s="405"/>
      <c r="T130" s="405"/>
      <c r="U130" s="405"/>
      <c r="V130" s="405"/>
      <c r="W130" s="405"/>
      <c r="X130" s="405"/>
      <c r="Y130" s="405"/>
      <c r="Z130" s="405"/>
      <c r="AA130" s="405"/>
      <c r="AB130" s="405"/>
      <c r="AC130" s="405"/>
      <c r="AD130" s="405"/>
      <c r="AE130" s="405"/>
      <c r="AF130" s="405"/>
      <c r="AG130" s="405"/>
      <c r="AH130" s="405"/>
      <c r="AI130" s="405"/>
      <c r="AJ130" s="405"/>
      <c r="AK130" s="405"/>
      <c r="AL130" s="405"/>
      <c r="AM130" s="405"/>
      <c r="AN130" s="405"/>
      <c r="AO130" s="405"/>
      <c r="AP130" s="405"/>
      <c r="AQ130" s="405"/>
      <c r="AR130" s="405"/>
      <c r="AS130" s="405"/>
      <c r="AT130" s="405"/>
      <c r="AU130" s="405"/>
      <c r="AV130" s="405"/>
      <c r="AW130" s="405"/>
      <c r="AX130" s="405"/>
      <c r="AY130" s="405"/>
      <c r="AZ130" s="405"/>
      <c r="BA130" s="405"/>
      <c r="BB130" s="405"/>
      <c r="BC130" s="405"/>
      <c r="BD130" s="405"/>
      <c r="BE130" s="405"/>
      <c r="BF130" s="405"/>
      <c r="BG130" s="405"/>
      <c r="BH130" s="405"/>
      <c r="BI130" s="405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CE130" s="236"/>
      <c r="CF130" s="253"/>
      <c r="DD130" s="58"/>
      <c r="DE130" s="58"/>
      <c r="DF130" s="58"/>
      <c r="DG130" s="58"/>
      <c r="DH130" s="58"/>
      <c r="DI130" s="58"/>
      <c r="DJ130" s="58"/>
      <c r="DK130" s="58"/>
    </row>
    <row r="131" spans="1:124" s="20" customFormat="1" hidden="1" x14ac:dyDescent="0.25">
      <c r="A131" s="139"/>
      <c r="B131" s="404"/>
      <c r="C131" s="139"/>
      <c r="D131" s="405"/>
      <c r="E131" s="405"/>
      <c r="F131" s="405"/>
      <c r="G131" s="405"/>
      <c r="H131" s="405"/>
      <c r="I131" s="405"/>
      <c r="J131" s="405"/>
      <c r="K131" s="405"/>
      <c r="L131" s="405"/>
      <c r="M131" s="405"/>
      <c r="N131" s="405"/>
      <c r="O131" s="405"/>
      <c r="P131" s="405"/>
      <c r="Q131" s="405"/>
      <c r="R131" s="405"/>
      <c r="S131" s="405"/>
      <c r="T131" s="405"/>
      <c r="U131" s="405"/>
      <c r="V131" s="405"/>
      <c r="W131" s="405"/>
      <c r="X131" s="405"/>
      <c r="Y131" s="405"/>
      <c r="Z131" s="405"/>
      <c r="AA131" s="405"/>
      <c r="AB131" s="405"/>
      <c r="AC131" s="405"/>
      <c r="AD131" s="405"/>
      <c r="AE131" s="405"/>
      <c r="AF131" s="405"/>
      <c r="AG131" s="405"/>
      <c r="AH131" s="405"/>
      <c r="AI131" s="405"/>
      <c r="AJ131" s="405"/>
      <c r="AK131" s="405"/>
      <c r="AL131" s="405"/>
      <c r="AM131" s="405"/>
      <c r="AN131" s="405"/>
      <c r="AO131" s="405"/>
      <c r="AP131" s="405"/>
      <c r="AQ131" s="405"/>
      <c r="AR131" s="405"/>
      <c r="AS131" s="405"/>
      <c r="AT131" s="405"/>
      <c r="AU131" s="405"/>
      <c r="AV131" s="405"/>
      <c r="AW131" s="405"/>
      <c r="AX131" s="405"/>
      <c r="AY131" s="405"/>
      <c r="AZ131" s="405"/>
      <c r="BA131" s="405"/>
      <c r="BB131" s="405"/>
      <c r="BC131" s="405"/>
      <c r="BD131" s="405"/>
      <c r="BE131" s="405"/>
      <c r="BF131" s="405"/>
      <c r="BG131" s="405"/>
      <c r="BH131" s="405"/>
      <c r="BI131" s="405"/>
      <c r="BJ131" s="139"/>
      <c r="BL131" s="15">
        <f>IF(AND($DC131=0,$DL131=0),0,IF(AND($CP131=0,$CY131=0,DD131&lt;&gt;0),DD131, IF(AND(BK131&lt;CF131,$CE131&lt;&gt;$Y131,BW131=$CF131),BW131+$Y131-$CE131,BW131)))</f>
        <v>0</v>
      </c>
      <c r="BM131" s="15">
        <f>IF(AND($DC131=0,$DL131=0),0,IF(AND($CP131=0,$CY131=0,DE131&lt;&gt;0),DE131, IF(AND(BL131&lt;CF131,$CE131&lt;&gt;$Y131,BX131=$CF131),BX131+$Y131-$CE131,BX131)))</f>
        <v>0</v>
      </c>
      <c r="BN131" s="15">
        <f>IF(AND($DC131=0,$DL131=0),0,IF(AND($CP131=0,$CY131=0,DF131&lt;&gt;0),DF131, IF(AND(BM131&lt;CF131,$CE131&lt;&gt;$Y131,BY131=$CF131),BY131+$Y131-$CE131,BY131)))</f>
        <v>0</v>
      </c>
      <c r="BO131" s="15">
        <f>IF(AND($DC131=0,$DL131=0),0,IF(AND($CP131=0,$CY131=0,DG131&lt;&gt;0),DG131, IF(AND(BN131&lt;CF131,$CE131&lt;&gt;$Y131,BZ131=$CF131),BZ131+$Y131-$CE131,BZ131)))</f>
        <v>0</v>
      </c>
      <c r="BP131" s="15">
        <f>IF(AND($DC131=0,$DL131=0),0,IF(AND($CP131=0,$CY131=0,DH131&lt;&gt;0),DH131, IF(AND(BO131&lt;CF131,$CE131&lt;&gt;$Y131,CA131=$CF131),CA131+$Y131-$CE131,CA131)))</f>
        <v>0</v>
      </c>
      <c r="BQ131" s="15">
        <f>IF(AND($DC131=0,$DL131=0),0,IF(AND($CP131=0,$CY131=0,DI131&lt;&gt;0),DI131, IF(AND(BP131&lt;CF131,$CE131&lt;&gt;$Y131,CB131=$CF131),CB131+$Y131-$CE131,CB131)))</f>
        <v>0</v>
      </c>
      <c r="BR131" s="15">
        <f>IF(AND($DC131=0,$DL131=0),0,IF(AND($CP131=0,$CY131=0,DJ131&lt;&gt;0),DJ131, IF(AND(BQ131&lt;CF131,$CE131&lt;&gt;$Y131,CC131=$CF131),CC131+$Y131-$CE131,CC131)))</f>
        <v>0</v>
      </c>
      <c r="BS131" s="15">
        <f>IF(AND($DC131=0,$DL131=0),0,IF(AND($CP131=0,$CY131=0,DK131&lt;&gt;0),DK131, IF(AND(BR131&lt;CF131,$CE131&lt;&gt;$Y131,CD131=$CF131),CD131+$Y131-$CE131,CD131)))</f>
        <v>0</v>
      </c>
      <c r="BT131" s="89">
        <f>SUM(BL131:BS131)</f>
        <v>0</v>
      </c>
      <c r="BW131" s="15">
        <f>IF($DC131=0,0,ROUND(4*($Y131-$DL131)*SUM(AD131:AD131)/$DC131,0)/4)+DD131+DM131</f>
        <v>0</v>
      </c>
      <c r="BX131" s="15">
        <f>IF($DC131=0,0,ROUND(4*($Y131-$DL131)*SUM(AH131:AH131)/$DC131,0)/4)+DE131+DN131</f>
        <v>0</v>
      </c>
      <c r="BY131" s="15">
        <f>IF($DC131=0,0,ROUND(4*($Y131-$DL131)*SUM(AL131:AL131)/$DC131,0)/4)+DF131+DO131</f>
        <v>0</v>
      </c>
      <c r="BZ131" s="15">
        <f>IF($DC131=0,0,ROUND(4*($Y131-$DL131)*SUM(AP131:AP131)/$DC131,0)/4)+DG131++DP131</f>
        <v>0</v>
      </c>
      <c r="CA131" s="15">
        <f>IF($DC131=0,0,ROUND(4*($Y131-$DL131)*SUM(AT131:AT131)/$DC131,0)/4)+DH131+DQ131</f>
        <v>0</v>
      </c>
      <c r="CB131" s="15">
        <f>IF($DC131=0,0,ROUND(4*($Y131-$DL131)*(SUM(AX131:AX131))/$DC131,0)/4)+DI131+DR131</f>
        <v>0</v>
      </c>
      <c r="CC131" s="15">
        <f>IF($DC131=0,0,ROUND(4*($Y131-$DL131)*(SUM(BB131:BB131))/$DC131,0)/4)+DJ131+DS131</f>
        <v>0</v>
      </c>
      <c r="CD131" s="15">
        <f>IF($DC131=0,0,ROUND(4*($Y131-$DL131)*(SUM(BF131:BF131))/$DC131,0)/4)+DK131+DT131</f>
        <v>0</v>
      </c>
      <c r="CE131" s="234">
        <f>SUM(BW131:CD131)</f>
        <v>0</v>
      </c>
      <c r="CF131" s="355">
        <f>MAX(BW131:CD131)</f>
        <v>0</v>
      </c>
      <c r="DC131" s="360">
        <f>SUM($AD131:$AD131)+SUM($AH131:$AH131)+SUM($AL131:$AL131)+SUM($AP131:$AP131)+SUM($AT131:$AT131)+SUM($AX131:$AX131)+SUM($BB131:$BB131)+SUM($BF131:$BF131)</f>
        <v>0</v>
      </c>
      <c r="DD131" s="367">
        <f>IF($O131=1,BP$6,0)+IF($P131=1,BL$6,0)</f>
        <v>0</v>
      </c>
      <c r="DE131" s="367">
        <f>IF(($O131)=2,BP$6,0)+IF(($P131)=2,BL$6,0)</f>
        <v>0</v>
      </c>
      <c r="DF131" s="367">
        <f>IF(($O131)=3,BP$6,0)+IF(($P131)=3,BL$6,0)</f>
        <v>0</v>
      </c>
      <c r="DG131" s="367">
        <f>IF(($O131)=4,BP$6,0)+IF(($P131)=4,BL$6,0)</f>
        <v>0</v>
      </c>
      <c r="DH131" s="367">
        <f>IF(($O131)=5,BP$6,0)+IF(($P131)=5,BL$6,0)</f>
        <v>0</v>
      </c>
      <c r="DI131" s="367">
        <f>IF(($O131)=6,BP$6,0)+IF(($P131)=6,BL$6,0)</f>
        <v>0</v>
      </c>
      <c r="DJ131" s="367">
        <f>IF(($O131)=7,BP$6,0)+IF(($P131)=7,BL$6,0)</f>
        <v>0</v>
      </c>
      <c r="DK131" s="367">
        <f>IF(($O131)=8,BP$6,0)+IF(($P131)=8,BL$6,0)</f>
        <v>0</v>
      </c>
      <c r="DL131" s="368">
        <f>SUM(DD131:DK131)</f>
        <v>0</v>
      </c>
    </row>
    <row r="132" spans="1:124" s="20" customFormat="1" hidden="1" x14ac:dyDescent="0.25">
      <c r="A132" s="139"/>
      <c r="B132" s="404"/>
      <c r="C132" s="139"/>
      <c r="D132" s="405"/>
      <c r="E132" s="405"/>
      <c r="F132" s="405"/>
      <c r="G132" s="405"/>
      <c r="H132" s="405"/>
      <c r="I132" s="405"/>
      <c r="J132" s="405"/>
      <c r="K132" s="405"/>
      <c r="L132" s="405"/>
      <c r="M132" s="405"/>
      <c r="N132" s="405"/>
      <c r="O132" s="405"/>
      <c r="P132" s="405"/>
      <c r="Q132" s="405"/>
      <c r="R132" s="405"/>
      <c r="S132" s="405"/>
      <c r="T132" s="405"/>
      <c r="U132" s="405"/>
      <c r="V132" s="405"/>
      <c r="W132" s="405"/>
      <c r="X132" s="405"/>
      <c r="Y132" s="405"/>
      <c r="Z132" s="405"/>
      <c r="AA132" s="405"/>
      <c r="AB132" s="405"/>
      <c r="AC132" s="405"/>
      <c r="AD132" s="405"/>
      <c r="AE132" s="405"/>
      <c r="AF132" s="405"/>
      <c r="AG132" s="405"/>
      <c r="AH132" s="405"/>
      <c r="AI132" s="405"/>
      <c r="AJ132" s="405"/>
      <c r="AK132" s="405"/>
      <c r="AL132" s="405"/>
      <c r="AM132" s="405"/>
      <c r="AN132" s="405"/>
      <c r="AO132" s="405"/>
      <c r="AP132" s="405"/>
      <c r="AQ132" s="405"/>
      <c r="AR132" s="405"/>
      <c r="AS132" s="405"/>
      <c r="AT132" s="405"/>
      <c r="AU132" s="405"/>
      <c r="AV132" s="405"/>
      <c r="AW132" s="405"/>
      <c r="AX132" s="405"/>
      <c r="AY132" s="405"/>
      <c r="AZ132" s="405"/>
      <c r="BA132" s="405"/>
      <c r="BB132" s="405"/>
      <c r="BC132" s="405"/>
      <c r="BD132" s="405"/>
      <c r="BE132" s="405"/>
      <c r="BF132" s="405"/>
      <c r="BG132" s="405"/>
      <c r="BH132" s="405"/>
      <c r="BI132" s="405"/>
      <c r="BJ132" s="139"/>
      <c r="BL132" s="15">
        <f>IF(AND($DC132=0,$DL132=0),0,IF(AND($CP132=0,$CY132=0,DD132&lt;&gt;0),DD132, IF(AND(BK132&lt;CF132,$CE132&lt;&gt;$Y132,BW132=$CF132),BW132+$Y132-$CE132,BW132)))</f>
        <v>0</v>
      </c>
      <c r="BM132" s="15">
        <f>IF(AND($DC132=0,$DL132=0),0,IF(AND($CP132=0,$CY132=0,DE132&lt;&gt;0),DE132, IF(AND(BL132&lt;CF132,$CE132&lt;&gt;$Y132,BX132=$CF132),BX132+$Y132-$CE132,BX132)))</f>
        <v>0</v>
      </c>
      <c r="BN132" s="15">
        <f>IF(AND($DC132=0,$DL132=0),0,IF(AND($CP132=0,$CY132=0,DF132&lt;&gt;0),DF132, IF(AND(BM132&lt;CF132,$CE132&lt;&gt;$Y132,BY132=$CF132),BY132+$Y132-$CE132,BY132)))</f>
        <v>0</v>
      </c>
      <c r="BO132" s="15">
        <f>IF(AND($DC132=0,$DL132=0),0,IF(AND($CP132=0,$CY132=0,DG132&lt;&gt;0),DG132, IF(AND(BN132&lt;CF132,$CE132&lt;&gt;$Y132,BZ132=$CF132),BZ132+$Y132-$CE132,BZ132)))</f>
        <v>0</v>
      </c>
      <c r="BP132" s="15">
        <f>IF(AND($DC132=0,$DL132=0),0,IF(AND($CP132=0,$CY132=0,DH132&lt;&gt;0),DH132, IF(AND(BO132&lt;CF132,$CE132&lt;&gt;$Y132,CA132=$CF132),CA132+$Y132-$CE132,CA132)))</f>
        <v>0</v>
      </c>
      <c r="BQ132" s="15">
        <f>IF(AND($DC132=0,$DL132=0),0,IF(AND($CP132=0,$CY132=0,DI132&lt;&gt;0),DI132, IF(AND(BP132&lt;CF132,$CE132&lt;&gt;$Y132,CB132=$CF132),CB132+$Y132-$CE132,CB132)))</f>
        <v>0</v>
      </c>
      <c r="BR132" s="15">
        <f>IF(AND($DC132=0,$DL132=0),0,IF(AND($CP132=0,$CY132=0,DJ132&lt;&gt;0),DJ132, IF(AND(BQ132&lt;CF132,$CE132&lt;&gt;$Y132,CC132=$CF132),CC132+$Y132-$CE132,CC132)))</f>
        <v>0</v>
      </c>
      <c r="BS132" s="15">
        <f>IF(AND($DC132=0,$DL132=0),0,IF(AND($CP132=0,$CY132=0,DK132&lt;&gt;0),DK132, IF(AND(BR132&lt;CF132,$CE132&lt;&gt;$Y132,CD132=$CF132),CD132+$Y132-$CE132,CD132)))</f>
        <v>0</v>
      </c>
      <c r="BT132" s="89">
        <f>SUM(BL132:BS132)</f>
        <v>0</v>
      </c>
      <c r="BW132" s="15">
        <f>IF($DC132=0,0,ROUND(4*($Y132-$DL132)*SUM(AD132:AD132)/$DC132,0)/4)+DD132+DM132</f>
        <v>0</v>
      </c>
      <c r="BX132" s="15">
        <f>IF($DC132=0,0,ROUND(4*($Y132-$DL132)*SUM(AH132:AH132)/$DC132,0)/4)+DE132+DN132</f>
        <v>0</v>
      </c>
      <c r="BY132" s="15">
        <f>IF($DC132=0,0,ROUND(4*($Y132-$DL132)*SUM(AL132:AL132)/$DC132,0)/4)+DF132+DO132</f>
        <v>0</v>
      </c>
      <c r="BZ132" s="15">
        <f>IF($DC132=0,0,ROUND(4*($Y132-$DL132)*SUM(AP132:AP132)/$DC132,0)/4)+DG132++DP132</f>
        <v>0</v>
      </c>
      <c r="CA132" s="15">
        <f>IF($DC132=0,0,ROUND(4*($Y132-$DL132)*SUM(AT132:AT132)/$DC132,0)/4)+DH132+DQ132</f>
        <v>0</v>
      </c>
      <c r="CB132" s="15">
        <f>IF($DC132=0,0,ROUND(4*($Y132-$DL132)*(SUM(AX132:AX132))/$DC132,0)/4)+DI132+DR132</f>
        <v>0</v>
      </c>
      <c r="CC132" s="15">
        <f>IF($DC132=0,0,ROUND(4*($Y132-$DL132)*(SUM(BB132:BB132))/$DC132,0)/4)+DJ132+DS132</f>
        <v>0</v>
      </c>
      <c r="CD132" s="15">
        <f>IF($DC132=0,0,ROUND(4*($Y132-$DL132)*(SUM(BF132:BF132))/$DC132,0)/4)+DK132+DT132</f>
        <v>0</v>
      </c>
      <c r="CE132" s="234">
        <f>SUM(BW132:CD132)</f>
        <v>0</v>
      </c>
      <c r="CF132" s="355">
        <f>MAX(BW132:CD132)</f>
        <v>0</v>
      </c>
      <c r="DC132" s="360">
        <f>SUM($AD132:$AD132)+SUM($AH132:$AH132)+SUM($AL132:$AL132)+SUM($AP132:$AP132)+SUM($AT132:$AT132)+SUM($AX132:$AX132)+SUM($BB132:$BB132)+SUM($BF132:$BF132)</f>
        <v>0</v>
      </c>
      <c r="DD132" s="367">
        <f>IF($O132=1,BP$6,0)+IF($P132=1,BL$6,0)</f>
        <v>0</v>
      </c>
      <c r="DE132" s="367">
        <f>IF(($O132)=2,BP$6,0)+IF(($P132)=2,BL$6,0)</f>
        <v>0</v>
      </c>
      <c r="DF132" s="367">
        <f>IF(($O132)=3,BP$6,0)+IF(($P132)=3,BL$6,0)</f>
        <v>0</v>
      </c>
      <c r="DG132" s="367">
        <f>IF(($O132)=4,BP$6,0)+IF(($P132)=4,BL$6,0)</f>
        <v>0</v>
      </c>
      <c r="DH132" s="367">
        <f>IF(($O132)=5,BP$6,0)+IF(($P132)=5,BL$6,0)</f>
        <v>0</v>
      </c>
      <c r="DI132" s="367">
        <f>IF(($O132)=6,BP$6,0)+IF(($P132)=6,BL$6,0)</f>
        <v>0</v>
      </c>
      <c r="DJ132" s="367">
        <f>IF(($O132)=7,BP$6,0)+IF(($P132)=7,BL$6,0)</f>
        <v>0</v>
      </c>
      <c r="DK132" s="367">
        <f>IF(($O132)=8,BP$6,0)+IF(($P132)=8,BL$6,0)</f>
        <v>0</v>
      </c>
      <c r="DL132" s="368">
        <f>SUM(DD132:DK132)</f>
        <v>0</v>
      </c>
    </row>
    <row r="133" spans="1:124" s="20" customFormat="1" hidden="1" x14ac:dyDescent="0.25">
      <c r="A133" s="139"/>
      <c r="B133" s="404"/>
      <c r="C133" s="139"/>
      <c r="D133" s="405"/>
      <c r="E133" s="405"/>
      <c r="F133" s="405"/>
      <c r="G133" s="405"/>
      <c r="H133" s="405"/>
      <c r="I133" s="405"/>
      <c r="J133" s="405"/>
      <c r="K133" s="405"/>
      <c r="L133" s="405"/>
      <c r="M133" s="405"/>
      <c r="N133" s="405"/>
      <c r="O133" s="405"/>
      <c r="P133" s="405"/>
      <c r="Q133" s="405"/>
      <c r="R133" s="405"/>
      <c r="S133" s="405"/>
      <c r="T133" s="405"/>
      <c r="U133" s="405"/>
      <c r="V133" s="405"/>
      <c r="W133" s="405"/>
      <c r="X133" s="405"/>
      <c r="Y133" s="405"/>
      <c r="Z133" s="405"/>
      <c r="AA133" s="405"/>
      <c r="AB133" s="405"/>
      <c r="AC133" s="405"/>
      <c r="AD133" s="405"/>
      <c r="AE133" s="405"/>
      <c r="AF133" s="405"/>
      <c r="AG133" s="405"/>
      <c r="AH133" s="405"/>
      <c r="AI133" s="405"/>
      <c r="AJ133" s="405"/>
      <c r="AK133" s="405"/>
      <c r="AL133" s="405"/>
      <c r="AM133" s="405"/>
      <c r="AN133" s="405"/>
      <c r="AO133" s="405"/>
      <c r="AP133" s="405"/>
      <c r="AQ133" s="405"/>
      <c r="AR133" s="405"/>
      <c r="AS133" s="405"/>
      <c r="AT133" s="405"/>
      <c r="AU133" s="405"/>
      <c r="AV133" s="405"/>
      <c r="AW133" s="405"/>
      <c r="AX133" s="405"/>
      <c r="AY133" s="405"/>
      <c r="AZ133" s="405"/>
      <c r="BA133" s="405"/>
      <c r="BB133" s="405"/>
      <c r="BC133" s="405"/>
      <c r="BD133" s="405"/>
      <c r="BE133" s="405"/>
      <c r="BF133" s="405"/>
      <c r="BG133" s="405"/>
      <c r="BH133" s="405"/>
      <c r="BI133" s="405"/>
      <c r="BJ133" s="139"/>
      <c r="BL133" s="15">
        <f>IF(AND($DC133=0,$DL133=0),0,IF(AND($CP133=0,$CY133=0,DD133&lt;&gt;0),DD133, IF(AND(BK133&lt;CF133,$CE133&lt;&gt;$Y133,BW133=$CF133),BW133+$Y133-$CE133,BW133)))</f>
        <v>0</v>
      </c>
      <c r="BM133" s="15">
        <f>IF(AND($DC133=0,$DL133=0),0,IF(AND($CP133=0,$CY133=0,DE133&lt;&gt;0),DE133, IF(AND(BL133&lt;CF133,$CE133&lt;&gt;$Y133,BX133=$CF133),BX133+$Y133-$CE133,BX133)))</f>
        <v>0</v>
      </c>
      <c r="BN133" s="15">
        <f>IF(AND($DC133=0,$DL133=0),0,IF(AND($CP133=0,$CY133=0,DF133&lt;&gt;0),DF133, IF(AND(BM133&lt;CF133,$CE133&lt;&gt;$Y133,BY133=$CF133),BY133+$Y133-$CE133,BY133)))</f>
        <v>0</v>
      </c>
      <c r="BO133" s="15">
        <f>IF(AND($DC133=0,$DL133=0),0,IF(AND($CP133=0,$CY133=0,DG133&lt;&gt;0),DG133, IF(AND(BN133&lt;CF133,$CE133&lt;&gt;$Y133,BZ133=$CF133),BZ133+$Y133-$CE133,BZ133)))</f>
        <v>0</v>
      </c>
      <c r="BP133" s="15">
        <f>IF(AND($DC133=0,$DL133=0),0,IF(AND($CP133=0,$CY133=0,DH133&lt;&gt;0),DH133, IF(AND(BO133&lt;CF133,$CE133&lt;&gt;$Y133,CA133=$CF133),CA133+$Y133-$CE133,CA133)))</f>
        <v>0</v>
      </c>
      <c r="BQ133" s="15">
        <f>IF(AND($DC133=0,$DL133=0),0,IF(AND($CP133=0,$CY133=0,DI133&lt;&gt;0),DI133, IF(AND(BP133&lt;CF133,$CE133&lt;&gt;$Y133,CB133=$CF133),CB133+$Y133-$CE133,CB133)))</f>
        <v>0</v>
      </c>
      <c r="BR133" s="15">
        <f>IF(AND($DC133=0,$DL133=0),0,IF(AND($CP133=0,$CY133=0,DJ133&lt;&gt;0),DJ133, IF(AND(BQ133&lt;CF133,$CE133&lt;&gt;$Y133,CC133=$CF133),CC133+$Y133-$CE133,CC133)))</f>
        <v>0</v>
      </c>
      <c r="BS133" s="15">
        <f>IF(AND($DC133=0,$DL133=0),0,IF(AND($CP133=0,$CY133=0,DK133&lt;&gt;0),DK133, IF(AND(BR133&lt;CF133,$CE133&lt;&gt;$Y133,CD133=$CF133),CD133+$Y133-$CE133,CD133)))</f>
        <v>0</v>
      </c>
      <c r="BT133" s="89">
        <f>SUM(BL133:BS133)</f>
        <v>0</v>
      </c>
      <c r="BW133" s="15">
        <f>IF($DC133=0,0,ROUND(4*($Y133-$DL133)*SUM(AD133:AD133)/$DC133,0)/4)+DD133+DM133</f>
        <v>0</v>
      </c>
      <c r="BX133" s="15">
        <f>IF($DC133=0,0,ROUND(4*($Y133-$DL133)*SUM(AH133:AH133)/$DC133,0)/4)+DE133+DN133</f>
        <v>0</v>
      </c>
      <c r="BY133" s="15">
        <f>IF($DC133=0,0,ROUND(4*($Y133-$DL133)*SUM(AL133:AL133)/$DC133,0)/4)+DF133+DO133</f>
        <v>0</v>
      </c>
      <c r="BZ133" s="15">
        <f>IF($DC133=0,0,ROUND(4*($Y133-$DL133)*SUM(AP133:AP133)/$DC133,0)/4)+DG133++DP133</f>
        <v>0</v>
      </c>
      <c r="CA133" s="15">
        <f>IF($DC133=0,0,ROUND(4*($Y133-$DL133)*SUM(AT133:AT133)/$DC133,0)/4)+DH133+DQ133</f>
        <v>0</v>
      </c>
      <c r="CB133" s="15">
        <f>IF($DC133=0,0,ROUND(4*($Y133-$DL133)*(SUM(AX133:AX133))/$DC133,0)/4)+DI133+DR133</f>
        <v>0</v>
      </c>
      <c r="CC133" s="15">
        <f>IF($DC133=0,0,ROUND(4*($Y133-$DL133)*(SUM(BB133:BB133))/$DC133,0)/4)+DJ133+DS133</f>
        <v>0</v>
      </c>
      <c r="CD133" s="15">
        <f>IF($DC133=0,0,ROUND(4*($Y133-$DL133)*(SUM(BF133:BF133))/$DC133,0)/4)+DK133+DT133</f>
        <v>0</v>
      </c>
      <c r="CE133" s="234">
        <f>SUM(BW133:CD133)</f>
        <v>0</v>
      </c>
      <c r="CF133" s="355">
        <f>MAX(BW133:CD133)</f>
        <v>0</v>
      </c>
      <c r="DC133" s="360">
        <f>SUM($AD133:$AD133)+SUM($AH133:$AH133)+SUM($AL133:$AL133)+SUM($AP133:$AP133)+SUM($AT133:$AT133)+SUM($AX133:$AX133)+SUM($BB133:$BB133)+SUM($BF133:$BF133)</f>
        <v>0</v>
      </c>
      <c r="DD133" s="367">
        <f>IF($O133=1,BP$6,0)+IF($P133=1,BL$6,0)</f>
        <v>0</v>
      </c>
      <c r="DE133" s="367">
        <f>IF(($O133)=2,BP$6,0)+IF(($P133)=2,BL$6,0)</f>
        <v>0</v>
      </c>
      <c r="DF133" s="367">
        <f>IF(($O133)=3,BP$6,0)+IF(($P133)=3,BL$6,0)</f>
        <v>0</v>
      </c>
      <c r="DG133" s="367">
        <f>IF(($O133)=4,BP$6,0)+IF(($P133)=4,BL$6,0)</f>
        <v>0</v>
      </c>
      <c r="DH133" s="367">
        <f>IF(($O133)=5,BP$6,0)+IF(($P133)=5,BL$6,0)</f>
        <v>0</v>
      </c>
      <c r="DI133" s="367">
        <f>IF(($O133)=6,BP$6,0)+IF(($P133)=6,BL$6,0)</f>
        <v>0</v>
      </c>
      <c r="DJ133" s="367">
        <f>IF(($O133)=7,BP$6,0)+IF(($P133)=7,BL$6,0)</f>
        <v>0</v>
      </c>
      <c r="DK133" s="367">
        <f>IF(($O133)=8,BP$6,0)+IF(($P133)=8,BL$6,0)</f>
        <v>0</v>
      </c>
      <c r="DL133" s="368">
        <f>SUM(DD133:DK133)</f>
        <v>0</v>
      </c>
    </row>
    <row r="134" spans="1:124" s="20" customFormat="1" ht="13.5" hidden="1" customHeight="1" x14ac:dyDescent="0.25">
      <c r="A134" s="139"/>
      <c r="B134" s="404"/>
      <c r="C134" s="139"/>
      <c r="D134" s="405"/>
      <c r="E134" s="405"/>
      <c r="F134" s="405"/>
      <c r="G134" s="405"/>
      <c r="H134" s="405"/>
      <c r="I134" s="405"/>
      <c r="J134" s="405"/>
      <c r="K134" s="405"/>
      <c r="L134" s="405"/>
      <c r="M134" s="405"/>
      <c r="N134" s="405"/>
      <c r="O134" s="405"/>
      <c r="P134" s="405"/>
      <c r="Q134" s="405"/>
      <c r="R134" s="405"/>
      <c r="S134" s="405"/>
      <c r="T134" s="405"/>
      <c r="U134" s="405"/>
      <c r="V134" s="405"/>
      <c r="W134" s="405"/>
      <c r="X134" s="405"/>
      <c r="Y134" s="405"/>
      <c r="Z134" s="405"/>
      <c r="AA134" s="405"/>
      <c r="AB134" s="405"/>
      <c r="AC134" s="405"/>
      <c r="AD134" s="405"/>
      <c r="AE134" s="405"/>
      <c r="AF134" s="405"/>
      <c r="AG134" s="405"/>
      <c r="AH134" s="405"/>
      <c r="AI134" s="405"/>
      <c r="AJ134" s="405"/>
      <c r="AK134" s="405"/>
      <c r="AL134" s="405"/>
      <c r="AM134" s="405"/>
      <c r="AN134" s="405"/>
      <c r="AO134" s="405"/>
      <c r="AP134" s="405"/>
      <c r="AQ134" s="405"/>
      <c r="AR134" s="405"/>
      <c r="AS134" s="405"/>
      <c r="AT134" s="405"/>
      <c r="AU134" s="405"/>
      <c r="AV134" s="405"/>
      <c r="AW134" s="405"/>
      <c r="AX134" s="405"/>
      <c r="AY134" s="405"/>
      <c r="AZ134" s="405"/>
      <c r="BA134" s="405"/>
      <c r="BB134" s="405"/>
      <c r="BC134" s="405"/>
      <c r="BD134" s="405"/>
      <c r="BE134" s="405"/>
      <c r="BF134" s="405"/>
      <c r="BG134" s="405"/>
      <c r="BH134" s="405"/>
      <c r="BI134" s="405"/>
      <c r="BJ134" s="139"/>
      <c r="BL134" s="91">
        <f t="shared" ref="BL134:BT134" si="195">SUM(BL131:BL133)</f>
        <v>0</v>
      </c>
      <c r="BM134" s="91">
        <f t="shared" si="195"/>
        <v>0</v>
      </c>
      <c r="BN134" s="91">
        <f t="shared" si="195"/>
        <v>0</v>
      </c>
      <c r="BO134" s="91">
        <f t="shared" si="195"/>
        <v>0</v>
      </c>
      <c r="BP134" s="91">
        <f t="shared" si="195"/>
        <v>0</v>
      </c>
      <c r="BQ134" s="91">
        <f t="shared" si="195"/>
        <v>0</v>
      </c>
      <c r="BR134" s="91">
        <f t="shared" si="195"/>
        <v>0</v>
      </c>
      <c r="BS134" s="91">
        <f t="shared" si="195"/>
        <v>0</v>
      </c>
      <c r="BT134" s="91">
        <f t="shared" si="195"/>
        <v>0</v>
      </c>
      <c r="BU134" s="25"/>
      <c r="BV134" s="25"/>
      <c r="BW134" s="52">
        <f t="shared" ref="BW134:CE134" si="196">SUM(BW131:BW133)</f>
        <v>0</v>
      </c>
      <c r="BX134" s="52">
        <f t="shared" si="196"/>
        <v>0</v>
      </c>
      <c r="BY134" s="52">
        <f t="shared" si="196"/>
        <v>0</v>
      </c>
      <c r="BZ134" s="52">
        <f t="shared" si="196"/>
        <v>0</v>
      </c>
      <c r="CA134" s="52">
        <f t="shared" si="196"/>
        <v>0</v>
      </c>
      <c r="CB134" s="52">
        <f t="shared" si="196"/>
        <v>0</v>
      </c>
      <c r="CC134" s="52">
        <f t="shared" si="196"/>
        <v>0</v>
      </c>
      <c r="CD134" s="52">
        <f t="shared" si="196"/>
        <v>0</v>
      </c>
      <c r="CE134" s="240">
        <f t="shared" si="196"/>
        <v>0</v>
      </c>
      <c r="CF134" s="253"/>
      <c r="DD134" s="58"/>
      <c r="DE134" s="58"/>
      <c r="DF134" s="58"/>
      <c r="DG134" s="58"/>
      <c r="DH134" s="58"/>
      <c r="DI134" s="58"/>
      <c r="DJ134" s="58"/>
      <c r="DK134" s="58"/>
    </row>
    <row r="135" spans="1:124" s="20" customFormat="1" ht="21" customHeight="1" x14ac:dyDescent="0.2">
      <c r="A135" s="406"/>
      <c r="B135" s="407"/>
      <c r="C135" s="863" t="str">
        <f>'ПЛАН НАВЧАЛЬНОГО ПРОЦЕСУ ДЕННА'!C135:AP135</f>
        <v>ІНФОРМАЦІЙНА ЧАСТИНА</v>
      </c>
      <c r="D135" s="863"/>
      <c r="E135" s="863"/>
      <c r="F135" s="863"/>
      <c r="G135" s="863"/>
      <c r="H135" s="863"/>
      <c r="I135" s="863"/>
      <c r="J135" s="863"/>
      <c r="K135" s="863"/>
      <c r="L135" s="863"/>
      <c r="M135" s="863"/>
      <c r="N135" s="863"/>
      <c r="O135" s="863"/>
      <c r="P135" s="863"/>
      <c r="Q135" s="863"/>
      <c r="R135" s="863"/>
      <c r="S135" s="863"/>
      <c r="T135" s="863"/>
      <c r="U135" s="863"/>
      <c r="V135" s="864"/>
      <c r="W135" s="864"/>
      <c r="X135" s="864"/>
      <c r="Y135" s="864"/>
      <c r="Z135" s="864"/>
      <c r="AA135" s="864"/>
      <c r="AB135" s="864"/>
      <c r="AC135" s="864"/>
      <c r="AD135" s="863"/>
      <c r="AE135" s="863"/>
      <c r="AF135" s="863"/>
      <c r="AG135" s="863"/>
      <c r="AH135" s="863"/>
      <c r="AI135" s="863"/>
      <c r="AJ135" s="863"/>
      <c r="AK135" s="863"/>
      <c r="AL135" s="863"/>
      <c r="AM135" s="863"/>
      <c r="AN135" s="863"/>
      <c r="AO135" s="863"/>
      <c r="AP135" s="863"/>
      <c r="AQ135" s="408"/>
      <c r="AR135" s="408"/>
      <c r="AS135" s="409"/>
      <c r="AT135" s="409"/>
      <c r="AU135" s="409"/>
      <c r="AV135" s="409"/>
      <c r="AW135" s="409"/>
      <c r="AX135" s="409"/>
      <c r="AY135" s="409"/>
      <c r="AZ135" s="409"/>
      <c r="BA135" s="409"/>
      <c r="BB135" s="409"/>
      <c r="BC135" s="409"/>
      <c r="BD135" s="409"/>
      <c r="BE135" s="409"/>
      <c r="BF135" s="409"/>
      <c r="BG135" s="409"/>
      <c r="BH135" s="409"/>
      <c r="BI135" s="409"/>
      <c r="BJ135" s="25"/>
      <c r="CE135" s="236"/>
      <c r="CF135" s="253"/>
      <c r="DD135" s="58"/>
      <c r="DE135" s="58"/>
      <c r="DF135" s="58"/>
      <c r="DG135" s="58"/>
      <c r="DH135" s="58"/>
      <c r="DI135" s="58"/>
      <c r="DJ135" s="58"/>
      <c r="DK135" s="58"/>
    </row>
    <row r="136" spans="1:124" s="20" customFormat="1" ht="13.5" customHeight="1" x14ac:dyDescent="0.25">
      <c r="A136" s="410"/>
      <c r="B136" s="411" t="str">
        <f>'ПЛАН НАВЧАЛЬНОГО ПРОЦЕСУ ДЕННА'!B136</f>
        <v>ВИРОБНИЧІ ПРАКТИКИ</v>
      </c>
      <c r="C136" s="412"/>
      <c r="D136" s="413"/>
      <c r="E136" s="413"/>
      <c r="F136" s="413"/>
      <c r="G136" s="413"/>
      <c r="H136" s="413"/>
      <c r="I136" s="413"/>
      <c r="J136" s="413"/>
      <c r="K136" s="413"/>
      <c r="L136" s="413"/>
      <c r="M136" s="413"/>
      <c r="N136" s="413"/>
      <c r="O136" s="413"/>
      <c r="P136" s="413"/>
      <c r="Q136" s="414"/>
      <c r="R136" s="208"/>
      <c r="S136" s="208"/>
      <c r="T136" s="405"/>
      <c r="U136" s="405"/>
      <c r="V136" s="759" t="s">
        <v>286</v>
      </c>
      <c r="W136" s="759"/>
      <c r="X136" s="759"/>
      <c r="Y136" s="759"/>
      <c r="Z136" s="759"/>
      <c r="AA136" s="759"/>
      <c r="AB136" s="759"/>
      <c r="AC136" s="759"/>
      <c r="AD136" s="721">
        <f>IF(AD9&gt;0,(AD103+AE103+AF103),0)</f>
        <v>26</v>
      </c>
      <c r="AE136" s="721"/>
      <c r="AF136" s="721"/>
      <c r="AG136" s="722"/>
      <c r="AH136" s="721">
        <f>IF(AH9&gt;0,(AH103+AI103+AJ103),0)</f>
        <v>34</v>
      </c>
      <c r="AI136" s="721"/>
      <c r="AJ136" s="721"/>
      <c r="AK136" s="722"/>
      <c r="AL136" s="721">
        <f>IF(AL9&gt;0,(AL103+AM103+AN103),0)</f>
        <v>4</v>
      </c>
      <c r="AM136" s="721"/>
      <c r="AN136" s="721"/>
      <c r="AO136" s="722"/>
      <c r="AP136" s="721">
        <f>IF(AP9&gt;0,(AP103+AQ103+AR103),0)</f>
        <v>0</v>
      </c>
      <c r="AQ136" s="721"/>
      <c r="AR136" s="721"/>
      <c r="AS136" s="722"/>
      <c r="AT136" s="721">
        <f t="shared" ref="AT136" si="197">(AT129+AU129+AV129)</f>
        <v>0</v>
      </c>
      <c r="AU136" s="721"/>
      <c r="AV136" s="721"/>
      <c r="AW136" s="722"/>
      <c r="AX136" s="721">
        <f t="shared" ref="AX136" si="198">(AX129+AY129+AZ129)</f>
        <v>0</v>
      </c>
      <c r="AY136" s="721"/>
      <c r="AZ136" s="721"/>
      <c r="BA136" s="722"/>
      <c r="BB136" s="721">
        <f t="shared" ref="BB136" si="199">(BB129+BC129+BD129)</f>
        <v>0</v>
      </c>
      <c r="BC136" s="721"/>
      <c r="BD136" s="721"/>
      <c r="BE136" s="722"/>
      <c r="BF136" s="721">
        <f t="shared" ref="BF136" si="200">(BF129+BG129+BH129)</f>
        <v>0</v>
      </c>
      <c r="BG136" s="721"/>
      <c r="BH136" s="721"/>
      <c r="BI136" s="722"/>
      <c r="BJ136" s="22"/>
      <c r="BL136" s="723" t="s">
        <v>88</v>
      </c>
      <c r="BM136" s="723"/>
      <c r="BN136" s="723"/>
      <c r="BO136" s="723"/>
      <c r="BP136" s="723"/>
      <c r="BQ136" s="723"/>
      <c r="BR136" s="723"/>
      <c r="BS136" s="723"/>
      <c r="BW136" s="869"/>
      <c r="BX136" s="869"/>
      <c r="BY136" s="869"/>
      <c r="BZ136" s="869"/>
      <c r="CA136" s="869"/>
      <c r="CB136" s="869"/>
      <c r="CC136" s="869"/>
      <c r="CD136" s="869"/>
      <c r="CE136" s="236"/>
      <c r="CF136" s="253"/>
      <c r="CG136" s="139"/>
      <c r="CH136" s="139"/>
      <c r="CI136" s="139"/>
      <c r="CJ136" s="139"/>
      <c r="CK136" s="139"/>
      <c r="CP136" s="139"/>
      <c r="CQ136" s="139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  <c r="DD136" s="415"/>
      <c r="DE136" s="415"/>
      <c r="DF136" s="415"/>
      <c r="DG136" s="415"/>
      <c r="DH136" s="415"/>
      <c r="DI136" s="415"/>
      <c r="DJ136" s="415"/>
      <c r="DK136" s="415"/>
      <c r="DL136" s="139"/>
      <c r="DM136" s="139"/>
      <c r="DN136" s="139"/>
      <c r="DO136" s="139"/>
      <c r="DP136" s="139"/>
      <c r="DQ136" s="139"/>
      <c r="DR136" s="139"/>
      <c r="DS136" s="139"/>
      <c r="DT136" s="139"/>
    </row>
    <row r="137" spans="1:124" s="20" customFormat="1" ht="13.5" customHeight="1" x14ac:dyDescent="0.25">
      <c r="A137" s="23" t="str">
        <f>'ПЛАН НАВЧАЛЬНОГО ПРОЦЕСУ ДЕННА'!A137</f>
        <v>№</v>
      </c>
      <c r="B137" s="714" t="str">
        <f>'ПЛАН НАВЧАЛЬНОГО ПРОЦЕСУ ДЕННА'!B137:C137</f>
        <v>Назва</v>
      </c>
      <c r="C137" s="714"/>
      <c r="D137" s="730" t="str">
        <f>'ПЛАН НАВЧАЛЬНОГО ПРОЦЕСУ ДЕННА'!D137:K137</f>
        <v>Семестр</v>
      </c>
      <c r="E137" s="730"/>
      <c r="F137" s="730"/>
      <c r="G137" s="730"/>
      <c r="H137" s="730"/>
      <c r="I137" s="730"/>
      <c r="J137" s="730"/>
      <c r="K137" s="731"/>
      <c r="L137" s="767" t="str">
        <f>'ПЛАН НАВЧАЛЬНОГО ПРОЦЕСУ ДЕННА'!L137:O137</f>
        <v>Кіль. Тижн</v>
      </c>
      <c r="M137" s="730"/>
      <c r="N137" s="730"/>
      <c r="O137" s="731"/>
      <c r="P137" s="767" t="str">
        <f>'ПЛАН НАВЧАЛЬНОГО ПРОЦЕСУ ДЕННА'!P137:S137</f>
        <v>Кредитів</v>
      </c>
      <c r="Q137" s="730"/>
      <c r="R137" s="730"/>
      <c r="S137" s="731"/>
      <c r="T137" s="405"/>
      <c r="U137" s="405"/>
      <c r="V137" s="755" t="s">
        <v>266</v>
      </c>
      <c r="W137" s="870"/>
      <c r="X137" s="871"/>
      <c r="Y137" s="752" t="s">
        <v>273</v>
      </c>
      <c r="Z137" s="823"/>
      <c r="AA137" s="823"/>
      <c r="AB137" s="824"/>
      <c r="AC137" s="187">
        <f>DC80</f>
        <v>0</v>
      </c>
      <c r="AD137" s="717">
        <f>DD80</f>
        <v>0</v>
      </c>
      <c r="AE137" s="718"/>
      <c r="AF137" s="718"/>
      <c r="AG137" s="719"/>
      <c r="AH137" s="717">
        <f>DE80</f>
        <v>0</v>
      </c>
      <c r="AI137" s="718"/>
      <c r="AJ137" s="718"/>
      <c r="AK137" s="719"/>
      <c r="AL137" s="717">
        <f>DF80</f>
        <v>0</v>
      </c>
      <c r="AM137" s="718"/>
      <c r="AN137" s="718"/>
      <c r="AO137" s="719"/>
      <c r="AP137" s="717">
        <f>DG80</f>
        <v>0</v>
      </c>
      <c r="AQ137" s="718"/>
      <c r="AR137" s="718"/>
      <c r="AS137" s="719"/>
      <c r="AT137" s="717">
        <f>DH80</f>
        <v>0</v>
      </c>
      <c r="AU137" s="718"/>
      <c r="AV137" s="718"/>
      <c r="AW137" s="719"/>
      <c r="AX137" s="717">
        <f>DI80</f>
        <v>0</v>
      </c>
      <c r="AY137" s="718"/>
      <c r="AZ137" s="718"/>
      <c r="BA137" s="719"/>
      <c r="BB137" s="717">
        <f>DJ80</f>
        <v>0</v>
      </c>
      <c r="BC137" s="718"/>
      <c r="BD137" s="718"/>
      <c r="BE137" s="719"/>
      <c r="BF137" s="717">
        <f>DK80</f>
        <v>0</v>
      </c>
      <c r="BG137" s="718"/>
      <c r="BH137" s="718"/>
      <c r="BI137" s="719"/>
      <c r="BJ137" s="22"/>
      <c r="BK137" s="139"/>
      <c r="BL137" s="86">
        <f t="shared" ref="BL137:BS137" si="201">CQ69+CQ126+CQ88</f>
        <v>1</v>
      </c>
      <c r="BM137" s="86">
        <f t="shared" si="201"/>
        <v>7</v>
      </c>
      <c r="BN137" s="86">
        <f t="shared" si="201"/>
        <v>3</v>
      </c>
      <c r="BO137" s="86">
        <f t="shared" si="201"/>
        <v>0</v>
      </c>
      <c r="BP137" s="86">
        <f t="shared" si="201"/>
        <v>0</v>
      </c>
      <c r="BQ137" s="86">
        <f t="shared" si="201"/>
        <v>0</v>
      </c>
      <c r="BR137" s="86">
        <f t="shared" si="201"/>
        <v>0</v>
      </c>
      <c r="BS137" s="86">
        <f t="shared" si="201"/>
        <v>0</v>
      </c>
      <c r="BT137" s="91">
        <f>SUM(BL137:BS137)</f>
        <v>11</v>
      </c>
      <c r="BW137" s="139"/>
      <c r="BX137" s="139"/>
      <c r="BY137" s="139"/>
      <c r="BZ137" s="139"/>
      <c r="CA137" s="139"/>
      <c r="CB137" s="139"/>
      <c r="CC137" s="139"/>
      <c r="CD137" s="139"/>
      <c r="CE137" s="236"/>
      <c r="CF137" s="253"/>
      <c r="CG137" s="139"/>
      <c r="CH137" s="139"/>
      <c r="CI137" s="139"/>
      <c r="CJ137" s="139"/>
      <c r="CK137" s="139"/>
      <c r="CP137" s="139"/>
      <c r="CQ137" s="139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  <c r="DD137" s="415"/>
      <c r="DE137" s="415"/>
      <c r="DF137" s="415"/>
      <c r="DG137" s="415"/>
      <c r="DH137" s="415"/>
      <c r="DI137" s="415"/>
      <c r="DJ137" s="415"/>
      <c r="DK137" s="415"/>
      <c r="DL137" s="139"/>
      <c r="DM137" s="139"/>
      <c r="DN137" s="139"/>
      <c r="DO137" s="139"/>
      <c r="DP137" s="139"/>
      <c r="DQ137" s="139"/>
      <c r="DR137" s="139"/>
      <c r="DS137" s="139"/>
      <c r="DT137" s="139"/>
    </row>
    <row r="138" spans="1:124" s="20" customFormat="1" ht="13.5" customHeight="1" x14ac:dyDescent="0.25">
      <c r="A138" s="23">
        <f>'ПЛАН НАВЧАЛЬНОГО ПРОЦЕСУ ДЕННА'!A138</f>
        <v>1</v>
      </c>
      <c r="B138" s="765" t="str">
        <f>'ПЛАН НАВЧАЛЬНОГО ПРОЦЕСУ ДЕННА'!B138:C138</f>
        <v>Переддипломна</v>
      </c>
      <c r="C138" s="765"/>
      <c r="D138" s="766" t="str">
        <f>'ПЛАН НАВЧАЛЬНОГО ПРОЦЕСУ ДЕННА'!D138:K138</f>
        <v>3</v>
      </c>
      <c r="E138" s="766"/>
      <c r="F138" s="766"/>
      <c r="G138" s="766"/>
      <c r="H138" s="766"/>
      <c r="I138" s="766"/>
      <c r="J138" s="766"/>
      <c r="K138" s="766"/>
      <c r="L138" s="818">
        <f>'ПЛАН НАВЧАЛЬНОГО ПРОЦЕСУ ДЕННА'!L138:O138</f>
        <v>4</v>
      </c>
      <c r="M138" s="819"/>
      <c r="N138" s="819"/>
      <c r="O138" s="819"/>
      <c r="P138" s="820">
        <f>'ПЛАН НАВЧАЛЬНОГО ПРОЦЕСУ ДЕННА'!P138:S138</f>
        <v>7.2</v>
      </c>
      <c r="Q138" s="819"/>
      <c r="R138" s="819"/>
      <c r="S138" s="819"/>
      <c r="T138" s="405"/>
      <c r="U138" s="405"/>
      <c r="V138" s="293"/>
      <c r="W138" s="294"/>
      <c r="X138" s="295"/>
      <c r="Y138" s="752" t="s">
        <v>274</v>
      </c>
      <c r="Z138" s="823"/>
      <c r="AA138" s="823"/>
      <c r="AB138" s="824"/>
      <c r="AC138" s="188">
        <f>DL80</f>
        <v>2</v>
      </c>
      <c r="AD138" s="717">
        <f>DM80</f>
        <v>1</v>
      </c>
      <c r="AE138" s="718"/>
      <c r="AF138" s="718"/>
      <c r="AG138" s="719"/>
      <c r="AH138" s="717">
        <f>DN80</f>
        <v>1</v>
      </c>
      <c r="AI138" s="718"/>
      <c r="AJ138" s="718"/>
      <c r="AK138" s="719"/>
      <c r="AL138" s="717">
        <f>DO80</f>
        <v>0</v>
      </c>
      <c r="AM138" s="718"/>
      <c r="AN138" s="718"/>
      <c r="AO138" s="719"/>
      <c r="AP138" s="717">
        <f>DP80</f>
        <v>0</v>
      </c>
      <c r="AQ138" s="718"/>
      <c r="AR138" s="718"/>
      <c r="AS138" s="719"/>
      <c r="AT138" s="717">
        <f>DQ80</f>
        <v>0</v>
      </c>
      <c r="AU138" s="718"/>
      <c r="AV138" s="718"/>
      <c r="AW138" s="719"/>
      <c r="AX138" s="717">
        <f>DR80</f>
        <v>0</v>
      </c>
      <c r="AY138" s="718"/>
      <c r="AZ138" s="718"/>
      <c r="BA138" s="719"/>
      <c r="BB138" s="717">
        <f>DS80</f>
        <v>0</v>
      </c>
      <c r="BC138" s="718"/>
      <c r="BD138" s="718"/>
      <c r="BE138" s="719"/>
      <c r="BF138" s="717">
        <f>DT80</f>
        <v>0</v>
      </c>
      <c r="BG138" s="718"/>
      <c r="BH138" s="718"/>
      <c r="BI138" s="719"/>
      <c r="BJ138" s="22"/>
      <c r="BK138" s="139"/>
      <c r="BL138" s="139"/>
      <c r="BM138" s="139"/>
      <c r="BN138" s="139"/>
      <c r="BO138" s="139"/>
      <c r="BP138" s="139"/>
      <c r="BQ138" s="139"/>
      <c r="BR138" s="139"/>
      <c r="BS138" s="139"/>
      <c r="BW138" s="139"/>
      <c r="BX138" s="139"/>
      <c r="BY138" s="139"/>
      <c r="BZ138" s="139"/>
      <c r="CA138" s="139"/>
      <c r="CB138" s="139"/>
      <c r="CC138" s="139"/>
      <c r="CD138" s="139"/>
      <c r="CE138" s="236"/>
      <c r="CF138" s="253"/>
      <c r="CG138" s="139"/>
      <c r="CH138" s="139"/>
      <c r="CI138" s="139"/>
      <c r="CJ138" s="139"/>
      <c r="CK138" s="139"/>
      <c r="CP138" s="139"/>
      <c r="CQ138" s="139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  <c r="DD138" s="415"/>
      <c r="DE138" s="415"/>
      <c r="DF138" s="415"/>
      <c r="DG138" s="415"/>
      <c r="DH138" s="415"/>
      <c r="DI138" s="415"/>
      <c r="DJ138" s="415"/>
      <c r="DK138" s="415"/>
      <c r="DL138" s="139"/>
      <c r="DM138" s="139"/>
      <c r="DN138" s="139"/>
      <c r="DO138" s="139"/>
      <c r="DP138" s="139"/>
      <c r="DQ138" s="139"/>
      <c r="DR138" s="139"/>
      <c r="DS138" s="139"/>
      <c r="DT138" s="139"/>
    </row>
    <row r="139" spans="1:124" s="20" customFormat="1" ht="13.5" customHeight="1" x14ac:dyDescent="0.25">
      <c r="A139" s="23">
        <f>'ПЛАН НАВЧАЛЬНОГО ПРОЦЕСУ ДЕННА'!A139</f>
        <v>2</v>
      </c>
      <c r="B139" s="765">
        <f>'ПЛАН НАВЧАЛЬНОГО ПРОЦЕСУ ДЕННА'!B139:C139</f>
        <v>0</v>
      </c>
      <c r="C139" s="765"/>
      <c r="D139" s="766" t="str">
        <f>'ПЛАН НАВЧАЛЬНОГО ПРОЦЕСУ ДЕННА'!D139:K139</f>
        <v/>
      </c>
      <c r="E139" s="766"/>
      <c r="F139" s="766"/>
      <c r="G139" s="766"/>
      <c r="H139" s="766"/>
      <c r="I139" s="766"/>
      <c r="J139" s="766"/>
      <c r="K139" s="766"/>
      <c r="L139" s="818">
        <f>'ПЛАН НАВЧАЛЬНОГО ПРОЦЕСУ ДЕННА'!L139:O139</f>
        <v>0</v>
      </c>
      <c r="M139" s="819"/>
      <c r="N139" s="819"/>
      <c r="O139" s="819"/>
      <c r="P139" s="820">
        <f>'ПЛАН НАВЧАЛЬНОГО ПРОЦЕСУ ДЕННА'!P139:S139</f>
        <v>0</v>
      </c>
      <c r="Q139" s="819"/>
      <c r="R139" s="819"/>
      <c r="S139" s="819"/>
      <c r="T139" s="405"/>
      <c r="U139" s="405"/>
      <c r="V139" s="293"/>
      <c r="W139" s="294"/>
      <c r="X139" s="295"/>
      <c r="Y139" s="752" t="s">
        <v>275</v>
      </c>
      <c r="Z139" s="823"/>
      <c r="AA139" s="823"/>
      <c r="AB139" s="824"/>
      <c r="AC139" s="188">
        <f ca="1">SUM(BL154:BS154)</f>
        <v>0</v>
      </c>
      <c r="AD139" s="717">
        <f ca="1">BL154</f>
        <v>0</v>
      </c>
      <c r="AE139" s="718"/>
      <c r="AF139" s="718"/>
      <c r="AG139" s="719"/>
      <c r="AH139" s="717">
        <f ca="1">BM154</f>
        <v>0</v>
      </c>
      <c r="AI139" s="718"/>
      <c r="AJ139" s="718"/>
      <c r="AK139" s="719"/>
      <c r="AL139" s="717">
        <f ca="1">BN154</f>
        <v>0</v>
      </c>
      <c r="AM139" s="718"/>
      <c r="AN139" s="718"/>
      <c r="AO139" s="719"/>
      <c r="AP139" s="717">
        <f ca="1">BO154</f>
        <v>0</v>
      </c>
      <c r="AQ139" s="718"/>
      <c r="AR139" s="718"/>
      <c r="AS139" s="719"/>
      <c r="AT139" s="717">
        <f ca="1">BP154</f>
        <v>0</v>
      </c>
      <c r="AU139" s="718"/>
      <c r="AV139" s="718"/>
      <c r="AW139" s="719"/>
      <c r="AX139" s="717">
        <f ca="1">BQ154</f>
        <v>0</v>
      </c>
      <c r="AY139" s="718"/>
      <c r="AZ139" s="718"/>
      <c r="BA139" s="719"/>
      <c r="BB139" s="717">
        <f ca="1">BR154</f>
        <v>0</v>
      </c>
      <c r="BC139" s="718"/>
      <c r="BD139" s="718"/>
      <c r="BE139" s="719"/>
      <c r="BF139" s="717">
        <f ca="1">BS154</f>
        <v>0</v>
      </c>
      <c r="BG139" s="718"/>
      <c r="BH139" s="718"/>
      <c r="BI139" s="719"/>
      <c r="BJ139" s="22"/>
      <c r="BK139" s="139"/>
      <c r="BL139" s="872" t="s">
        <v>112</v>
      </c>
      <c r="BM139" s="872"/>
      <c r="BN139" s="872"/>
      <c r="BO139" s="872"/>
      <c r="BP139" s="872"/>
      <c r="BQ139" s="872"/>
      <c r="BR139" s="872"/>
      <c r="BS139" s="872"/>
      <c r="BW139" s="139"/>
      <c r="BX139" s="139"/>
      <c r="BY139" s="139"/>
      <c r="BZ139" s="139"/>
      <c r="CA139" s="139"/>
      <c r="CB139" s="139"/>
      <c r="CC139" s="139"/>
      <c r="CD139" s="139"/>
      <c r="CE139" s="236"/>
      <c r="CF139" s="253"/>
      <c r="CG139" s="139"/>
      <c r="CH139" s="139"/>
      <c r="CI139" s="139"/>
      <c r="CJ139" s="139"/>
      <c r="CK139" s="139"/>
      <c r="CP139" s="139"/>
      <c r="CQ139" s="139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  <c r="DD139" s="415"/>
      <c r="DE139" s="415"/>
      <c r="DF139" s="415"/>
      <c r="DG139" s="415"/>
      <c r="DH139" s="415"/>
      <c r="DI139" s="415"/>
      <c r="DJ139" s="415"/>
      <c r="DK139" s="415"/>
      <c r="DL139" s="139"/>
      <c r="DM139" s="139"/>
      <c r="DN139" s="139"/>
      <c r="DO139" s="139"/>
      <c r="DP139" s="139"/>
      <c r="DQ139" s="139"/>
      <c r="DR139" s="139"/>
      <c r="DS139" s="139"/>
      <c r="DT139" s="139"/>
    </row>
    <row r="140" spans="1:124" s="20" customFormat="1" ht="13.5" customHeight="1" x14ac:dyDescent="0.25">
      <c r="A140" s="23">
        <f>'ПЛАН НАВЧАЛЬНОГО ПРОЦЕСУ ДЕННА'!A140</f>
        <v>3</v>
      </c>
      <c r="B140" s="765">
        <f>'ПЛАН НАВЧАЛЬНОГО ПРОЦЕСУ ДЕННА'!B140:C140</f>
        <v>0</v>
      </c>
      <c r="C140" s="765"/>
      <c r="D140" s="766" t="str">
        <f>'ПЛАН НАВЧАЛЬНОГО ПРОЦЕСУ ДЕННА'!D140:K140</f>
        <v/>
      </c>
      <c r="E140" s="766"/>
      <c r="F140" s="766"/>
      <c r="G140" s="766"/>
      <c r="H140" s="766"/>
      <c r="I140" s="766"/>
      <c r="J140" s="766"/>
      <c r="K140" s="766"/>
      <c r="L140" s="818">
        <f>'ПЛАН НАВЧАЛЬНОГО ПРОЦЕСУ ДЕННА'!L140:O140</f>
        <v>0</v>
      </c>
      <c r="M140" s="819"/>
      <c r="N140" s="819"/>
      <c r="O140" s="819"/>
      <c r="P140" s="820">
        <f>'ПЛАН НАВЧАЛЬНОГО ПРОЦЕСУ ДЕННА'!P140:S140</f>
        <v>0</v>
      </c>
      <c r="Q140" s="819"/>
      <c r="R140" s="819"/>
      <c r="S140" s="819"/>
      <c r="T140" s="405"/>
      <c r="U140" s="405"/>
      <c r="V140" s="293"/>
      <c r="W140" s="294"/>
      <c r="X140" s="295"/>
      <c r="Y140" s="752" t="s">
        <v>276</v>
      </c>
      <c r="Z140" s="823"/>
      <c r="AA140" s="823"/>
      <c r="AB140" s="824"/>
      <c r="AC140" s="188">
        <f>SUM(AD140:BF140)</f>
        <v>9</v>
      </c>
      <c r="AD140" s="825">
        <f>BL140</f>
        <v>4</v>
      </c>
      <c r="AE140" s="826"/>
      <c r="AF140" s="826"/>
      <c r="AG140" s="827"/>
      <c r="AH140" s="825">
        <f>BM140</f>
        <v>4</v>
      </c>
      <c r="AI140" s="826"/>
      <c r="AJ140" s="826"/>
      <c r="AK140" s="827"/>
      <c r="AL140" s="825">
        <f>BN140</f>
        <v>1</v>
      </c>
      <c r="AM140" s="826"/>
      <c r="AN140" s="826"/>
      <c r="AO140" s="827"/>
      <c r="AP140" s="825">
        <f>BO140</f>
        <v>0</v>
      </c>
      <c r="AQ140" s="826"/>
      <c r="AR140" s="826"/>
      <c r="AS140" s="827"/>
      <c r="AT140" s="825">
        <f>BP140</f>
        <v>0</v>
      </c>
      <c r="AU140" s="826"/>
      <c r="AV140" s="826"/>
      <c r="AW140" s="827"/>
      <c r="AX140" s="825">
        <f>BQ140</f>
        <v>0</v>
      </c>
      <c r="AY140" s="826"/>
      <c r="AZ140" s="826"/>
      <c r="BA140" s="827"/>
      <c r="BB140" s="825">
        <f>BR140</f>
        <v>0</v>
      </c>
      <c r="BC140" s="826"/>
      <c r="BD140" s="826"/>
      <c r="BE140" s="827"/>
      <c r="BF140" s="825">
        <f>BS140</f>
        <v>0</v>
      </c>
      <c r="BG140" s="826"/>
      <c r="BH140" s="826"/>
      <c r="BI140" s="827"/>
      <c r="BJ140" s="22"/>
      <c r="BK140" s="139"/>
      <c r="BL140" s="86">
        <f t="shared" ref="BL140:BS140" si="202">CH69+CH126</f>
        <v>4</v>
      </c>
      <c r="BM140" s="86">
        <f t="shared" si="202"/>
        <v>4</v>
      </c>
      <c r="BN140" s="86">
        <f t="shared" si="202"/>
        <v>1</v>
      </c>
      <c r="BO140" s="86">
        <f t="shared" si="202"/>
        <v>0</v>
      </c>
      <c r="BP140" s="86">
        <f t="shared" si="202"/>
        <v>0</v>
      </c>
      <c r="BQ140" s="86">
        <f t="shared" si="202"/>
        <v>0</v>
      </c>
      <c r="BR140" s="86">
        <f t="shared" si="202"/>
        <v>0</v>
      </c>
      <c r="BS140" s="86">
        <f t="shared" si="202"/>
        <v>0</v>
      </c>
      <c r="BT140" s="91">
        <f>SUM(BL140:BS140)</f>
        <v>9</v>
      </c>
      <c r="BW140" s="139"/>
      <c r="BX140" s="139"/>
      <c r="BY140" s="139"/>
      <c r="BZ140" s="139"/>
      <c r="CA140" s="139"/>
      <c r="CB140" s="139"/>
      <c r="CC140" s="139"/>
      <c r="CD140" s="139"/>
      <c r="CE140" s="236"/>
      <c r="CF140" s="253"/>
      <c r="CG140" s="139"/>
      <c r="CH140" s="139"/>
      <c r="CI140" s="139"/>
      <c r="CJ140" s="139"/>
      <c r="CK140" s="139"/>
      <c r="CP140" s="139"/>
      <c r="CQ140" s="139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  <c r="DD140" s="415"/>
      <c r="DE140" s="415"/>
      <c r="DF140" s="415"/>
      <c r="DG140" s="415"/>
      <c r="DH140" s="415"/>
      <c r="DI140" s="415"/>
      <c r="DJ140" s="415"/>
      <c r="DK140" s="415"/>
      <c r="DL140" s="139"/>
      <c r="DM140" s="139"/>
      <c r="DN140" s="139"/>
      <c r="DO140" s="139"/>
      <c r="DP140" s="139"/>
      <c r="DQ140" s="139"/>
      <c r="DR140" s="139"/>
      <c r="DS140" s="139"/>
      <c r="DT140" s="139"/>
    </row>
    <row r="141" spans="1:124" s="20" customFormat="1" ht="13.5" customHeight="1" x14ac:dyDescent="0.25">
      <c r="A141" s="23">
        <f>'ПЛАН НАВЧАЛЬНОГО ПРОЦЕСУ ДЕННА'!A141</f>
        <v>4</v>
      </c>
      <c r="B141" s="765">
        <f>'ПЛАН НАВЧАЛЬНОГО ПРОЦЕСУ ДЕННА'!B141:C141</f>
        <v>0</v>
      </c>
      <c r="C141" s="765"/>
      <c r="D141" s="766" t="str">
        <f>'ПЛАН НАВЧАЛЬНОГО ПРОЦЕСУ ДЕННА'!D141:K141</f>
        <v/>
      </c>
      <c r="E141" s="766"/>
      <c r="F141" s="766"/>
      <c r="G141" s="766"/>
      <c r="H141" s="766"/>
      <c r="I141" s="766"/>
      <c r="J141" s="766"/>
      <c r="K141" s="766"/>
      <c r="L141" s="818">
        <f>'ПЛАН НАВЧАЛЬНОГО ПРОЦЕСУ ДЕННА'!L141:O141</f>
        <v>0</v>
      </c>
      <c r="M141" s="819"/>
      <c r="N141" s="819"/>
      <c r="O141" s="819"/>
      <c r="P141" s="820">
        <f>'ПЛАН НАВЧАЛЬНОГО ПРОЦЕСУ ДЕННА'!P141:S141</f>
        <v>0</v>
      </c>
      <c r="Q141" s="819"/>
      <c r="R141" s="819"/>
      <c r="S141" s="819"/>
      <c r="T141" s="405"/>
      <c r="U141" s="405"/>
      <c r="V141" s="296"/>
      <c r="W141" s="297"/>
      <c r="X141" s="298"/>
      <c r="Y141" s="752" t="s">
        <v>277</v>
      </c>
      <c r="Z141" s="823"/>
      <c r="AA141" s="823"/>
      <c r="AB141" s="824"/>
      <c r="AC141" s="188">
        <f>SUM(AD141:BF141)</f>
        <v>11</v>
      </c>
      <c r="AD141" s="825">
        <f>BL137</f>
        <v>1</v>
      </c>
      <c r="AE141" s="826"/>
      <c r="AF141" s="826"/>
      <c r="AG141" s="827"/>
      <c r="AH141" s="825">
        <f>BM137</f>
        <v>7</v>
      </c>
      <c r="AI141" s="826"/>
      <c r="AJ141" s="826"/>
      <c r="AK141" s="827"/>
      <c r="AL141" s="825">
        <f>BN137</f>
        <v>3</v>
      </c>
      <c r="AM141" s="826"/>
      <c r="AN141" s="826"/>
      <c r="AO141" s="827"/>
      <c r="AP141" s="825">
        <f>BO137</f>
        <v>0</v>
      </c>
      <c r="AQ141" s="826"/>
      <c r="AR141" s="826"/>
      <c r="AS141" s="827"/>
      <c r="AT141" s="825">
        <f>BP137</f>
        <v>0</v>
      </c>
      <c r="AU141" s="826"/>
      <c r="AV141" s="826"/>
      <c r="AW141" s="827"/>
      <c r="AX141" s="825">
        <f>BQ137</f>
        <v>0</v>
      </c>
      <c r="AY141" s="826"/>
      <c r="AZ141" s="826"/>
      <c r="BA141" s="827"/>
      <c r="BB141" s="825">
        <f>BR137</f>
        <v>0</v>
      </c>
      <c r="BC141" s="826"/>
      <c r="BD141" s="826"/>
      <c r="BE141" s="827"/>
      <c r="BF141" s="825">
        <f>BS137</f>
        <v>0</v>
      </c>
      <c r="BG141" s="826"/>
      <c r="BH141" s="826"/>
      <c r="BI141" s="827"/>
      <c r="BJ141" s="22"/>
      <c r="BK141" s="139"/>
      <c r="BL141" s="873" t="s">
        <v>113</v>
      </c>
      <c r="BM141" s="873"/>
      <c r="BN141" s="873"/>
      <c r="BO141" s="873"/>
      <c r="BP141" s="873"/>
      <c r="BQ141" s="873"/>
      <c r="BR141" s="873"/>
      <c r="BS141" s="873"/>
      <c r="BW141" s="139"/>
      <c r="BX141" s="139"/>
      <c r="BY141" s="139"/>
      <c r="BZ141" s="139"/>
      <c r="CA141" s="139"/>
      <c r="CB141" s="139"/>
      <c r="CC141" s="139"/>
      <c r="CD141" s="139"/>
      <c r="CE141" s="236"/>
      <c r="CF141" s="253"/>
      <c r="CG141" s="139"/>
      <c r="CH141" s="139"/>
      <c r="CI141" s="139"/>
      <c r="CJ141" s="139"/>
      <c r="CK141" s="139"/>
      <c r="CP141" s="139"/>
      <c r="CQ141" s="139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  <c r="DD141" s="415"/>
      <c r="DE141" s="415"/>
      <c r="DF141" s="415"/>
      <c r="DG141" s="415"/>
      <c r="DH141" s="415"/>
      <c r="DI141" s="415"/>
      <c r="DJ141" s="415"/>
      <c r="DK141" s="415"/>
      <c r="DL141" s="139"/>
      <c r="DM141" s="139"/>
      <c r="DN141" s="139"/>
      <c r="DO141" s="139"/>
      <c r="DP141" s="139"/>
      <c r="DQ141" s="139"/>
      <c r="DR141" s="139"/>
      <c r="DS141" s="139"/>
      <c r="DT141" s="139"/>
    </row>
    <row r="142" spans="1:124" s="20" customFormat="1" ht="13.5" customHeight="1" x14ac:dyDescent="0.25">
      <c r="A142" s="23">
        <f>'ПЛАН НАВЧАЛЬНОГО ПРОЦЕСУ ДЕННА'!A142</f>
        <v>5</v>
      </c>
      <c r="B142" s="765">
        <f>'ПЛАН НАВЧАЛЬНОГО ПРОЦЕСУ ДЕННА'!B142:C142</f>
        <v>0</v>
      </c>
      <c r="C142" s="765"/>
      <c r="D142" s="766" t="str">
        <f>'ПЛАН НАВЧАЛЬНОГО ПРОЦЕСУ ДЕННА'!D142:K142</f>
        <v/>
      </c>
      <c r="E142" s="766"/>
      <c r="F142" s="766"/>
      <c r="G142" s="766"/>
      <c r="H142" s="766"/>
      <c r="I142" s="766"/>
      <c r="J142" s="766"/>
      <c r="K142" s="766"/>
      <c r="L142" s="818">
        <f>'ПЛАН НАВЧАЛЬНОГО ПРОЦЕСУ ДЕННА'!L142:O142</f>
        <v>0</v>
      </c>
      <c r="M142" s="819"/>
      <c r="N142" s="819"/>
      <c r="O142" s="819"/>
      <c r="P142" s="820">
        <f>'ПЛАН НАВЧАЛЬНОГО ПРОЦЕСУ ДЕННА'!P142:S142</f>
        <v>0</v>
      </c>
      <c r="Q142" s="819"/>
      <c r="R142" s="819"/>
      <c r="S142" s="819"/>
      <c r="T142" s="405"/>
      <c r="U142" s="405"/>
      <c r="V142" s="755" t="s">
        <v>267</v>
      </c>
      <c r="W142" s="870"/>
      <c r="X142" s="870"/>
      <c r="Y142" s="870"/>
      <c r="Z142" s="752" t="s">
        <v>269</v>
      </c>
      <c r="AA142" s="821"/>
      <c r="AB142" s="821"/>
      <c r="AC142" s="822"/>
      <c r="AD142" s="708">
        <f>AG129</f>
        <v>20</v>
      </c>
      <c r="AE142" s="709"/>
      <c r="AF142" s="709"/>
      <c r="AG142" s="710"/>
      <c r="AH142" s="708">
        <f>AK129</f>
        <v>40</v>
      </c>
      <c r="AI142" s="709"/>
      <c r="AJ142" s="709"/>
      <c r="AK142" s="710"/>
      <c r="AL142" s="708">
        <f>AO129</f>
        <v>30</v>
      </c>
      <c r="AM142" s="709"/>
      <c r="AN142" s="709"/>
      <c r="AO142" s="710"/>
      <c r="AP142" s="708">
        <f>AS129</f>
        <v>0</v>
      </c>
      <c r="AQ142" s="709"/>
      <c r="AR142" s="709"/>
      <c r="AS142" s="710"/>
      <c r="AT142" s="708">
        <f>AW129</f>
        <v>0</v>
      </c>
      <c r="AU142" s="709"/>
      <c r="AV142" s="709"/>
      <c r="AW142" s="710"/>
      <c r="AX142" s="708">
        <f>BA129</f>
        <v>0</v>
      </c>
      <c r="AY142" s="709"/>
      <c r="AZ142" s="709"/>
      <c r="BA142" s="710"/>
      <c r="BB142" s="708">
        <f>BE129</f>
        <v>0</v>
      </c>
      <c r="BC142" s="709"/>
      <c r="BD142" s="709"/>
      <c r="BE142" s="710"/>
      <c r="BF142" s="708">
        <f>BI129</f>
        <v>0</v>
      </c>
      <c r="BG142" s="709"/>
      <c r="BH142" s="709"/>
      <c r="BI142" s="710"/>
      <c r="BJ142" s="22"/>
      <c r="BK142" s="139"/>
      <c r="BL142" s="416">
        <f>DD80</f>
        <v>0</v>
      </c>
      <c r="BM142" s="416">
        <f t="shared" ref="BM142:BS142" si="203">DE80</f>
        <v>0</v>
      </c>
      <c r="BN142" s="416">
        <f t="shared" si="203"/>
        <v>0</v>
      </c>
      <c r="BO142" s="416">
        <f t="shared" si="203"/>
        <v>0</v>
      </c>
      <c r="BP142" s="416">
        <f t="shared" si="203"/>
        <v>0</v>
      </c>
      <c r="BQ142" s="416">
        <f t="shared" si="203"/>
        <v>0</v>
      </c>
      <c r="BR142" s="416">
        <f t="shared" si="203"/>
        <v>0</v>
      </c>
      <c r="BS142" s="416">
        <f t="shared" si="203"/>
        <v>0</v>
      </c>
      <c r="BT142" s="91">
        <f>SUM(BL142:BS142)</f>
        <v>0</v>
      </c>
      <c r="BW142" s="139"/>
      <c r="BX142" s="139"/>
      <c r="BY142" s="139"/>
      <c r="BZ142" s="139"/>
      <c r="CA142" s="139"/>
      <c r="CB142" s="139"/>
      <c r="CC142" s="139"/>
      <c r="CD142" s="139"/>
      <c r="CE142" s="236"/>
      <c r="CF142" s="253"/>
      <c r="CG142" s="139"/>
      <c r="CH142" s="139"/>
      <c r="CI142" s="139"/>
      <c r="CJ142" s="139"/>
      <c r="CK142" s="139"/>
      <c r="CP142" s="139"/>
      <c r="CQ142" s="139"/>
      <c r="CR142" s="139"/>
      <c r="CS142" s="139"/>
      <c r="CT142" s="139"/>
      <c r="CU142" s="139"/>
      <c r="CV142" s="139"/>
      <c r="CW142" s="139"/>
      <c r="CX142" s="139"/>
      <c r="CY142" s="139"/>
      <c r="CZ142" s="139"/>
      <c r="DA142" s="139"/>
      <c r="DB142" s="139"/>
      <c r="DC142" s="139"/>
      <c r="DD142" s="415"/>
      <c r="DE142" s="415"/>
      <c r="DF142" s="415"/>
      <c r="DG142" s="415"/>
      <c r="DH142" s="415"/>
      <c r="DI142" s="415"/>
      <c r="DJ142" s="415"/>
      <c r="DK142" s="415"/>
      <c r="DL142" s="139"/>
      <c r="DM142" s="139"/>
      <c r="DN142" s="139"/>
      <c r="DO142" s="139"/>
      <c r="DP142" s="139"/>
      <c r="DQ142" s="139"/>
      <c r="DR142" s="139"/>
      <c r="DS142" s="139"/>
      <c r="DT142" s="139"/>
    </row>
    <row r="143" spans="1:124" s="20" customFormat="1" ht="13.5" customHeight="1" x14ac:dyDescent="0.25">
      <c r="A143" s="139"/>
      <c r="B143" s="794" t="str">
        <f>'ПЛАН НАВЧАЛЬНОГО ПРОЦЕСУ ДЕННА'!B143:K143</f>
        <v xml:space="preserve">Разом: </v>
      </c>
      <c r="C143" s="794"/>
      <c r="D143" s="794"/>
      <c r="E143" s="794"/>
      <c r="F143" s="794"/>
      <c r="G143" s="794"/>
      <c r="H143" s="794"/>
      <c r="I143" s="794"/>
      <c r="J143" s="794"/>
      <c r="K143" s="794"/>
      <c r="L143" s="818">
        <f>SUM(L138:O142)</f>
        <v>4</v>
      </c>
      <c r="M143" s="819"/>
      <c r="N143" s="819"/>
      <c r="O143" s="819"/>
      <c r="P143" s="820">
        <f>SUM(P137:S142)</f>
        <v>7.2</v>
      </c>
      <c r="Q143" s="819"/>
      <c r="R143" s="819"/>
      <c r="S143" s="819"/>
      <c r="T143" s="405"/>
      <c r="U143" s="405"/>
      <c r="V143" s="299"/>
      <c r="W143" s="300"/>
      <c r="X143" s="300"/>
      <c r="Y143" s="300"/>
      <c r="Z143" s="752" t="s">
        <v>270</v>
      </c>
      <c r="AA143" s="821"/>
      <c r="AB143" s="821"/>
      <c r="AC143" s="822"/>
      <c r="AD143" s="762">
        <f>AD142+AH142</f>
        <v>60</v>
      </c>
      <c r="AE143" s="763"/>
      <c r="AF143" s="763"/>
      <c r="AG143" s="763"/>
      <c r="AH143" s="763"/>
      <c r="AI143" s="763"/>
      <c r="AJ143" s="763"/>
      <c r="AK143" s="764"/>
      <c r="AL143" s="762">
        <f>AL142+AP142</f>
        <v>30</v>
      </c>
      <c r="AM143" s="763"/>
      <c r="AN143" s="763"/>
      <c r="AO143" s="763"/>
      <c r="AP143" s="763"/>
      <c r="AQ143" s="763"/>
      <c r="AR143" s="763"/>
      <c r="AS143" s="764"/>
      <c r="AT143" s="762">
        <f>AT142+AX142</f>
        <v>0</v>
      </c>
      <c r="AU143" s="763"/>
      <c r="AV143" s="763"/>
      <c r="AW143" s="763"/>
      <c r="AX143" s="763"/>
      <c r="AY143" s="763"/>
      <c r="AZ143" s="763"/>
      <c r="BA143" s="764"/>
      <c r="BB143" s="762">
        <f>BB142+BF142</f>
        <v>0</v>
      </c>
      <c r="BC143" s="763"/>
      <c r="BD143" s="763"/>
      <c r="BE143" s="763"/>
      <c r="BF143" s="763"/>
      <c r="BG143" s="763"/>
      <c r="BH143" s="763"/>
      <c r="BI143" s="764"/>
      <c r="BJ143" s="22"/>
      <c r="BK143" s="139"/>
      <c r="BL143" s="873" t="s">
        <v>114</v>
      </c>
      <c r="BM143" s="873"/>
      <c r="BN143" s="873"/>
      <c r="BO143" s="873"/>
      <c r="BP143" s="873"/>
      <c r="BQ143" s="873"/>
      <c r="BR143" s="873"/>
      <c r="BS143" s="873"/>
      <c r="BW143" s="139"/>
      <c r="BX143" s="139"/>
      <c r="BY143" s="139"/>
      <c r="BZ143" s="139"/>
      <c r="CA143" s="139"/>
      <c r="CB143" s="139"/>
      <c r="CC143" s="139"/>
      <c r="CD143" s="139"/>
      <c r="CE143" s="236"/>
      <c r="CF143" s="253"/>
      <c r="CG143" s="139"/>
      <c r="CH143" s="139"/>
      <c r="CI143" s="139"/>
      <c r="CJ143" s="139"/>
      <c r="CK143" s="139"/>
      <c r="CP143" s="139"/>
      <c r="CQ143" s="139"/>
      <c r="CR143" s="139"/>
      <c r="CS143" s="139"/>
      <c r="CT143" s="139"/>
      <c r="CU143" s="139"/>
      <c r="CV143" s="139"/>
      <c r="CW143" s="139"/>
      <c r="CX143" s="139"/>
      <c r="CY143" s="139"/>
      <c r="CZ143" s="139"/>
      <c r="DA143" s="139"/>
      <c r="DB143" s="139"/>
      <c r="DC143" s="139"/>
      <c r="DD143" s="415"/>
      <c r="DE143" s="415"/>
      <c r="DF143" s="415"/>
      <c r="DG143" s="415"/>
      <c r="DH143" s="415"/>
      <c r="DI143" s="415"/>
      <c r="DJ143" s="415"/>
      <c r="DK143" s="415"/>
      <c r="DL143" s="139"/>
      <c r="DM143" s="139"/>
      <c r="DN143" s="139"/>
      <c r="DO143" s="139"/>
      <c r="DP143" s="139"/>
      <c r="DQ143" s="139"/>
      <c r="DR143" s="139"/>
      <c r="DS143" s="139"/>
      <c r="DT143" s="139"/>
    </row>
    <row r="144" spans="1:124" s="20" customFormat="1" ht="13.5" customHeight="1" x14ac:dyDescent="0.25">
      <c r="A144" s="139"/>
      <c r="B144" s="404"/>
      <c r="C144" s="139"/>
      <c r="D144" s="405"/>
      <c r="E144" s="405"/>
      <c r="F144" s="405"/>
      <c r="G144" s="405"/>
      <c r="H144" s="405"/>
      <c r="I144" s="405"/>
      <c r="J144" s="405"/>
      <c r="K144" s="405"/>
      <c r="L144" s="405"/>
      <c r="M144" s="405"/>
      <c r="N144" s="405"/>
      <c r="O144" s="405"/>
      <c r="P144" s="405"/>
      <c r="Q144" s="405"/>
      <c r="R144" s="405"/>
      <c r="S144" s="405"/>
      <c r="T144" s="405"/>
      <c r="U144" s="405"/>
      <c r="V144" s="694" t="s">
        <v>268</v>
      </c>
      <c r="W144" s="883"/>
      <c r="X144" s="884"/>
      <c r="Y144" s="885" t="s">
        <v>271</v>
      </c>
      <c r="Z144" s="886"/>
      <c r="AA144" s="886"/>
      <c r="AB144" s="886"/>
      <c r="AC144" s="887"/>
      <c r="AD144" s="708">
        <f>AG126</f>
        <v>0</v>
      </c>
      <c r="AE144" s="709"/>
      <c r="AF144" s="709"/>
      <c r="AG144" s="710"/>
      <c r="AH144" s="708">
        <f>AK126</f>
        <v>15</v>
      </c>
      <c r="AI144" s="709"/>
      <c r="AJ144" s="709"/>
      <c r="AK144" s="710"/>
      <c r="AL144" s="708">
        <f>AO126</f>
        <v>8</v>
      </c>
      <c r="AM144" s="709"/>
      <c r="AN144" s="709"/>
      <c r="AO144" s="710"/>
      <c r="AP144" s="708">
        <f>AS126</f>
        <v>0</v>
      </c>
      <c r="AQ144" s="709"/>
      <c r="AR144" s="709"/>
      <c r="AS144" s="710"/>
      <c r="AT144" s="708">
        <f>AW126</f>
        <v>0</v>
      </c>
      <c r="AU144" s="709"/>
      <c r="AV144" s="709"/>
      <c r="AW144" s="710"/>
      <c r="AX144" s="708">
        <f>BA126</f>
        <v>0</v>
      </c>
      <c r="AY144" s="709"/>
      <c r="AZ144" s="709"/>
      <c r="BA144" s="710"/>
      <c r="BB144" s="708">
        <f>BE126</f>
        <v>0</v>
      </c>
      <c r="BC144" s="709"/>
      <c r="BD144" s="709"/>
      <c r="BE144" s="710"/>
      <c r="BF144" s="708">
        <f>BI126</f>
        <v>0</v>
      </c>
      <c r="BG144" s="709"/>
      <c r="BH144" s="709"/>
      <c r="BI144" s="710"/>
      <c r="BJ144" s="22"/>
      <c r="BK144" s="139"/>
      <c r="BL144" s="417"/>
      <c r="BM144" s="417"/>
      <c r="BN144" s="417"/>
      <c r="BO144" s="417"/>
      <c r="BP144" s="417"/>
      <c r="BQ144" s="417"/>
      <c r="BR144" s="417"/>
      <c r="BS144" s="417"/>
      <c r="BW144" s="139"/>
      <c r="BX144" s="139"/>
      <c r="BY144" s="139"/>
      <c r="BZ144" s="139"/>
      <c r="CA144" s="139"/>
      <c r="CB144" s="139"/>
      <c r="CC144" s="139"/>
      <c r="CD144" s="139"/>
      <c r="CE144" s="236"/>
      <c r="CF144" s="253"/>
      <c r="CG144" s="139"/>
      <c r="CH144" s="139"/>
      <c r="CI144" s="139"/>
      <c r="CJ144" s="139"/>
      <c r="CK144" s="139"/>
      <c r="CP144" s="139"/>
      <c r="CQ144" s="139"/>
      <c r="CR144" s="139"/>
      <c r="CS144" s="139"/>
      <c r="CT144" s="139"/>
      <c r="CU144" s="139"/>
      <c r="CV144" s="139"/>
      <c r="CW144" s="139"/>
      <c r="CX144" s="139"/>
      <c r="CY144" s="139"/>
      <c r="CZ144" s="139"/>
      <c r="DA144" s="139"/>
      <c r="DB144" s="139"/>
      <c r="DC144" s="139"/>
      <c r="DD144" s="415"/>
      <c r="DE144" s="415"/>
      <c r="DF144" s="415"/>
      <c r="DG144" s="415"/>
      <c r="DH144" s="415"/>
      <c r="DI144" s="415"/>
      <c r="DJ144" s="415"/>
      <c r="DK144" s="415"/>
      <c r="DL144" s="139"/>
      <c r="DM144" s="139"/>
      <c r="DN144" s="139"/>
      <c r="DO144" s="139"/>
      <c r="DP144" s="139"/>
      <c r="DQ144" s="139"/>
      <c r="DR144" s="139"/>
      <c r="DS144" s="139"/>
      <c r="DT144" s="139"/>
    </row>
    <row r="145" spans="1:255" s="20" customFormat="1" ht="13.5" customHeight="1" x14ac:dyDescent="0.25">
      <c r="A145" s="139"/>
      <c r="B145" s="404"/>
      <c r="C145" s="139"/>
      <c r="D145" s="405"/>
      <c r="E145" s="405"/>
      <c r="F145" s="405"/>
      <c r="G145" s="405"/>
      <c r="H145" s="405"/>
      <c r="I145" s="405"/>
      <c r="J145" s="405"/>
      <c r="K145" s="405"/>
      <c r="L145" s="405"/>
      <c r="M145" s="405"/>
      <c r="N145" s="405"/>
      <c r="O145" s="405"/>
      <c r="P145" s="405"/>
      <c r="Q145" s="405"/>
      <c r="R145" s="405"/>
      <c r="S145" s="405"/>
      <c r="T145" s="405"/>
      <c r="U145" s="405"/>
      <c r="V145" s="418"/>
      <c r="W145" s="419"/>
      <c r="X145" s="420"/>
      <c r="Y145" s="888"/>
      <c r="Z145" s="889"/>
      <c r="AA145" s="889"/>
      <c r="AB145" s="889"/>
      <c r="AC145" s="890"/>
      <c r="AD145" s="711">
        <f>Y126</f>
        <v>23</v>
      </c>
      <c r="AE145" s="712"/>
      <c r="AF145" s="712"/>
      <c r="AG145" s="712"/>
      <c r="AH145" s="712"/>
      <c r="AI145" s="712"/>
      <c r="AJ145" s="712"/>
      <c r="AK145" s="712"/>
      <c r="AL145" s="712"/>
      <c r="AM145" s="712"/>
      <c r="AN145" s="712"/>
      <c r="AO145" s="712"/>
      <c r="AP145" s="712"/>
      <c r="AQ145" s="712"/>
      <c r="AR145" s="712"/>
      <c r="AS145" s="712"/>
      <c r="AT145" s="712"/>
      <c r="AU145" s="712"/>
      <c r="AV145" s="712"/>
      <c r="AW145" s="712"/>
      <c r="AX145" s="712"/>
      <c r="AY145" s="712"/>
      <c r="AZ145" s="712"/>
      <c r="BA145" s="712"/>
      <c r="BB145" s="712"/>
      <c r="BC145" s="712"/>
      <c r="BD145" s="712"/>
      <c r="BE145" s="712"/>
      <c r="BF145" s="712"/>
      <c r="BG145" s="712"/>
      <c r="BH145" s="712"/>
      <c r="BI145" s="713"/>
      <c r="BJ145" s="143">
        <f>IF('Титул денна'!AX1="магістр",22.5,60)</f>
        <v>22.5</v>
      </c>
      <c r="BK145" s="139"/>
      <c r="BL145" s="416">
        <f>DM80</f>
        <v>1</v>
      </c>
      <c r="BM145" s="416">
        <f t="shared" ref="BM145:BS145" si="204">DN80</f>
        <v>1</v>
      </c>
      <c r="BN145" s="416">
        <f t="shared" si="204"/>
        <v>0</v>
      </c>
      <c r="BO145" s="416">
        <f t="shared" si="204"/>
        <v>0</v>
      </c>
      <c r="BP145" s="416">
        <f t="shared" si="204"/>
        <v>0</v>
      </c>
      <c r="BQ145" s="416">
        <f t="shared" si="204"/>
        <v>0</v>
      </c>
      <c r="BR145" s="416">
        <f t="shared" si="204"/>
        <v>0</v>
      </c>
      <c r="BS145" s="416">
        <f t="shared" si="204"/>
        <v>0</v>
      </c>
      <c r="BT145" s="91">
        <f>SUM(BL145:BS145)</f>
        <v>2</v>
      </c>
      <c r="BW145" s="139"/>
      <c r="BX145" s="139"/>
      <c r="BY145" s="139"/>
      <c r="BZ145" s="139"/>
      <c r="CA145" s="139"/>
      <c r="CB145" s="139"/>
      <c r="CC145" s="139"/>
      <c r="CD145" s="139"/>
      <c r="CE145" s="236"/>
      <c r="CF145" s="253"/>
      <c r="CG145" s="139"/>
      <c r="CH145" s="139"/>
      <c r="CI145" s="139"/>
      <c r="CJ145" s="139"/>
      <c r="CK145" s="139"/>
      <c r="CP145" s="139"/>
      <c r="CQ145" s="139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  <c r="DD145" s="415"/>
      <c r="DE145" s="415"/>
      <c r="DF145" s="415"/>
      <c r="DG145" s="415"/>
      <c r="DH145" s="415"/>
      <c r="DI145" s="415"/>
      <c r="DJ145" s="415"/>
      <c r="DK145" s="415"/>
      <c r="DL145" s="139"/>
      <c r="DM145" s="139"/>
      <c r="DN145" s="139"/>
      <c r="DO145" s="139"/>
      <c r="DP145" s="139"/>
      <c r="DQ145" s="139"/>
      <c r="DR145" s="139"/>
      <c r="DS145" s="139"/>
      <c r="DT145" s="139"/>
    </row>
    <row r="146" spans="1:255" s="20" customFormat="1" ht="12.75" customHeight="1" x14ac:dyDescent="0.25">
      <c r="A146" s="280"/>
      <c r="B146" s="280"/>
      <c r="C146" s="280"/>
      <c r="D146" s="280"/>
      <c r="E146" s="280"/>
      <c r="F146" s="280"/>
      <c r="G146" s="280"/>
      <c r="H146" s="280"/>
      <c r="I146" s="280"/>
      <c r="J146" s="280"/>
      <c r="K146" s="280"/>
      <c r="L146" s="280"/>
      <c r="M146" s="280"/>
      <c r="N146" s="280"/>
      <c r="O146" s="280"/>
      <c r="P146" s="280"/>
      <c r="Q146" s="280"/>
      <c r="R146" s="280"/>
      <c r="S146" s="280"/>
      <c r="T146" s="280"/>
      <c r="U146" s="280"/>
      <c r="V146" s="304"/>
      <c r="W146" s="305"/>
      <c r="X146" s="306"/>
      <c r="Y146" s="784" t="s">
        <v>272</v>
      </c>
      <c r="Z146" s="891"/>
      <c r="AA146" s="891"/>
      <c r="AB146" s="891"/>
      <c r="AC146" s="892"/>
      <c r="AD146" s="708">
        <f>AG91</f>
        <v>0</v>
      </c>
      <c r="AE146" s="709"/>
      <c r="AF146" s="709"/>
      <c r="AG146" s="710"/>
      <c r="AH146" s="708">
        <f t="shared" ref="AH146" si="205">AK91</f>
        <v>0</v>
      </c>
      <c r="AI146" s="709"/>
      <c r="AJ146" s="709"/>
      <c r="AK146" s="710"/>
      <c r="AL146" s="708">
        <f t="shared" ref="AL146" si="206">AO91</f>
        <v>12</v>
      </c>
      <c r="AM146" s="709"/>
      <c r="AN146" s="709"/>
      <c r="AO146" s="710"/>
      <c r="AP146" s="708">
        <f t="shared" ref="AP146" si="207">AS91</f>
        <v>0</v>
      </c>
      <c r="AQ146" s="709"/>
      <c r="AR146" s="709"/>
      <c r="AS146" s="710"/>
      <c r="AT146" s="708">
        <f t="shared" ref="AT146" si="208">AW91</f>
        <v>0</v>
      </c>
      <c r="AU146" s="709"/>
      <c r="AV146" s="709"/>
      <c r="AW146" s="710"/>
      <c r="AX146" s="708">
        <f t="shared" ref="AX146" si="209">BA91</f>
        <v>0</v>
      </c>
      <c r="AY146" s="709"/>
      <c r="AZ146" s="709"/>
      <c r="BA146" s="710"/>
      <c r="BB146" s="708">
        <f t="shared" ref="BB146" si="210">BE91</f>
        <v>0</v>
      </c>
      <c r="BC146" s="709"/>
      <c r="BD146" s="709"/>
      <c r="BE146" s="710"/>
      <c r="BF146" s="708">
        <f t="shared" ref="BF146" si="211">BI91</f>
        <v>0</v>
      </c>
      <c r="BG146" s="709"/>
      <c r="BH146" s="709"/>
      <c r="BI146" s="710"/>
      <c r="BJ146" s="25"/>
      <c r="BK146" s="60"/>
      <c r="BL146" s="768" t="s">
        <v>75</v>
      </c>
      <c r="BM146" s="768"/>
      <c r="BN146" s="768"/>
      <c r="BO146" s="768"/>
      <c r="BP146" s="768"/>
      <c r="BQ146" s="768"/>
      <c r="BR146" s="768"/>
      <c r="BS146" s="768"/>
      <c r="BW146" s="139"/>
      <c r="BX146" s="139"/>
      <c r="BY146" s="139"/>
      <c r="BZ146" s="139"/>
      <c r="CA146" s="139"/>
      <c r="CB146" s="139"/>
      <c r="CC146" s="139"/>
      <c r="CD146" s="139"/>
      <c r="CE146" s="236"/>
      <c r="CF146" s="253"/>
      <c r="DD146" s="58"/>
      <c r="DE146" s="58"/>
      <c r="DF146" s="58"/>
      <c r="DG146" s="58"/>
      <c r="DH146" s="58"/>
      <c r="DI146" s="58"/>
      <c r="DJ146" s="58"/>
      <c r="DK146" s="58"/>
    </row>
    <row r="147" spans="1:255" s="288" customFormat="1" ht="14.25" customHeight="1" x14ac:dyDescent="0.25">
      <c r="A147" s="405"/>
      <c r="B147" s="405"/>
      <c r="C147" s="405"/>
      <c r="D147" s="405"/>
      <c r="E147" s="405"/>
      <c r="F147" s="405"/>
      <c r="G147" s="405"/>
      <c r="H147" s="405"/>
      <c r="I147" s="405"/>
      <c r="J147" s="405"/>
      <c r="K147" s="405"/>
      <c r="L147" s="405"/>
      <c r="M147" s="405"/>
      <c r="N147" s="405"/>
      <c r="O147" s="405"/>
      <c r="P147" s="405"/>
      <c r="Q147" s="405"/>
      <c r="R147" s="405"/>
      <c r="S147" s="405"/>
      <c r="T147" s="405"/>
      <c r="U147" s="405"/>
      <c r="V147" s="405"/>
      <c r="W147" s="405"/>
      <c r="X147" s="405"/>
      <c r="Y147" s="405"/>
      <c r="Z147" s="405"/>
      <c r="AA147" s="405"/>
      <c r="AB147" s="405"/>
      <c r="AC147" s="405"/>
      <c r="AD147" s="405"/>
      <c r="AE147" s="405"/>
      <c r="AF147" s="405"/>
      <c r="AG147" s="405"/>
      <c r="AH147" s="405"/>
      <c r="AI147" s="405"/>
      <c r="AJ147" s="405"/>
      <c r="AK147" s="405"/>
      <c r="AL147" s="405"/>
      <c r="AM147" s="405"/>
      <c r="AN147" s="405"/>
      <c r="AO147" s="405"/>
      <c r="AP147" s="405"/>
      <c r="AQ147" s="405"/>
      <c r="AR147" s="405"/>
      <c r="AS147" s="405"/>
      <c r="AT147" s="405"/>
      <c r="AU147" s="405"/>
      <c r="AV147" s="405"/>
      <c r="AW147" s="405"/>
      <c r="AX147" s="405"/>
      <c r="AY147" s="405"/>
      <c r="AZ147" s="405"/>
      <c r="BA147" s="405"/>
      <c r="BB147" s="405"/>
      <c r="BC147" s="405"/>
      <c r="BD147" s="405"/>
      <c r="BE147" s="405"/>
      <c r="BF147" s="405"/>
      <c r="BG147" s="405"/>
      <c r="BH147" s="405"/>
      <c r="BI147" s="405"/>
      <c r="BJ147" s="286"/>
      <c r="BK147" s="287"/>
      <c r="BL147" s="103"/>
      <c r="BM147" s="103"/>
      <c r="BN147" s="103"/>
      <c r="BO147" s="103"/>
      <c r="BP147" s="103"/>
      <c r="BQ147" s="103"/>
      <c r="BR147" s="103"/>
      <c r="BS147" s="103"/>
      <c r="BW147" s="421"/>
      <c r="BX147" s="421"/>
      <c r="BY147" s="421"/>
      <c r="BZ147" s="421"/>
      <c r="CA147" s="421"/>
      <c r="CB147" s="421"/>
      <c r="CC147" s="421"/>
      <c r="CD147" s="421"/>
      <c r="CE147" s="289"/>
      <c r="CF147" s="290"/>
      <c r="CH147" s="421"/>
      <c r="CI147" s="421"/>
      <c r="CJ147" s="421"/>
      <c r="CK147" s="421"/>
      <c r="CL147" s="421"/>
      <c r="CM147" s="421"/>
      <c r="CN147" s="421"/>
      <c r="CO147" s="421"/>
      <c r="CP147" s="421"/>
      <c r="CQ147" s="421"/>
      <c r="CR147" s="421"/>
      <c r="CS147" s="421"/>
      <c r="CT147" s="421"/>
      <c r="CU147" s="421"/>
      <c r="CV147" s="421"/>
      <c r="CW147" s="421"/>
      <c r="CX147" s="421"/>
      <c r="CY147" s="421"/>
      <c r="CZ147" s="421"/>
      <c r="DA147" s="421"/>
      <c r="DB147" s="421"/>
      <c r="DC147" s="421"/>
      <c r="DD147" s="422"/>
      <c r="DE147" s="422"/>
      <c r="DF147" s="422"/>
      <c r="DG147" s="422"/>
      <c r="DH147" s="422"/>
      <c r="DI147" s="422"/>
      <c r="DJ147" s="422"/>
      <c r="DK147" s="422"/>
      <c r="DL147" s="421"/>
      <c r="DM147" s="421"/>
      <c r="DN147" s="421"/>
      <c r="DO147" s="421"/>
      <c r="DP147" s="421"/>
      <c r="DQ147" s="421"/>
      <c r="DR147" s="421"/>
      <c r="DS147" s="421"/>
      <c r="DT147" s="421"/>
    </row>
    <row r="148" spans="1:255" s="288" customFormat="1" ht="12.75" customHeight="1" x14ac:dyDescent="0.25">
      <c r="A148" s="405"/>
      <c r="B148" s="405"/>
      <c r="C148" s="405"/>
      <c r="D148" s="405"/>
      <c r="E148" s="405"/>
      <c r="F148" s="405"/>
      <c r="G148" s="405"/>
      <c r="H148" s="405"/>
      <c r="I148" s="405"/>
      <c r="J148" s="405"/>
      <c r="K148" s="405"/>
      <c r="L148" s="405"/>
      <c r="M148" s="405"/>
      <c r="N148" s="405"/>
      <c r="O148" s="405"/>
      <c r="P148" s="405"/>
      <c r="Q148" s="405"/>
      <c r="R148" s="405"/>
      <c r="S148" s="405"/>
      <c r="T148" s="405"/>
      <c r="U148" s="405"/>
      <c r="V148" s="405"/>
      <c r="W148" s="405"/>
      <c r="X148" s="405"/>
      <c r="Y148" s="405"/>
      <c r="Z148" s="405"/>
      <c r="AA148" s="405"/>
      <c r="AB148" s="405"/>
      <c r="AC148" s="405"/>
      <c r="AD148" s="405"/>
      <c r="AE148" s="405"/>
      <c r="AF148" s="405"/>
      <c r="AG148" s="405"/>
      <c r="AH148" s="405"/>
      <c r="AI148" s="405"/>
      <c r="AJ148" s="405"/>
      <c r="AK148" s="405"/>
      <c r="AL148" s="405"/>
      <c r="AM148" s="405"/>
      <c r="AN148" s="405"/>
      <c r="AO148" s="405"/>
      <c r="AP148" s="405"/>
      <c r="AQ148" s="405"/>
      <c r="AR148" s="405"/>
      <c r="AS148" s="405"/>
      <c r="AT148" s="405"/>
      <c r="AU148" s="405"/>
      <c r="AV148" s="405"/>
      <c r="AW148" s="405"/>
      <c r="AX148" s="405"/>
      <c r="AY148" s="405"/>
      <c r="AZ148" s="405"/>
      <c r="BA148" s="405"/>
      <c r="BB148" s="405"/>
      <c r="BC148" s="405"/>
      <c r="BD148" s="405"/>
      <c r="BE148" s="405"/>
      <c r="BF148" s="405"/>
      <c r="BG148" s="405"/>
      <c r="BH148" s="405"/>
      <c r="BI148" s="405"/>
      <c r="BJ148" s="286"/>
      <c r="BK148" s="291"/>
      <c r="BL148" s="103"/>
      <c r="BM148" s="103"/>
      <c r="BN148" s="103"/>
      <c r="BO148" s="103"/>
      <c r="BP148" s="103"/>
      <c r="BQ148" s="103"/>
      <c r="BR148" s="103"/>
      <c r="BS148" s="103"/>
      <c r="BW148" s="421"/>
      <c r="BX148" s="421"/>
      <c r="BY148" s="421"/>
      <c r="BZ148" s="421"/>
      <c r="CA148" s="421"/>
      <c r="CB148" s="421"/>
      <c r="CC148" s="421"/>
      <c r="CD148" s="421"/>
      <c r="CE148" s="289"/>
      <c r="CF148" s="290"/>
      <c r="CH148" s="421"/>
      <c r="CI148" s="421"/>
      <c r="CJ148" s="421"/>
      <c r="CK148" s="421"/>
      <c r="CL148" s="421"/>
      <c r="CM148" s="421"/>
      <c r="CN148" s="421"/>
      <c r="CO148" s="421"/>
      <c r="CP148" s="421"/>
      <c r="CQ148" s="421"/>
      <c r="CR148" s="421"/>
      <c r="CS148" s="421"/>
      <c r="CT148" s="421"/>
      <c r="DC148" s="421"/>
      <c r="DD148" s="422"/>
      <c r="DE148" s="422"/>
      <c r="DF148" s="422"/>
      <c r="DG148" s="422"/>
      <c r="DH148" s="422"/>
      <c r="DI148" s="422"/>
      <c r="DJ148" s="422"/>
      <c r="DK148" s="422"/>
      <c r="DL148" s="421"/>
      <c r="DM148" s="421"/>
      <c r="DN148" s="421"/>
      <c r="DO148" s="421"/>
      <c r="DP148" s="421"/>
      <c r="DQ148" s="421"/>
      <c r="DR148" s="421"/>
      <c r="DS148" s="421"/>
      <c r="DT148" s="421"/>
    </row>
    <row r="149" spans="1:255" s="288" customFormat="1" ht="13.5" customHeight="1" x14ac:dyDescent="0.25">
      <c r="A149" s="405"/>
      <c r="B149" s="522" t="str">
        <f>'ПЛАН НАВЧАЛЬНОГО ПРОЦЕСУ ДЕННА'!B149</f>
        <v>План складено у відповідності до</v>
      </c>
      <c r="C149" s="893" t="str">
        <f>'ПЛАН НАВЧАЛЬНОГО ПРОЦЕСУ ДЕННА'!C149</f>
        <v>освітньої програми другого (магістерського) рівня "Публічне управління та адміністрування"</v>
      </c>
      <c r="D149" s="894"/>
      <c r="E149" s="894"/>
      <c r="F149" s="894"/>
      <c r="G149" s="894"/>
      <c r="H149" s="894"/>
      <c r="I149" s="894"/>
      <c r="J149" s="894"/>
      <c r="K149" s="894"/>
      <c r="L149" s="894"/>
      <c r="M149" s="894"/>
      <c r="N149" s="894"/>
      <c r="O149" s="894"/>
      <c r="P149" s="894"/>
      <c r="Q149" s="894"/>
      <c r="R149" s="894"/>
      <c r="S149" s="894"/>
      <c r="T149" s="894"/>
      <c r="U149" s="894"/>
      <c r="V149" s="894"/>
      <c r="W149" s="894"/>
      <c r="X149" s="894"/>
      <c r="Y149" s="894"/>
      <c r="Z149" s="894"/>
      <c r="AA149" s="894"/>
      <c r="AB149" s="894"/>
      <c r="AC149" s="894"/>
      <c r="AD149" s="894"/>
      <c r="AE149" s="894"/>
      <c r="AF149" s="894"/>
      <c r="AG149" s="894"/>
      <c r="AH149" s="894"/>
      <c r="AI149" s="894"/>
      <c r="AJ149" s="894"/>
      <c r="AK149" s="894"/>
      <c r="AL149" s="894"/>
      <c r="AM149" s="894"/>
      <c r="AN149" s="894"/>
      <c r="AO149" s="894"/>
      <c r="AP149" s="894"/>
      <c r="AQ149" s="894"/>
      <c r="AR149" s="894"/>
      <c r="AS149" s="894"/>
      <c r="AT149" s="405"/>
      <c r="AU149" s="405"/>
      <c r="AV149" s="405"/>
      <c r="AW149" s="405"/>
      <c r="AX149" s="405"/>
      <c r="AY149" s="405"/>
      <c r="AZ149" s="405"/>
      <c r="BA149" s="405"/>
      <c r="BB149" s="405"/>
      <c r="BC149" s="405"/>
      <c r="BD149" s="405"/>
      <c r="BE149" s="405"/>
      <c r="BF149" s="405"/>
      <c r="BG149" s="405"/>
      <c r="BH149" s="405"/>
      <c r="BI149" s="405"/>
      <c r="BJ149" s="286"/>
      <c r="BK149" s="291"/>
      <c r="BL149" s="103"/>
      <c r="BM149" s="103"/>
      <c r="BN149" s="103"/>
      <c r="BO149" s="103"/>
      <c r="BP149" s="103"/>
      <c r="BQ149" s="103"/>
      <c r="BR149" s="103"/>
      <c r="BS149" s="103"/>
      <c r="BT149" s="421"/>
      <c r="BW149" s="421"/>
      <c r="BX149" s="421"/>
      <c r="BY149" s="421"/>
      <c r="BZ149" s="421"/>
      <c r="CA149" s="421"/>
      <c r="CB149" s="421"/>
      <c r="CC149" s="421"/>
      <c r="CD149" s="421"/>
      <c r="CE149" s="289"/>
      <c r="CF149" s="290"/>
      <c r="CG149" s="421"/>
      <c r="CH149" s="421"/>
      <c r="CI149" s="421"/>
      <c r="CJ149" s="421"/>
      <c r="CK149" s="421"/>
      <c r="CL149" s="421"/>
      <c r="CM149" s="421"/>
      <c r="CN149" s="421"/>
      <c r="CO149" s="421"/>
      <c r="CP149" s="421"/>
      <c r="CQ149" s="421"/>
      <c r="CR149" s="421"/>
      <c r="CS149" s="421"/>
      <c r="CT149" s="421"/>
      <c r="DC149" s="421"/>
      <c r="DD149" s="422"/>
      <c r="DE149" s="422"/>
      <c r="DF149" s="422"/>
      <c r="DG149" s="422"/>
      <c r="DH149" s="422"/>
      <c r="DI149" s="422"/>
      <c r="DJ149" s="422"/>
      <c r="DK149" s="422"/>
      <c r="DL149" s="421"/>
      <c r="DM149" s="421"/>
      <c r="DN149" s="421"/>
      <c r="DO149" s="421"/>
      <c r="DP149" s="421"/>
      <c r="DQ149" s="421"/>
      <c r="DR149" s="421"/>
      <c r="DS149" s="421"/>
      <c r="DT149" s="421"/>
    </row>
    <row r="150" spans="1:255" s="288" customFormat="1" ht="13.5" customHeight="1" x14ac:dyDescent="0.25">
      <c r="A150" s="405"/>
      <c r="B150" s="522"/>
      <c r="C150" s="881" t="str">
        <f>'ПЛАН НАВЧАЛЬНОГО ПРОЦЕСУ ДЕННА'!C150:AS150</f>
        <v xml:space="preserve"> (назва освітньої програми)</v>
      </c>
      <c r="D150" s="876"/>
      <c r="E150" s="876"/>
      <c r="F150" s="876"/>
      <c r="G150" s="876"/>
      <c r="H150" s="876"/>
      <c r="I150" s="876"/>
      <c r="J150" s="876"/>
      <c r="K150" s="876"/>
      <c r="L150" s="876"/>
      <c r="M150" s="876"/>
      <c r="N150" s="876"/>
      <c r="O150" s="876"/>
      <c r="P150" s="876"/>
      <c r="Q150" s="876"/>
      <c r="R150" s="876"/>
      <c r="S150" s="876"/>
      <c r="T150" s="876"/>
      <c r="U150" s="876"/>
      <c r="V150" s="876"/>
      <c r="W150" s="876"/>
      <c r="X150" s="876"/>
      <c r="Y150" s="876"/>
      <c r="Z150" s="876"/>
      <c r="AA150" s="876"/>
      <c r="AB150" s="876"/>
      <c r="AC150" s="876"/>
      <c r="AD150" s="876"/>
      <c r="AE150" s="876"/>
      <c r="AF150" s="876"/>
      <c r="AG150" s="876"/>
      <c r="AH150" s="876"/>
      <c r="AI150" s="876"/>
      <c r="AJ150" s="876"/>
      <c r="AK150" s="876"/>
      <c r="AL150" s="882"/>
      <c r="AM150" s="882"/>
      <c r="AN150" s="882"/>
      <c r="AO150" s="882"/>
      <c r="AP150" s="882"/>
      <c r="AQ150" s="882"/>
      <c r="AR150" s="882"/>
      <c r="AS150" s="882"/>
      <c r="AT150" s="405"/>
      <c r="AU150" s="405"/>
      <c r="AV150" s="405"/>
      <c r="AW150" s="405"/>
      <c r="AX150" s="405"/>
      <c r="AY150" s="405"/>
      <c r="AZ150" s="405"/>
      <c r="BA150" s="405"/>
      <c r="BB150" s="405"/>
      <c r="BC150" s="405"/>
      <c r="BD150" s="405"/>
      <c r="BE150" s="405"/>
      <c r="BF150" s="405"/>
      <c r="BG150" s="405"/>
      <c r="BH150" s="405"/>
      <c r="BI150" s="405"/>
      <c r="BJ150" s="286"/>
      <c r="BK150" s="291"/>
      <c r="BL150" s="103"/>
      <c r="BM150" s="103"/>
      <c r="BN150" s="103"/>
      <c r="BO150" s="103"/>
      <c r="BP150" s="103"/>
      <c r="BQ150" s="103"/>
      <c r="BR150" s="103"/>
      <c r="BS150" s="103"/>
      <c r="BT150" s="421"/>
      <c r="BW150" s="421"/>
      <c r="BX150" s="421"/>
      <c r="BY150" s="421"/>
      <c r="BZ150" s="421"/>
      <c r="CA150" s="421"/>
      <c r="CB150" s="421"/>
      <c r="CC150" s="421"/>
      <c r="CD150" s="421"/>
      <c r="CE150" s="289"/>
      <c r="CF150" s="290"/>
      <c r="CG150" s="421"/>
      <c r="CH150" s="421"/>
      <c r="CI150" s="421"/>
      <c r="CJ150" s="421"/>
      <c r="CK150" s="421"/>
      <c r="CL150" s="421"/>
      <c r="CM150" s="421"/>
      <c r="CN150" s="421"/>
      <c r="CO150" s="421"/>
      <c r="CP150" s="421"/>
      <c r="CQ150" s="421"/>
      <c r="CR150" s="421"/>
      <c r="CS150" s="421"/>
      <c r="CT150" s="421"/>
      <c r="DC150" s="421"/>
      <c r="DD150" s="422"/>
      <c r="DE150" s="422"/>
      <c r="DF150" s="422"/>
      <c r="DG150" s="422"/>
      <c r="DH150" s="422"/>
      <c r="DI150" s="422"/>
      <c r="DJ150" s="422"/>
      <c r="DK150" s="422"/>
      <c r="DL150" s="421"/>
      <c r="DM150" s="421"/>
      <c r="DN150" s="421"/>
      <c r="DO150" s="421"/>
      <c r="DP150" s="421"/>
      <c r="DQ150" s="421"/>
      <c r="DR150" s="421"/>
      <c r="DS150" s="421"/>
      <c r="DT150" s="421"/>
    </row>
    <row r="151" spans="1:255" s="292" customFormat="1" ht="13.5" customHeight="1" x14ac:dyDescent="0.25">
      <c r="A151" s="405"/>
      <c r="B151" s="523" t="str">
        <f>'ПЛАН НАВЧАЛЬНОГО ПРОЦЕСУ ДЕННА'!B151</f>
        <v>а також згідно вимог</v>
      </c>
      <c r="C151" s="893">
        <f>'ПЛАН НАВЧАЛЬНОГО ПРОЦЕСУ ДЕННА'!C151</f>
        <v>0</v>
      </c>
      <c r="D151" s="894"/>
      <c r="E151" s="894"/>
      <c r="F151" s="894"/>
      <c r="G151" s="894"/>
      <c r="H151" s="894"/>
      <c r="I151" s="894"/>
      <c r="J151" s="894"/>
      <c r="K151" s="894"/>
      <c r="L151" s="894"/>
      <c r="M151" s="894"/>
      <c r="N151" s="894"/>
      <c r="O151" s="894"/>
      <c r="P151" s="894"/>
      <c r="Q151" s="894"/>
      <c r="R151" s="894"/>
      <c r="S151" s="894"/>
      <c r="T151" s="894"/>
      <c r="U151" s="894"/>
      <c r="V151" s="894"/>
      <c r="W151" s="894"/>
      <c r="X151" s="894"/>
      <c r="Y151" s="894"/>
      <c r="Z151" s="894"/>
      <c r="AA151" s="894"/>
      <c r="AB151" s="894"/>
      <c r="AC151" s="894"/>
      <c r="AD151" s="894"/>
      <c r="AE151" s="894"/>
      <c r="AF151" s="894"/>
      <c r="AG151" s="894"/>
      <c r="AH151" s="894"/>
      <c r="AI151" s="894"/>
      <c r="AJ151" s="894"/>
      <c r="AK151" s="894"/>
      <c r="AL151" s="894"/>
      <c r="AM151" s="894"/>
      <c r="AN151" s="894"/>
      <c r="AO151" s="894"/>
      <c r="AP151" s="894"/>
      <c r="AQ151" s="894"/>
      <c r="AR151" s="894"/>
      <c r="AS151" s="894"/>
      <c r="AT151" s="405"/>
      <c r="AU151" s="405"/>
      <c r="AV151" s="405"/>
      <c r="AW151" s="405"/>
      <c r="AX151" s="405"/>
      <c r="AY151" s="405"/>
      <c r="AZ151" s="405"/>
      <c r="BA151" s="405"/>
      <c r="BB151" s="405"/>
      <c r="BC151" s="405"/>
      <c r="BD151" s="405"/>
      <c r="BE151" s="405"/>
      <c r="BF151" s="405"/>
      <c r="BG151" s="405"/>
      <c r="BH151" s="405"/>
      <c r="BI151" s="405"/>
      <c r="BJ151" s="423"/>
      <c r="BL151" s="103"/>
      <c r="BM151" s="103"/>
      <c r="BN151" s="103"/>
      <c r="BO151" s="103"/>
      <c r="BP151" s="103"/>
      <c r="BQ151" s="103"/>
      <c r="BR151" s="103"/>
      <c r="BS151" s="103"/>
      <c r="BW151" s="421"/>
      <c r="BX151" s="421"/>
      <c r="BY151" s="421"/>
      <c r="BZ151" s="421"/>
      <c r="CA151" s="421"/>
      <c r="CB151" s="421"/>
      <c r="CC151" s="421"/>
      <c r="CD151" s="421"/>
      <c r="CE151" s="424"/>
      <c r="CF151" s="425"/>
      <c r="CH151" s="421"/>
      <c r="CI151" s="421"/>
      <c r="CJ151" s="421"/>
      <c r="CK151" s="421"/>
      <c r="CL151" s="421"/>
      <c r="CM151" s="421"/>
      <c r="CN151" s="421"/>
      <c r="CO151" s="421"/>
      <c r="CP151" s="421"/>
      <c r="CQ151" s="421"/>
      <c r="CR151" s="421"/>
      <c r="CS151" s="421"/>
      <c r="CT151" s="421"/>
      <c r="DC151" s="421"/>
      <c r="DD151" s="422"/>
      <c r="DE151" s="422"/>
      <c r="DF151" s="422"/>
      <c r="DG151" s="422"/>
      <c r="DH151" s="422"/>
      <c r="DI151" s="422"/>
      <c r="DJ151" s="422"/>
      <c r="DK151" s="422"/>
      <c r="DL151" s="421"/>
      <c r="DM151" s="421"/>
      <c r="DN151" s="421"/>
      <c r="DO151" s="421"/>
      <c r="DP151" s="421"/>
      <c r="DQ151" s="421"/>
      <c r="DR151" s="421"/>
      <c r="DS151" s="421"/>
      <c r="DT151" s="421"/>
      <c r="DU151" s="421"/>
      <c r="DV151" s="421"/>
      <c r="DW151" s="421"/>
      <c r="DX151" s="421"/>
      <c r="DY151" s="421"/>
      <c r="DZ151" s="421"/>
      <c r="EA151" s="421"/>
      <c r="EB151" s="421"/>
      <c r="EC151" s="421"/>
      <c r="ED151" s="421"/>
      <c r="EE151" s="421"/>
      <c r="EF151" s="421"/>
      <c r="EG151" s="421"/>
      <c r="EH151" s="421"/>
      <c r="EI151" s="421"/>
      <c r="EJ151" s="421"/>
      <c r="EK151" s="421"/>
      <c r="EL151" s="421"/>
      <c r="EM151" s="421"/>
      <c r="EN151" s="421"/>
      <c r="EO151" s="421"/>
      <c r="EP151" s="421"/>
      <c r="EQ151" s="421"/>
      <c r="ER151" s="421"/>
      <c r="ES151" s="421"/>
      <c r="ET151" s="421"/>
      <c r="EU151" s="421"/>
      <c r="EV151" s="421"/>
      <c r="EW151" s="421"/>
      <c r="EX151" s="421"/>
      <c r="EY151" s="421"/>
      <c r="EZ151" s="421"/>
      <c r="FA151" s="421"/>
      <c r="FB151" s="421"/>
      <c r="FC151" s="421"/>
      <c r="FD151" s="421"/>
      <c r="FE151" s="421"/>
      <c r="FF151" s="421"/>
      <c r="FG151" s="421"/>
      <c r="FH151" s="421"/>
      <c r="FI151" s="421"/>
      <c r="FJ151" s="421"/>
      <c r="FK151" s="421"/>
      <c r="FL151" s="421"/>
      <c r="FM151" s="421"/>
      <c r="FN151" s="421"/>
      <c r="FO151" s="421"/>
      <c r="FP151" s="421"/>
      <c r="FQ151" s="421"/>
      <c r="FR151" s="421"/>
      <c r="FS151" s="421"/>
      <c r="FT151" s="421"/>
      <c r="FU151" s="421"/>
      <c r="FV151" s="421"/>
      <c r="FW151" s="421"/>
      <c r="FX151" s="421"/>
      <c r="FY151" s="421"/>
      <c r="FZ151" s="421"/>
      <c r="GA151" s="421"/>
      <c r="GB151" s="421"/>
      <c r="GC151" s="421"/>
      <c r="GD151" s="421"/>
      <c r="GE151" s="421"/>
      <c r="GF151" s="421"/>
      <c r="GG151" s="421"/>
      <c r="GH151" s="421"/>
      <c r="GI151" s="421"/>
      <c r="GJ151" s="421"/>
      <c r="GK151" s="421"/>
      <c r="GL151" s="421"/>
      <c r="GM151" s="421"/>
      <c r="GN151" s="421"/>
      <c r="GO151" s="421"/>
      <c r="GP151" s="421"/>
      <c r="GQ151" s="421"/>
      <c r="GR151" s="421"/>
      <c r="GS151" s="421"/>
      <c r="GT151" s="421"/>
      <c r="GU151" s="421"/>
      <c r="GV151" s="421"/>
      <c r="GW151" s="421"/>
      <c r="GX151" s="421"/>
      <c r="GY151" s="421"/>
      <c r="GZ151" s="421"/>
      <c r="HA151" s="421"/>
      <c r="HB151" s="421"/>
      <c r="HC151" s="421"/>
      <c r="HD151" s="421"/>
      <c r="HE151" s="421"/>
      <c r="HF151" s="421"/>
      <c r="HG151" s="421"/>
      <c r="HH151" s="421"/>
      <c r="HI151" s="421"/>
      <c r="HJ151" s="421"/>
      <c r="HK151" s="421"/>
      <c r="HL151" s="421"/>
      <c r="HM151" s="421"/>
      <c r="HN151" s="421"/>
      <c r="HO151" s="421"/>
      <c r="HP151" s="421"/>
      <c r="HQ151" s="421"/>
      <c r="HR151" s="421"/>
      <c r="HS151" s="421"/>
      <c r="HT151" s="421"/>
      <c r="HU151" s="421"/>
      <c r="HV151" s="421"/>
      <c r="HW151" s="421"/>
      <c r="HX151" s="421"/>
      <c r="HY151" s="421"/>
      <c r="HZ151" s="421"/>
      <c r="IA151" s="421"/>
      <c r="IB151" s="421"/>
      <c r="IC151" s="421"/>
      <c r="ID151" s="421"/>
      <c r="IE151" s="421"/>
      <c r="IF151" s="421"/>
      <c r="IG151" s="421"/>
      <c r="IH151" s="421"/>
      <c r="II151" s="421"/>
      <c r="IJ151" s="421"/>
      <c r="IK151" s="421"/>
      <c r="IL151" s="421"/>
      <c r="IM151" s="421"/>
      <c r="IN151" s="421"/>
      <c r="IO151" s="421"/>
      <c r="IP151" s="421"/>
      <c r="IQ151" s="421"/>
      <c r="IR151" s="421"/>
      <c r="IS151" s="421"/>
      <c r="IT151" s="421"/>
      <c r="IU151" s="421"/>
    </row>
    <row r="152" spans="1:255" s="292" customFormat="1" ht="13.5" customHeight="1" x14ac:dyDescent="0.25">
      <c r="A152" s="405"/>
      <c r="B152" s="426"/>
      <c r="C152" s="881" t="str">
        <f>'ПЛАН НАВЧАЛЬНОГО ПРОЦЕСУ ДЕННА'!C152:AS152</f>
        <v xml:space="preserve"> (назва професійного стандарту, за наявності)</v>
      </c>
      <c r="D152" s="876"/>
      <c r="E152" s="876"/>
      <c r="F152" s="876"/>
      <c r="G152" s="876"/>
      <c r="H152" s="876"/>
      <c r="I152" s="876"/>
      <c r="J152" s="876"/>
      <c r="K152" s="876"/>
      <c r="L152" s="876"/>
      <c r="M152" s="876"/>
      <c r="N152" s="876"/>
      <c r="O152" s="876"/>
      <c r="P152" s="876"/>
      <c r="Q152" s="876"/>
      <c r="R152" s="876"/>
      <c r="S152" s="876"/>
      <c r="T152" s="876"/>
      <c r="U152" s="876"/>
      <c r="V152" s="876"/>
      <c r="W152" s="876"/>
      <c r="X152" s="876"/>
      <c r="Y152" s="876"/>
      <c r="Z152" s="876"/>
      <c r="AA152" s="876"/>
      <c r="AB152" s="876"/>
      <c r="AC152" s="876"/>
      <c r="AD152" s="876"/>
      <c r="AE152" s="876"/>
      <c r="AF152" s="876"/>
      <c r="AG152" s="876"/>
      <c r="AH152" s="876"/>
      <c r="AI152" s="876"/>
      <c r="AJ152" s="876"/>
      <c r="AK152" s="876"/>
      <c r="AL152" s="882"/>
      <c r="AM152" s="882"/>
      <c r="AN152" s="882"/>
      <c r="AO152" s="882"/>
      <c r="AP152" s="882"/>
      <c r="AQ152" s="882"/>
      <c r="AR152" s="882"/>
      <c r="AS152" s="882"/>
      <c r="AT152" s="405"/>
      <c r="AU152" s="405"/>
      <c r="AV152" s="405"/>
      <c r="AW152" s="405"/>
      <c r="AX152" s="405"/>
      <c r="AY152" s="405"/>
      <c r="AZ152" s="405"/>
      <c r="BA152" s="405"/>
      <c r="BB152" s="405"/>
      <c r="BC152" s="405"/>
      <c r="BD152" s="405"/>
      <c r="BE152" s="405"/>
      <c r="BF152" s="405"/>
      <c r="BG152" s="405"/>
      <c r="BH152" s="405"/>
      <c r="BI152" s="405"/>
      <c r="BJ152" s="423"/>
      <c r="BK152" s="421"/>
      <c r="BL152" s="103"/>
      <c r="BM152" s="103"/>
      <c r="BN152" s="103"/>
      <c r="BO152" s="103"/>
      <c r="BP152" s="103"/>
      <c r="BQ152" s="103"/>
      <c r="BR152" s="103"/>
      <c r="BS152" s="103"/>
      <c r="BT152" s="421"/>
      <c r="BW152" s="421"/>
      <c r="BX152" s="421"/>
      <c r="BY152" s="421"/>
      <c r="BZ152" s="421"/>
      <c r="CA152" s="421"/>
      <c r="CB152" s="421"/>
      <c r="CC152" s="421"/>
      <c r="CD152" s="421"/>
      <c r="CE152" s="424"/>
      <c r="CF152" s="425"/>
      <c r="CG152" s="421"/>
      <c r="CH152" s="421"/>
      <c r="CI152" s="421"/>
      <c r="CJ152" s="421"/>
      <c r="CK152" s="421"/>
      <c r="CL152" s="421"/>
      <c r="CM152" s="421"/>
      <c r="CN152" s="421"/>
      <c r="CO152" s="421"/>
      <c r="CP152" s="421"/>
      <c r="CQ152" s="421"/>
      <c r="CR152" s="421"/>
      <c r="CS152" s="421"/>
      <c r="CT152" s="421"/>
      <c r="DC152" s="421"/>
      <c r="DD152" s="422"/>
      <c r="DE152" s="422"/>
      <c r="DF152" s="422"/>
      <c r="DG152" s="422"/>
      <c r="DH152" s="422"/>
      <c r="DI152" s="422"/>
      <c r="DJ152" s="422"/>
      <c r="DK152" s="422"/>
      <c r="DL152" s="421"/>
      <c r="DM152" s="421"/>
      <c r="DN152" s="421"/>
      <c r="DO152" s="421"/>
      <c r="DP152" s="421"/>
      <c r="DQ152" s="421"/>
      <c r="DR152" s="421"/>
      <c r="DS152" s="421"/>
      <c r="DT152" s="421"/>
      <c r="DU152" s="421"/>
      <c r="DV152" s="421"/>
      <c r="DW152" s="421"/>
      <c r="DX152" s="421"/>
      <c r="DY152" s="421"/>
      <c r="DZ152" s="421"/>
      <c r="EA152" s="421"/>
      <c r="EB152" s="421"/>
      <c r="EC152" s="421"/>
      <c r="ED152" s="421"/>
      <c r="EE152" s="421"/>
      <c r="EF152" s="421"/>
      <c r="EG152" s="421"/>
      <c r="EH152" s="421"/>
      <c r="EI152" s="421"/>
      <c r="EJ152" s="421"/>
      <c r="EK152" s="421"/>
      <c r="EL152" s="421"/>
      <c r="EM152" s="421"/>
      <c r="EN152" s="421"/>
      <c r="EO152" s="421"/>
      <c r="EP152" s="421"/>
      <c r="EQ152" s="421"/>
      <c r="ER152" s="421"/>
      <c r="ES152" s="421"/>
      <c r="ET152" s="421"/>
      <c r="EU152" s="421"/>
      <c r="EV152" s="421"/>
      <c r="EW152" s="421"/>
      <c r="EX152" s="421"/>
      <c r="EY152" s="421"/>
      <c r="EZ152" s="421"/>
      <c r="FA152" s="421"/>
      <c r="FB152" s="421"/>
      <c r="FC152" s="421"/>
      <c r="FD152" s="421"/>
      <c r="FE152" s="421"/>
      <c r="FF152" s="421"/>
      <c r="FG152" s="421"/>
      <c r="FH152" s="421"/>
      <c r="FI152" s="421"/>
      <c r="FJ152" s="421"/>
      <c r="FK152" s="421"/>
      <c r="FL152" s="421"/>
      <c r="FM152" s="421"/>
      <c r="FN152" s="421"/>
      <c r="FO152" s="421"/>
      <c r="FP152" s="421"/>
      <c r="FQ152" s="421"/>
      <c r="FR152" s="421"/>
      <c r="FS152" s="421"/>
      <c r="FT152" s="421"/>
      <c r="FU152" s="421"/>
      <c r="FV152" s="421"/>
      <c r="FW152" s="421"/>
      <c r="FX152" s="421"/>
      <c r="FY152" s="421"/>
      <c r="FZ152" s="421"/>
      <c r="GA152" s="421"/>
      <c r="GB152" s="421"/>
      <c r="GC152" s="421"/>
      <c r="GD152" s="421"/>
      <c r="GE152" s="421"/>
      <c r="GF152" s="421"/>
      <c r="GG152" s="421"/>
      <c r="GH152" s="421"/>
      <c r="GI152" s="421"/>
      <c r="GJ152" s="421"/>
      <c r="GK152" s="421"/>
      <c r="GL152" s="421"/>
      <c r="GM152" s="421"/>
      <c r="GN152" s="421"/>
      <c r="GO152" s="421"/>
      <c r="GP152" s="421"/>
      <c r="GQ152" s="421"/>
      <c r="GR152" s="421"/>
      <c r="GS152" s="421"/>
      <c r="GT152" s="421"/>
      <c r="GU152" s="421"/>
      <c r="GV152" s="421"/>
      <c r="GW152" s="421"/>
      <c r="GX152" s="421"/>
      <c r="GY152" s="421"/>
      <c r="GZ152" s="421"/>
      <c r="HA152" s="421"/>
      <c r="HB152" s="421"/>
      <c r="HC152" s="421"/>
      <c r="HD152" s="421"/>
      <c r="HE152" s="421"/>
      <c r="HF152" s="421"/>
      <c r="HG152" s="421"/>
      <c r="HH152" s="421"/>
      <c r="HI152" s="421"/>
      <c r="HJ152" s="421"/>
      <c r="HK152" s="421"/>
      <c r="HL152" s="421"/>
      <c r="HM152" s="421"/>
      <c r="HN152" s="421"/>
      <c r="HO152" s="421"/>
      <c r="HP152" s="421"/>
      <c r="HQ152" s="421"/>
      <c r="HR152" s="421"/>
      <c r="HS152" s="421"/>
      <c r="HT152" s="421"/>
      <c r="HU152" s="421"/>
      <c r="HV152" s="421"/>
      <c r="HW152" s="421"/>
      <c r="HX152" s="421"/>
      <c r="HY152" s="421"/>
      <c r="HZ152" s="421"/>
      <c r="IA152" s="421"/>
      <c r="IB152" s="421"/>
      <c r="IC152" s="421"/>
      <c r="ID152" s="421"/>
      <c r="IE152" s="421"/>
      <c r="IF152" s="421"/>
      <c r="IG152" s="421"/>
      <c r="IH152" s="421"/>
      <c r="II152" s="421"/>
      <c r="IJ152" s="421"/>
      <c r="IK152" s="421"/>
      <c r="IL152" s="421"/>
      <c r="IM152" s="421"/>
      <c r="IN152" s="421"/>
      <c r="IO152" s="421"/>
      <c r="IP152" s="421"/>
      <c r="IQ152" s="421"/>
      <c r="IR152" s="421"/>
      <c r="IS152" s="421"/>
      <c r="IT152" s="421"/>
      <c r="IU152" s="421"/>
    </row>
    <row r="153" spans="1:255" ht="13.5" customHeight="1" x14ac:dyDescent="0.25">
      <c r="A153" s="139"/>
      <c r="B153" s="427" t="str">
        <f>'ПЛАН НАВЧАЛЬНОГО ПРОЦЕСУ ДЕННА'!B153</f>
        <v>Гарант освітньої програми</v>
      </c>
      <c r="C153" s="878"/>
      <c r="D153" s="878"/>
      <c r="E153" s="878"/>
      <c r="F153" s="878"/>
      <c r="G153" s="878"/>
      <c r="H153" s="878"/>
      <c r="J153" s="874" t="str">
        <f>'ПЛАН НАВЧАЛЬНОГО ПРОЦЕСУ ДЕННА'!J153:W153</f>
        <v>д.е.н., проф. Галгаш Р.А.</v>
      </c>
      <c r="K153" s="874"/>
      <c r="L153" s="874"/>
      <c r="M153" s="874"/>
      <c r="N153" s="874"/>
      <c r="O153" s="874"/>
      <c r="P153" s="874"/>
      <c r="Q153" s="874"/>
      <c r="R153" s="874"/>
      <c r="S153" s="874"/>
      <c r="T153" s="874"/>
      <c r="U153" s="874"/>
      <c r="V153" s="874"/>
      <c r="W153" s="874"/>
      <c r="X153" s="875"/>
      <c r="Y153" s="875"/>
      <c r="Z153" s="875"/>
      <c r="AA153" s="875"/>
      <c r="AB153" s="405"/>
      <c r="AC153" s="405"/>
      <c r="AD153" s="429" t="str">
        <f>'ПЛАН НАВЧАЛЬНОГО ПРОЦЕСУ ДЕННА'!AD153</f>
        <v>Кафедра</v>
      </c>
      <c r="AE153" s="428"/>
      <c r="AF153" s="874" t="str">
        <f>'ПЛАН НАВЧАЛЬНОГО ПРОЦЕСУ ДЕННА'!AF153:AP153</f>
        <v>публічного управління, менеджменту та маркетингу</v>
      </c>
      <c r="AG153" s="874"/>
      <c r="AH153" s="874"/>
      <c r="AI153" s="874"/>
      <c r="AJ153" s="874"/>
      <c r="AK153" s="874"/>
      <c r="AL153" s="874"/>
      <c r="AM153" s="874"/>
      <c r="AN153" s="874"/>
      <c r="AO153" s="874"/>
      <c r="AP153" s="874"/>
      <c r="AQ153" s="874"/>
      <c r="AR153" s="874"/>
      <c r="AS153" s="874"/>
      <c r="AT153" s="405"/>
      <c r="AU153" s="405"/>
      <c r="AV153" s="405"/>
      <c r="AW153" s="405"/>
      <c r="AX153" s="405"/>
      <c r="AY153" s="405"/>
      <c r="AZ153" s="405"/>
      <c r="BA153" s="405"/>
      <c r="BB153" s="405"/>
      <c r="BC153" s="405"/>
      <c r="BD153" s="405"/>
      <c r="BE153" s="405"/>
      <c r="BF153" s="405"/>
      <c r="BG153" s="405"/>
      <c r="BH153" s="405"/>
      <c r="BI153" s="405"/>
      <c r="BJ153" s="430"/>
      <c r="BK153" s="139"/>
      <c r="BL153" s="103">
        <f>COUNTIF($W$15:$W$68,1)+COUNTIF($W$106:$W$125,1)</f>
        <v>0</v>
      </c>
      <c r="BM153" s="103">
        <f>COUNTIF($W$15:$W$68,2)+COUNTIF($W$106:$W$125,2)</f>
        <v>0</v>
      </c>
      <c r="BN153" s="103">
        <f>COUNTIF($W$15:$W$68,3)+COUNTIF($W$106:$W$125,3)</f>
        <v>0</v>
      </c>
      <c r="BO153" s="103">
        <f>COUNTIF($W$15:$W$68,4)+COUNTIF($W$106:$W$125,4)</f>
        <v>0</v>
      </c>
      <c r="BP153" s="103">
        <f>COUNTIF($W$15:$W$68,5)+COUNTIF($W$106:$W$125,5)</f>
        <v>0</v>
      </c>
      <c r="BQ153" s="103">
        <f>COUNTIF($W$15:$W$68,6)+COUNTIF($W$106:$W$125,6)</f>
        <v>0</v>
      </c>
      <c r="BR153" s="103">
        <f>COUNTIF($W$15:$W$68,7)+COUNTIF($W$106:$W$125,7)</f>
        <v>0</v>
      </c>
      <c r="BS153" s="103">
        <f>COUNTIF($W$15:$W$68,8)+COUNTIF($W$106:$W$125,8)</f>
        <v>0</v>
      </c>
      <c r="BT153" s="20"/>
      <c r="BU153" s="20"/>
      <c r="BV153" s="20"/>
      <c r="BW153" s="139"/>
      <c r="BX153" s="139"/>
      <c r="BY153" s="139"/>
      <c r="BZ153" s="139"/>
      <c r="CA153" s="139"/>
      <c r="CB153" s="139"/>
      <c r="CC153" s="139"/>
      <c r="CD153" s="139"/>
      <c r="CE153" s="236"/>
      <c r="CF153" s="253"/>
      <c r="CG153" s="20"/>
      <c r="CH153" s="139"/>
      <c r="CI153" s="139"/>
      <c r="CJ153" s="139"/>
      <c r="CK153" s="139"/>
      <c r="CL153" s="139"/>
      <c r="CM153" s="139"/>
      <c r="CN153" s="139"/>
      <c r="CO153" s="139"/>
      <c r="CP153" s="139"/>
      <c r="CQ153" s="139"/>
      <c r="CR153" s="139"/>
      <c r="CS153" s="139"/>
      <c r="CT153" s="139"/>
      <c r="DC153" s="139"/>
      <c r="DD153" s="139"/>
      <c r="DE153" s="139"/>
      <c r="DF153" s="139"/>
      <c r="DG153" s="139"/>
      <c r="DH153" s="139"/>
      <c r="DI153" s="139"/>
      <c r="DJ153" s="139"/>
      <c r="DK153" s="139"/>
      <c r="DL153" s="139"/>
      <c r="DM153" s="139"/>
      <c r="DN153" s="139"/>
      <c r="DO153" s="139"/>
      <c r="DP153" s="139"/>
      <c r="DQ153" s="139"/>
      <c r="DR153" s="139"/>
      <c r="DS153" s="139"/>
      <c r="DT153" s="139"/>
      <c r="DU153" s="139"/>
      <c r="DV153" s="139"/>
      <c r="DW153" s="139"/>
      <c r="DX153" s="139"/>
      <c r="DY153" s="139"/>
      <c r="DZ153" s="139"/>
      <c r="EA153" s="139"/>
      <c r="EB153" s="139"/>
      <c r="EC153" s="139"/>
      <c r="ED153" s="139"/>
      <c r="EE153" s="139"/>
      <c r="EF153" s="139"/>
      <c r="EG153" s="139"/>
      <c r="EH153" s="139"/>
      <c r="EI153" s="139"/>
      <c r="EJ153" s="139"/>
      <c r="EK153" s="139"/>
      <c r="EL153" s="139"/>
      <c r="EM153" s="139"/>
      <c r="EN153" s="139"/>
      <c r="EO153" s="139"/>
      <c r="EP153" s="139"/>
      <c r="EQ153" s="139"/>
      <c r="ER153" s="139"/>
      <c r="ES153" s="139"/>
      <c r="ET153" s="139"/>
      <c r="EU153" s="139"/>
      <c r="EV153" s="139"/>
      <c r="EW153" s="139"/>
      <c r="EX153" s="139"/>
      <c r="EY153" s="139"/>
      <c r="EZ153" s="139"/>
      <c r="FA153" s="139"/>
      <c r="FB153" s="139"/>
      <c r="FC153" s="139"/>
      <c r="FD153" s="139"/>
      <c r="FE153" s="139"/>
      <c r="FF153" s="139"/>
      <c r="FG153" s="139"/>
      <c r="FH153" s="139"/>
      <c r="FI153" s="139"/>
      <c r="FJ153" s="139"/>
      <c r="FK153" s="139"/>
      <c r="FL153" s="139"/>
      <c r="FM153" s="139"/>
      <c r="FN153" s="139"/>
      <c r="FO153" s="139"/>
      <c r="FP153" s="139"/>
      <c r="FQ153" s="139"/>
      <c r="FR153" s="139"/>
      <c r="FS153" s="139"/>
      <c r="FT153" s="139"/>
      <c r="FU153" s="139"/>
      <c r="FV153" s="139"/>
      <c r="FW153" s="139"/>
      <c r="FX153" s="139"/>
      <c r="FY153" s="139"/>
      <c r="FZ153" s="139"/>
      <c r="GA153" s="139"/>
      <c r="GB153" s="139"/>
      <c r="GC153" s="139"/>
      <c r="GD153" s="139"/>
      <c r="GE153" s="139"/>
      <c r="GF153" s="139"/>
      <c r="GG153" s="139"/>
      <c r="GH153" s="139"/>
      <c r="GI153" s="139"/>
      <c r="GJ153" s="139"/>
      <c r="GK153" s="139"/>
      <c r="GL153" s="139"/>
      <c r="GM153" s="139"/>
      <c r="GN153" s="139"/>
      <c r="GO153" s="139"/>
      <c r="GP153" s="139"/>
      <c r="GQ153" s="139"/>
      <c r="GR153" s="139"/>
      <c r="GS153" s="139"/>
      <c r="GT153" s="139"/>
      <c r="GU153" s="139"/>
      <c r="GV153" s="139"/>
      <c r="GW153" s="139"/>
      <c r="GX153" s="139"/>
      <c r="GY153" s="139"/>
      <c r="GZ153" s="139"/>
      <c r="HA153" s="139"/>
      <c r="HB153" s="139"/>
      <c r="HC153" s="139"/>
      <c r="HD153" s="139"/>
      <c r="HE153" s="139"/>
      <c r="HF153" s="139"/>
      <c r="HG153" s="139"/>
      <c r="HH153" s="139"/>
      <c r="HI153" s="139"/>
      <c r="HJ153" s="139"/>
      <c r="HK153" s="139"/>
      <c r="HL153" s="139"/>
      <c r="HM153" s="139"/>
      <c r="HN153" s="139"/>
      <c r="HO153" s="139"/>
      <c r="HP153" s="139"/>
      <c r="HQ153" s="139"/>
      <c r="HR153" s="139"/>
      <c r="HS153" s="139"/>
      <c r="HT153" s="139"/>
      <c r="HU153" s="139"/>
      <c r="HV153" s="139"/>
      <c r="HW153" s="139"/>
      <c r="HX153" s="139"/>
      <c r="HY153" s="139"/>
      <c r="HZ153" s="139"/>
      <c r="IA153" s="139"/>
      <c r="IB153" s="139"/>
      <c r="IC153" s="139"/>
      <c r="ID153" s="139"/>
      <c r="IE153" s="139"/>
      <c r="IF153" s="139"/>
      <c r="IG153" s="139"/>
      <c r="IH153" s="139"/>
      <c r="II153" s="139"/>
      <c r="IJ153" s="139"/>
      <c r="IK153" s="139"/>
      <c r="IL153" s="139"/>
      <c r="IM153" s="139"/>
      <c r="IN153" s="139"/>
      <c r="IO153" s="139"/>
      <c r="IP153" s="139"/>
      <c r="IQ153" s="139"/>
      <c r="IR153" s="139"/>
      <c r="IS153" s="139"/>
      <c r="IT153" s="139"/>
      <c r="IU153" s="139"/>
    </row>
    <row r="154" spans="1:255" s="433" customFormat="1" ht="13.5" customHeight="1" x14ac:dyDescent="0.25">
      <c r="A154" s="431"/>
      <c r="B154" s="432"/>
      <c r="C154" s="879" t="str">
        <f>'ПЛАН НАВЧАЛЬНОГО ПРОЦЕСУ ДЕННА'!C154:H154</f>
        <v>(підпис)</v>
      </c>
      <c r="D154" s="879"/>
      <c r="E154" s="879"/>
      <c r="F154" s="879"/>
      <c r="G154" s="879"/>
      <c r="H154" s="877"/>
      <c r="J154" s="876" t="str">
        <f>'ПЛАН НАВЧАЛЬНОГО ПРОЦЕСУ ДЕННА'!J154:AA154</f>
        <v>(вчений ступінь, вчене звання, прізвище та ініціали)</v>
      </c>
      <c r="K154" s="876"/>
      <c r="L154" s="876"/>
      <c r="M154" s="876"/>
      <c r="N154" s="876"/>
      <c r="O154" s="876"/>
      <c r="P154" s="876"/>
      <c r="Q154" s="876"/>
      <c r="R154" s="876"/>
      <c r="S154" s="876"/>
      <c r="T154" s="876"/>
      <c r="U154" s="876"/>
      <c r="V154" s="876"/>
      <c r="W154" s="876"/>
      <c r="X154" s="877"/>
      <c r="Y154" s="877"/>
      <c r="Z154" s="877"/>
      <c r="AA154" s="877"/>
      <c r="AL154" s="168"/>
      <c r="AM154" s="168"/>
      <c r="AN154" s="434"/>
      <c r="AO154" s="434"/>
      <c r="AP154" s="434"/>
      <c r="AQ154" s="434"/>
      <c r="AR154" s="434"/>
      <c r="AS154" s="434"/>
      <c r="AT154" s="434"/>
      <c r="AU154" s="434"/>
      <c r="AV154" s="434"/>
      <c r="AW154" s="434"/>
      <c r="AX154" s="434"/>
      <c r="AY154" s="434"/>
      <c r="AZ154" s="434"/>
      <c r="BA154" s="434"/>
      <c r="BB154" s="434"/>
      <c r="BC154" s="434"/>
      <c r="BD154" s="434"/>
      <c r="BE154" s="434"/>
      <c r="BF154" s="434"/>
      <c r="BG154" s="434"/>
      <c r="BH154" s="434"/>
      <c r="BI154" s="434"/>
      <c r="BJ154" s="78"/>
      <c r="BK154" s="24" t="s">
        <v>36</v>
      </c>
      <c r="BL154" s="107">
        <f t="shared" ref="BL154:BS154" ca="1" si="212">SUM(BL147:BL153)+BW$154</f>
        <v>0</v>
      </c>
      <c r="BM154" s="107">
        <f t="shared" ca="1" si="212"/>
        <v>0</v>
      </c>
      <c r="BN154" s="107">
        <f t="shared" ca="1" si="212"/>
        <v>0</v>
      </c>
      <c r="BO154" s="107">
        <f t="shared" ca="1" si="212"/>
        <v>0</v>
      </c>
      <c r="BP154" s="107">
        <f t="shared" ca="1" si="212"/>
        <v>0</v>
      </c>
      <c r="BQ154" s="107">
        <f t="shared" ca="1" si="212"/>
        <v>0</v>
      </c>
      <c r="BR154" s="107">
        <f t="shared" ca="1" si="212"/>
        <v>0</v>
      </c>
      <c r="BS154" s="107">
        <f t="shared" ca="1" si="212"/>
        <v>0</v>
      </c>
      <c r="BT154" s="20"/>
      <c r="BU154" s="20"/>
      <c r="BV154" s="20"/>
      <c r="BW154" s="93">
        <f ca="1">INDIRECT(ADDRESS(287+9*($BK$130-1),COLUMN(BW154),1,1))</f>
        <v>0</v>
      </c>
      <c r="BX154" s="93">
        <f t="shared" ref="BX154:CD154" ca="1" si="213">INDIRECT(ADDRESS(287+9*($BK$130-1),COLUMN(BX154),1,1))</f>
        <v>0</v>
      </c>
      <c r="BY154" s="93">
        <f t="shared" ca="1" si="213"/>
        <v>0</v>
      </c>
      <c r="BZ154" s="93">
        <f t="shared" ca="1" si="213"/>
        <v>0</v>
      </c>
      <c r="CA154" s="93">
        <f t="shared" ca="1" si="213"/>
        <v>0</v>
      </c>
      <c r="CB154" s="93">
        <f t="shared" ca="1" si="213"/>
        <v>0</v>
      </c>
      <c r="CC154" s="93">
        <f t="shared" ca="1" si="213"/>
        <v>0</v>
      </c>
      <c r="CD154" s="93">
        <f t="shared" ca="1" si="213"/>
        <v>0</v>
      </c>
      <c r="CE154" s="236"/>
      <c r="CF154" s="253"/>
      <c r="CG154" s="20"/>
      <c r="CH154" s="139"/>
      <c r="CI154" s="139"/>
      <c r="CJ154" s="139"/>
      <c r="CK154" s="139"/>
      <c r="CL154" s="139"/>
      <c r="CM154" s="139"/>
      <c r="CN154" s="139"/>
      <c r="CO154" s="139"/>
      <c r="CP154" s="139"/>
      <c r="CQ154" s="139"/>
      <c r="CR154" s="139"/>
      <c r="CS154" s="139"/>
      <c r="CT154" s="139"/>
      <c r="DC154" s="139"/>
      <c r="DD154" s="139"/>
      <c r="DE154" s="139"/>
      <c r="DF154" s="139"/>
      <c r="DG154" s="139"/>
      <c r="DH154" s="139"/>
      <c r="DI154" s="139"/>
      <c r="DJ154" s="139"/>
      <c r="DK154" s="139"/>
      <c r="DL154" s="139"/>
      <c r="DM154" s="139"/>
      <c r="DN154" s="139"/>
      <c r="DO154" s="139"/>
      <c r="DP154" s="139"/>
      <c r="DQ154" s="139"/>
      <c r="DR154" s="139"/>
      <c r="DS154" s="139"/>
      <c r="DT154" s="139"/>
    </row>
    <row r="155" spans="1:255" s="20" customFormat="1" ht="13.5" customHeight="1" x14ac:dyDescent="0.25">
      <c r="B155" s="427" t="str">
        <f>'ПЛАН НАВЧАЛЬНОГО ПРОЦЕСУ ДЕННА'!B155</f>
        <v xml:space="preserve">Завідувач кафедри </v>
      </c>
      <c r="C155" s="880"/>
      <c r="D155" s="878"/>
      <c r="E155" s="878"/>
      <c r="F155" s="878"/>
      <c r="G155" s="878"/>
      <c r="H155" s="878"/>
      <c r="I155" s="426"/>
      <c r="J155" s="874" t="str">
        <f>'ПЛАН НАВЧАЛЬНОГО ПРОЦЕСУ ДЕННА'!J155:W155</f>
        <v>д.е.н., проф. Хандій О.О.</v>
      </c>
      <c r="K155" s="874"/>
      <c r="L155" s="874"/>
      <c r="M155" s="874"/>
      <c r="N155" s="874"/>
      <c r="O155" s="874"/>
      <c r="P155" s="874"/>
      <c r="Q155" s="874"/>
      <c r="R155" s="874"/>
      <c r="S155" s="874"/>
      <c r="T155" s="874"/>
      <c r="U155" s="874"/>
      <c r="V155" s="874"/>
      <c r="W155" s="874"/>
      <c r="X155" s="875"/>
      <c r="Y155" s="875"/>
      <c r="Z155" s="875"/>
      <c r="AA155" s="875"/>
      <c r="AD155" s="427" t="str">
        <f>'ПЛАН НАВЧАЛЬНОГО ПРОЦЕСУ ДЕННА'!AD155</f>
        <v>Декан факультету економіки і управління  ____________   Івченко Є.А.</v>
      </c>
      <c r="AL155" s="435"/>
      <c r="AM155" s="435"/>
      <c r="AN155" s="436"/>
      <c r="AO155" s="405"/>
      <c r="AP155" s="436"/>
      <c r="AQ155" s="436"/>
      <c r="AR155" s="436"/>
      <c r="AS155" s="405"/>
      <c r="AT155" s="436"/>
      <c r="AU155" s="436"/>
      <c r="AV155" s="436"/>
      <c r="AW155" s="405"/>
      <c r="AX155" s="436"/>
      <c r="AY155" s="436"/>
      <c r="AZ155" s="436"/>
      <c r="BA155" s="405"/>
      <c r="BB155" s="436"/>
      <c r="BC155" s="436"/>
      <c r="BD155" s="436"/>
      <c r="BE155" s="405"/>
      <c r="BF155" s="436"/>
      <c r="BG155" s="436"/>
      <c r="BH155" s="436"/>
      <c r="BI155" s="405"/>
      <c r="BJ155" s="55"/>
      <c r="BK155" s="139"/>
      <c r="BL155" s="139"/>
      <c r="BM155" s="139"/>
      <c r="BN155" s="139"/>
      <c r="BO155" s="139"/>
      <c r="BP155" s="139"/>
      <c r="BQ155" s="139"/>
      <c r="BR155" s="139"/>
      <c r="BS155" s="139"/>
      <c r="BW155" s="139"/>
      <c r="BX155" s="139"/>
      <c r="BY155" s="139"/>
      <c r="BZ155" s="139"/>
      <c r="CA155" s="139"/>
      <c r="CB155" s="139"/>
      <c r="CC155" s="139"/>
      <c r="CD155" s="139"/>
      <c r="CE155" s="236"/>
      <c r="CF155" s="253"/>
      <c r="CH155" s="139"/>
      <c r="CI155" s="139"/>
      <c r="CJ155" s="139"/>
      <c r="CK155" s="139"/>
      <c r="CL155" s="139"/>
      <c r="CM155" s="139"/>
      <c r="CN155" s="139"/>
      <c r="CO155" s="139"/>
      <c r="CP155" s="139"/>
      <c r="CQ155" s="139"/>
      <c r="CR155" s="139"/>
      <c r="CS155" s="139"/>
      <c r="CT155" s="139"/>
      <c r="DC155" s="139"/>
      <c r="DL155" s="139"/>
      <c r="DM155" s="139"/>
      <c r="DN155" s="139"/>
      <c r="DO155" s="139"/>
      <c r="DP155" s="139"/>
      <c r="DQ155" s="139"/>
      <c r="DR155" s="139"/>
      <c r="DS155" s="139"/>
      <c r="DT155" s="139"/>
    </row>
    <row r="156" spans="1:255" ht="13.5" customHeight="1" x14ac:dyDescent="0.25">
      <c r="C156" s="879" t="str">
        <f>'ПЛАН НАВЧАЛЬНОГО ПРОЦЕСУ ДЕННА'!C156:H156</f>
        <v>(підпис)</v>
      </c>
      <c r="D156" s="879"/>
      <c r="E156" s="879"/>
      <c r="F156" s="879"/>
      <c r="G156" s="879"/>
      <c r="H156" s="877"/>
      <c r="J156" s="876" t="str">
        <f>'ПЛАН НАВЧАЛЬНОГО ПРОЦЕСУ ДЕННА'!J156:AA156</f>
        <v>(вчений ступінь, вчене звання, прізвище та ініціали)</v>
      </c>
      <c r="K156" s="876"/>
      <c r="L156" s="876"/>
      <c r="M156" s="876"/>
      <c r="N156" s="876"/>
      <c r="O156" s="876"/>
      <c r="P156" s="876"/>
      <c r="Q156" s="876"/>
      <c r="R156" s="876"/>
      <c r="S156" s="876"/>
      <c r="T156" s="876"/>
      <c r="U156" s="876"/>
      <c r="V156" s="876"/>
      <c r="W156" s="876"/>
      <c r="X156" s="877"/>
      <c r="Y156" s="877"/>
      <c r="Z156" s="877"/>
      <c r="AA156" s="877"/>
      <c r="AL156" s="435"/>
      <c r="AM156" s="435"/>
      <c r="AN156" s="436"/>
      <c r="AO156" s="405"/>
      <c r="AP156" s="436"/>
      <c r="AQ156" s="436"/>
      <c r="AR156" s="436"/>
      <c r="AS156" s="405"/>
      <c r="AT156" s="436"/>
      <c r="AU156" s="436"/>
      <c r="AV156" s="436"/>
      <c r="AW156" s="405"/>
      <c r="AX156" s="436"/>
      <c r="AY156" s="436"/>
      <c r="AZ156" s="436"/>
      <c r="BA156" s="405"/>
      <c r="BB156" s="436"/>
      <c r="BC156" s="436"/>
      <c r="BD156" s="436"/>
      <c r="BE156" s="405"/>
      <c r="BF156" s="436"/>
      <c r="BG156" s="436"/>
      <c r="BH156" s="436"/>
      <c r="BI156" s="405"/>
      <c r="BK156" s="139"/>
      <c r="BL156" s="139"/>
      <c r="BM156" s="139"/>
      <c r="BN156" s="139"/>
      <c r="BO156" s="139"/>
      <c r="BP156" s="139"/>
      <c r="BQ156" s="139"/>
      <c r="BR156" s="139"/>
      <c r="BS156" s="139"/>
      <c r="BW156" s="139"/>
      <c r="BX156" s="139"/>
      <c r="BY156" s="139"/>
      <c r="BZ156" s="139"/>
      <c r="CA156" s="139"/>
      <c r="CB156" s="139"/>
      <c r="CC156" s="139"/>
      <c r="CD156" s="139"/>
      <c r="CH156" s="139"/>
      <c r="CI156" s="139"/>
      <c r="CJ156" s="139"/>
      <c r="CK156" s="139"/>
      <c r="CL156" s="139"/>
      <c r="CM156" s="139"/>
      <c r="CN156" s="139"/>
      <c r="CO156" s="139"/>
      <c r="CP156" s="139"/>
      <c r="CQ156" s="139"/>
      <c r="CR156" s="139"/>
      <c r="CS156" s="139"/>
      <c r="CT156" s="139"/>
      <c r="DC156" s="139"/>
      <c r="DL156" s="139"/>
      <c r="DM156" s="139"/>
      <c r="DN156" s="139"/>
      <c r="DO156" s="139"/>
      <c r="DP156" s="139"/>
      <c r="DQ156" s="139"/>
      <c r="DR156" s="139"/>
      <c r="DS156" s="139"/>
      <c r="DT156" s="139"/>
    </row>
    <row r="157" spans="1:255" s="529" customFormat="1" ht="13.5" customHeight="1" x14ac:dyDescent="0.2">
      <c r="A157" s="580"/>
      <c r="B157" s="269" t="str">
        <f>'ПЛАН НАВЧАЛЬНОГО ПРОЦЕСУ ДЕННА'!B157</f>
        <v>Директор центру організаційно-методичного забезпечення освітньої діяльності</v>
      </c>
      <c r="C157" s="568"/>
      <c r="D157" s="540"/>
      <c r="E157" s="540"/>
      <c r="F157" s="540"/>
      <c r="G157" s="540"/>
      <c r="H157" s="540"/>
      <c r="I157" s="581"/>
      <c r="J157" s="558"/>
      <c r="K157" s="558"/>
      <c r="L157" s="558"/>
      <c r="M157" s="558"/>
      <c r="N157" s="582"/>
      <c r="O157" s="622"/>
      <c r="P157" s="622"/>
      <c r="Q157" s="622"/>
      <c r="R157" s="622"/>
      <c r="S157" s="622"/>
      <c r="T157" s="622"/>
      <c r="U157" s="622"/>
      <c r="W157" s="310" t="str">
        <f>'ПЛАН НАВЧАЛЬНОГО ПРОЦЕСУ ДЕННА'!W157</f>
        <v>Боровік П.В.</v>
      </c>
      <c r="X157" s="581"/>
      <c r="Y157" s="581"/>
      <c r="Z157" s="581"/>
      <c r="AA157" s="576"/>
      <c r="AB157" s="576"/>
      <c r="AC157" s="576"/>
      <c r="AD157" s="576"/>
      <c r="AE157" s="576"/>
      <c r="AF157" s="576"/>
      <c r="AG157" s="576"/>
      <c r="AH157" s="576"/>
      <c r="AL157" s="576"/>
      <c r="AN157" s="576"/>
      <c r="AO157" s="575"/>
      <c r="AP157" s="575"/>
      <c r="AQ157" s="576"/>
      <c r="AR157" s="578"/>
      <c r="AS157" s="578"/>
      <c r="AT157" s="578"/>
      <c r="AU157" s="578"/>
      <c r="AV157" s="578"/>
      <c r="AW157" s="578"/>
      <c r="AX157" s="578"/>
      <c r="AY157" s="578"/>
      <c r="AZ157" s="578"/>
      <c r="BA157" s="578"/>
      <c r="BB157" s="578"/>
      <c r="BC157" s="578"/>
      <c r="BD157" s="578"/>
      <c r="BE157" s="578"/>
      <c r="BF157" s="578"/>
      <c r="BG157" s="578"/>
      <c r="BH157" s="578"/>
      <c r="BI157" s="578"/>
      <c r="BJ157" s="559"/>
      <c r="BK157" s="572"/>
      <c r="BL157" s="572"/>
      <c r="BM157" s="572"/>
      <c r="BN157" s="572"/>
      <c r="BO157" s="572"/>
      <c r="BP157" s="572"/>
      <c r="BQ157" s="572"/>
      <c r="BR157" s="572"/>
      <c r="BS157" s="572"/>
      <c r="BT157" s="544"/>
      <c r="BU157" s="544"/>
      <c r="BV157" s="544"/>
      <c r="BW157" s="572"/>
      <c r="BX157" s="572"/>
      <c r="BY157" s="572"/>
      <c r="BZ157" s="572"/>
      <c r="CA157" s="572"/>
      <c r="CB157" s="572"/>
      <c r="CC157" s="572"/>
      <c r="CD157" s="572"/>
      <c r="CE157" s="545"/>
      <c r="CF157" s="546"/>
      <c r="CH157" s="572"/>
      <c r="CI157" s="572"/>
      <c r="CJ157" s="572"/>
      <c r="CK157" s="572"/>
      <c r="CL157" s="572"/>
      <c r="CM157" s="572"/>
      <c r="CN157" s="572"/>
      <c r="CO157" s="572"/>
      <c r="CP157" s="572"/>
      <c r="CQ157" s="572"/>
      <c r="CR157" s="572"/>
      <c r="CS157" s="572"/>
      <c r="CT157" s="572"/>
      <c r="DC157" s="572"/>
      <c r="DD157" s="583"/>
      <c r="DE157" s="583"/>
      <c r="DF157" s="583"/>
      <c r="DG157" s="583"/>
      <c r="DH157" s="583"/>
      <c r="DI157" s="583"/>
      <c r="DJ157" s="583"/>
      <c r="DK157" s="583"/>
      <c r="DL157" s="572"/>
      <c r="DM157" s="572"/>
      <c r="DN157" s="572"/>
      <c r="DO157" s="572"/>
      <c r="DP157" s="572"/>
      <c r="DQ157" s="572"/>
      <c r="DR157" s="572"/>
      <c r="DS157" s="572"/>
      <c r="DT157" s="572"/>
    </row>
    <row r="158" spans="1:255" s="561" customFormat="1" ht="13.5" customHeight="1" x14ac:dyDescent="0.25">
      <c r="A158" s="178"/>
      <c r="B158" s="547"/>
      <c r="C158" s="568"/>
      <c r="D158" s="540"/>
      <c r="E158" s="540"/>
      <c r="F158" s="540"/>
      <c r="G158" s="540"/>
      <c r="H158" s="540"/>
      <c r="I158" s="558"/>
      <c r="J158" s="558"/>
      <c r="K158" s="558"/>
      <c r="L158" s="558"/>
      <c r="M158" s="558"/>
      <c r="N158" s="620"/>
      <c r="O158" s="621"/>
      <c r="P158" s="621"/>
      <c r="Q158" s="623" t="s">
        <v>285</v>
      </c>
      <c r="R158" s="624"/>
      <c r="S158" s="624"/>
      <c r="T158" s="624"/>
      <c r="U158" s="624"/>
      <c r="AL158" s="543"/>
      <c r="AM158" s="543"/>
      <c r="AN158" s="543"/>
      <c r="AO158" s="543"/>
      <c r="AP158" s="178"/>
      <c r="AQ158" s="178"/>
      <c r="AR158" s="178"/>
      <c r="AS158" s="178"/>
      <c r="AT158" s="178"/>
      <c r="AU158" s="178"/>
      <c r="AV158" s="178"/>
      <c r="AW158" s="178"/>
      <c r="AX158" s="178"/>
      <c r="AY158" s="178"/>
      <c r="AZ158" s="178"/>
      <c r="BA158" s="178"/>
      <c r="BB158" s="178"/>
      <c r="BC158" s="178"/>
      <c r="BD158" s="178"/>
      <c r="BE158" s="178"/>
      <c r="BF158" s="178"/>
      <c r="BG158" s="178"/>
      <c r="BH158" s="178"/>
      <c r="BI158" s="178"/>
      <c r="BJ158" s="562"/>
      <c r="BK158" s="563"/>
      <c r="BL158" s="563"/>
      <c r="BM158" s="563"/>
      <c r="BN158" s="563"/>
      <c r="BO158" s="563"/>
      <c r="BP158" s="563"/>
      <c r="BQ158" s="563"/>
      <c r="BR158" s="563"/>
      <c r="BS158" s="563"/>
      <c r="BT158" s="564"/>
      <c r="BU158" s="565"/>
      <c r="BV158" s="565"/>
      <c r="BW158" s="563"/>
      <c r="BX158" s="563"/>
      <c r="BY158" s="563"/>
      <c r="BZ158" s="563"/>
      <c r="CA158" s="563"/>
      <c r="CB158" s="563"/>
      <c r="CC158" s="563"/>
      <c r="CD158" s="563"/>
      <c r="CE158" s="566"/>
      <c r="CF158" s="567"/>
      <c r="CG158" s="565"/>
      <c r="CH158" s="563"/>
      <c r="CI158" s="563"/>
      <c r="CJ158" s="563"/>
      <c r="CK158" s="563"/>
      <c r="CL158" s="563"/>
      <c r="CM158" s="563"/>
      <c r="CN158" s="563"/>
      <c r="CO158" s="563"/>
      <c r="CP158" s="563"/>
      <c r="CQ158" s="563"/>
      <c r="CR158" s="563"/>
      <c r="CS158" s="563"/>
      <c r="CT158" s="563"/>
      <c r="DC158" s="563"/>
      <c r="DD158" s="538"/>
      <c r="DE158" s="538"/>
      <c r="DF158" s="538"/>
      <c r="DG158" s="538"/>
      <c r="DH158" s="538"/>
      <c r="DI158" s="538"/>
      <c r="DJ158" s="538"/>
      <c r="DK158" s="538"/>
      <c r="DL158" s="563"/>
      <c r="DM158" s="563"/>
      <c r="DN158" s="563"/>
      <c r="DO158" s="563"/>
      <c r="DP158" s="563"/>
      <c r="DQ158" s="563"/>
      <c r="DR158" s="563"/>
      <c r="DS158" s="563"/>
      <c r="DT158" s="563"/>
    </row>
    <row r="159" spans="1:255" ht="13.5" customHeight="1" x14ac:dyDescent="0.25">
      <c r="X159" s="443"/>
      <c r="AL159" s="428"/>
      <c r="AM159" s="428"/>
      <c r="BK159" s="139"/>
      <c r="BL159" s="139"/>
      <c r="BM159" s="139"/>
      <c r="BN159" s="139"/>
      <c r="BO159" s="139"/>
      <c r="BP159" s="139"/>
      <c r="BQ159" s="139"/>
      <c r="BR159" s="139"/>
      <c r="BS159" s="139"/>
      <c r="BT159" s="20"/>
      <c r="BU159" s="20"/>
      <c r="BV159" s="20"/>
      <c r="BW159" s="139"/>
      <c r="BX159" s="139"/>
      <c r="BY159" s="139"/>
      <c r="BZ159" s="139"/>
      <c r="CA159" s="139"/>
      <c r="CB159" s="139"/>
      <c r="CC159" s="139"/>
      <c r="CD159" s="139"/>
      <c r="CE159" s="236"/>
      <c r="CF159" s="253"/>
      <c r="CG159" s="20"/>
      <c r="CH159" s="139"/>
      <c r="CI159" s="139"/>
      <c r="CJ159" s="139"/>
      <c r="CK159" s="139"/>
      <c r="CL159" s="139"/>
      <c r="CM159" s="139"/>
      <c r="CN159" s="139"/>
      <c r="CO159" s="139"/>
      <c r="CP159" s="139"/>
      <c r="CQ159" s="139"/>
      <c r="CR159" s="139"/>
      <c r="CS159" s="139"/>
      <c r="CT159" s="139"/>
      <c r="DC159" s="139"/>
      <c r="DL159" s="139"/>
      <c r="DM159" s="139"/>
      <c r="DN159" s="139"/>
      <c r="DO159" s="139"/>
      <c r="DP159" s="139"/>
      <c r="DQ159" s="139"/>
      <c r="DR159" s="139"/>
      <c r="DS159" s="139"/>
      <c r="DT159" s="139"/>
    </row>
    <row r="160" spans="1:255" ht="13.5" customHeight="1" x14ac:dyDescent="0.25">
      <c r="B160" s="444" t="str">
        <f>'ПЛАН НАВЧАЛЬНОГО ПРОЦЕСУ ДЕННА'!B160</f>
        <v>Схвалено:</v>
      </c>
      <c r="X160" s="445"/>
      <c r="Y160" s="445"/>
      <c r="Z160" s="428"/>
      <c r="AA160" s="428"/>
      <c r="AB160" s="428"/>
      <c r="AC160" s="428"/>
      <c r="AD160" s="428"/>
      <c r="AE160" s="428"/>
      <c r="AF160" s="428"/>
      <c r="AG160" s="428"/>
      <c r="AH160" s="428"/>
      <c r="AI160" s="428"/>
      <c r="AJ160" s="428"/>
      <c r="AK160" s="428"/>
      <c r="AL160" s="428"/>
      <c r="AM160" s="428"/>
      <c r="BT160" s="20"/>
      <c r="BU160" s="20"/>
      <c r="BV160" s="20"/>
      <c r="BW160" s="139"/>
      <c r="BX160" s="139"/>
      <c r="BY160" s="139"/>
      <c r="BZ160" s="139"/>
      <c r="CA160" s="139"/>
      <c r="CB160" s="139"/>
      <c r="CC160" s="139"/>
      <c r="CD160" s="139"/>
      <c r="CE160" s="236"/>
      <c r="CF160" s="253"/>
      <c r="CG160" s="20"/>
      <c r="CH160" s="139"/>
      <c r="CI160" s="139"/>
      <c r="CJ160" s="139"/>
      <c r="CK160" s="139"/>
      <c r="CL160" s="139"/>
      <c r="CM160" s="139"/>
      <c r="CN160" s="139"/>
      <c r="CO160" s="139"/>
      <c r="CP160" s="139"/>
      <c r="CQ160" s="139"/>
      <c r="CR160" s="139"/>
      <c r="CS160" s="139"/>
      <c r="CT160" s="20"/>
      <c r="DC160" s="20"/>
      <c r="DL160" s="20"/>
    </row>
    <row r="161" spans="1:116" ht="13.5" customHeight="1" x14ac:dyDescent="0.25">
      <c r="B161" s="444" t="str">
        <f>'ПЛАН НАВЧАЛЬНОГО ПРОЦЕСУ ДЕННА'!B161</f>
        <v>Вченою радою Східноукраїнського національного університету імені Володимира Даля, протокол № _____ від "___"_______ 2022 р.</v>
      </c>
      <c r="C161" s="404"/>
      <c r="D161" s="404"/>
      <c r="E161" s="404"/>
      <c r="F161" s="404"/>
      <c r="G161" s="404"/>
      <c r="H161" s="404"/>
      <c r="X161" s="428"/>
      <c r="Y161" s="428"/>
      <c r="AA161" s="428"/>
      <c r="AB161" s="428"/>
      <c r="AC161" s="444" t="str">
        <f>'ПЛАН НАВЧАЛЬНОГО ПРОЦЕСУ ДЕННА'!AC161</f>
        <v>Голова Вченої ради_______________ проф. Поркуян О.В.</v>
      </c>
      <c r="AD161" s="428"/>
      <c r="AE161" s="428"/>
      <c r="AF161" s="428"/>
      <c r="AG161" s="428"/>
      <c r="AH161" s="428"/>
      <c r="AI161" s="428"/>
      <c r="AJ161" s="428"/>
      <c r="AK161" s="428"/>
      <c r="AL161" s="428"/>
      <c r="AM161" s="428"/>
      <c r="BT161" s="60"/>
      <c r="BU161" s="60"/>
      <c r="BV161" s="60"/>
      <c r="BW161" s="139"/>
      <c r="BX161" s="139"/>
      <c r="BY161" s="139"/>
      <c r="BZ161" s="139"/>
      <c r="CA161" s="139"/>
      <c r="CB161" s="139"/>
      <c r="CC161" s="139"/>
      <c r="CD161" s="139"/>
      <c r="CE161" s="446"/>
      <c r="CF161" s="447"/>
      <c r="CG161" s="60"/>
      <c r="CT161" s="20"/>
      <c r="DC161" s="60"/>
      <c r="DL161" s="20"/>
    </row>
    <row r="162" spans="1:116" ht="13.5" customHeight="1" x14ac:dyDescent="0.25">
      <c r="B162" s="404"/>
      <c r="C162" s="404"/>
      <c r="D162" s="404"/>
      <c r="E162" s="404"/>
      <c r="F162" s="404"/>
      <c r="G162" s="404"/>
      <c r="H162" s="404"/>
      <c r="X162" s="428"/>
      <c r="Y162" s="428"/>
      <c r="Z162" s="428"/>
      <c r="AA162" s="428"/>
      <c r="AB162" s="428"/>
      <c r="AC162" s="428"/>
      <c r="AD162" s="428"/>
      <c r="AE162" s="428"/>
      <c r="AF162" s="428"/>
      <c r="AG162" s="428"/>
      <c r="AH162" s="428"/>
      <c r="AI162" s="428"/>
      <c r="AJ162" s="428"/>
      <c r="AK162" s="428"/>
      <c r="AL162" s="428"/>
      <c r="AM162" s="428"/>
      <c r="BT162" s="60"/>
      <c r="BU162" s="60"/>
      <c r="BV162" s="60"/>
      <c r="BW162" s="139"/>
      <c r="BX162" s="139"/>
      <c r="BY162" s="139"/>
      <c r="BZ162" s="139"/>
      <c r="CA162" s="139"/>
      <c r="CB162" s="139"/>
      <c r="CC162" s="139"/>
      <c r="CD162" s="139"/>
      <c r="CE162" s="446"/>
      <c r="CF162" s="447"/>
      <c r="CG162" s="60"/>
      <c r="CT162" s="20"/>
      <c r="DC162" s="60"/>
      <c r="DL162" s="20"/>
    </row>
    <row r="163" spans="1:116" ht="13.5" customHeight="1" x14ac:dyDescent="0.25">
      <c r="X163" s="428"/>
      <c r="Y163" s="428"/>
      <c r="Z163" s="428"/>
      <c r="AA163" s="428"/>
      <c r="AB163" s="428"/>
      <c r="AC163" s="428"/>
      <c r="AD163" s="428"/>
      <c r="AE163" s="428"/>
      <c r="AF163" s="428"/>
      <c r="AL163" s="428"/>
      <c r="AM163" s="428"/>
      <c r="BT163" s="60"/>
      <c r="BU163" s="60"/>
      <c r="BV163" s="60"/>
      <c r="BW163" s="139"/>
      <c r="BX163" s="139"/>
      <c r="BY163" s="139"/>
      <c r="BZ163" s="139"/>
      <c r="CA163" s="139"/>
      <c r="CB163" s="139"/>
      <c r="CC163" s="139"/>
      <c r="CD163" s="139"/>
      <c r="CE163" s="446"/>
      <c r="CF163" s="447"/>
      <c r="CG163" s="60"/>
      <c r="CT163" s="20"/>
      <c r="DC163" s="60"/>
      <c r="DL163" s="20"/>
    </row>
    <row r="164" spans="1:116" ht="13.5" customHeight="1" x14ac:dyDescent="0.25">
      <c r="X164" s="428"/>
      <c r="Y164" s="428"/>
      <c r="Z164" s="428"/>
      <c r="AA164" s="428"/>
      <c r="AB164" s="428"/>
      <c r="AC164" s="428"/>
      <c r="AD164" s="428"/>
      <c r="AE164" s="428"/>
      <c r="AF164" s="428"/>
      <c r="AL164" s="428"/>
      <c r="AM164" s="428"/>
      <c r="BT164" s="60"/>
      <c r="BU164" s="60"/>
      <c r="BV164" s="60"/>
      <c r="BW164" s="139"/>
      <c r="BX164" s="139"/>
      <c r="BY164" s="139"/>
      <c r="BZ164" s="139"/>
      <c r="CA164" s="139"/>
      <c r="CB164" s="139"/>
      <c r="CC164" s="139"/>
      <c r="CD164" s="139"/>
      <c r="CE164" s="446"/>
      <c r="CF164" s="447"/>
      <c r="CG164" s="60"/>
      <c r="CT164" s="60"/>
      <c r="DC164" s="60"/>
      <c r="DL164" s="60"/>
    </row>
    <row r="165" spans="1:116" ht="13.5" customHeight="1" x14ac:dyDescent="0.25">
      <c r="C165" s="428"/>
      <c r="X165" s="428"/>
      <c r="Y165" s="428"/>
      <c r="Z165" s="428"/>
      <c r="AA165" s="428"/>
      <c r="AB165" s="428"/>
      <c r="AC165" s="428"/>
      <c r="AD165" s="428"/>
      <c r="AE165" s="428"/>
      <c r="AF165" s="428"/>
      <c r="AG165" s="428"/>
      <c r="AH165" s="428"/>
      <c r="AI165" s="428"/>
      <c r="AJ165" s="428"/>
      <c r="AK165" s="428"/>
      <c r="AL165" s="428"/>
      <c r="AM165" s="428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139"/>
      <c r="BX165" s="139"/>
      <c r="BY165" s="139"/>
      <c r="BZ165" s="139"/>
      <c r="CA165" s="139"/>
      <c r="CB165" s="139"/>
      <c r="CC165" s="139"/>
      <c r="CD165" s="139"/>
      <c r="CE165" s="446"/>
      <c r="CF165" s="447"/>
      <c r="CG165" s="60"/>
      <c r="CH165" s="60"/>
      <c r="CI165" s="60"/>
      <c r="CJ165" s="60"/>
      <c r="CK165" s="60"/>
      <c r="CP165" s="60"/>
      <c r="CQ165" s="60"/>
      <c r="CR165" s="60"/>
      <c r="CS165" s="60"/>
      <c r="CT165" s="60"/>
    </row>
    <row r="166" spans="1:116" ht="13.5" customHeight="1" x14ac:dyDescent="0.25">
      <c r="C166" s="428"/>
      <c r="X166" s="428"/>
      <c r="Y166" s="428"/>
      <c r="Z166" s="428"/>
      <c r="AA166" s="428"/>
      <c r="AB166" s="428"/>
      <c r="AD166" s="428"/>
      <c r="AE166" s="428"/>
      <c r="AF166" s="428"/>
      <c r="AG166" s="428"/>
      <c r="AH166" s="428"/>
      <c r="AI166" s="428"/>
      <c r="AJ166" s="428"/>
      <c r="AK166" s="428"/>
      <c r="AL166" s="428"/>
      <c r="AM166" s="428"/>
      <c r="BW166" s="139"/>
      <c r="BX166" s="139"/>
      <c r="BY166" s="139"/>
      <c r="BZ166" s="139"/>
      <c r="CA166" s="139"/>
      <c r="CB166" s="139"/>
      <c r="CC166" s="139"/>
      <c r="CD166" s="139"/>
    </row>
    <row r="167" spans="1:116" x14ac:dyDescent="0.25">
      <c r="BW167" s="139"/>
      <c r="BX167" s="139"/>
      <c r="BY167" s="139"/>
      <c r="BZ167" s="139"/>
      <c r="CA167" s="139"/>
      <c r="CB167" s="139"/>
      <c r="CC167" s="139"/>
      <c r="CD167" s="139"/>
    </row>
    <row r="168" spans="1:116" x14ac:dyDescent="0.25">
      <c r="BW168" s="139"/>
      <c r="BX168" s="139"/>
      <c r="BY168" s="139"/>
      <c r="BZ168" s="139"/>
      <c r="CA168" s="139"/>
      <c r="CB168" s="139"/>
      <c r="CC168" s="139"/>
      <c r="CD168" s="139"/>
    </row>
    <row r="169" spans="1:116" x14ac:dyDescent="0.25">
      <c r="BW169" s="139"/>
      <c r="BX169" s="139"/>
      <c r="BY169" s="139"/>
      <c r="BZ169" s="139"/>
      <c r="CA169" s="139"/>
      <c r="CB169" s="139"/>
      <c r="CC169" s="139"/>
      <c r="CD169" s="139"/>
    </row>
    <row r="170" spans="1:116" x14ac:dyDescent="0.25">
      <c r="BW170" s="139"/>
      <c r="BX170" s="139"/>
      <c r="BY170" s="139"/>
      <c r="BZ170" s="139"/>
      <c r="CA170" s="139"/>
      <c r="CB170" s="139"/>
      <c r="CC170" s="139"/>
      <c r="CD170" s="139"/>
    </row>
    <row r="171" spans="1:116" x14ac:dyDescent="0.25">
      <c r="BW171" s="139"/>
      <c r="BX171" s="139"/>
      <c r="BY171" s="139"/>
      <c r="BZ171" s="139"/>
      <c r="CA171" s="139"/>
      <c r="CB171" s="139"/>
      <c r="CC171" s="139"/>
      <c r="CD171" s="139"/>
    </row>
    <row r="172" spans="1:116" x14ac:dyDescent="0.25">
      <c r="BW172" s="139"/>
      <c r="BX172" s="139"/>
      <c r="BY172" s="139"/>
      <c r="BZ172" s="139"/>
      <c r="CA172" s="139"/>
      <c r="CB172" s="139"/>
      <c r="CC172" s="139"/>
      <c r="CD172" s="139"/>
    </row>
    <row r="173" spans="1:116" x14ac:dyDescent="0.2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W173" s="139"/>
      <c r="BX173" s="139"/>
      <c r="BY173" s="139"/>
      <c r="BZ173" s="139"/>
      <c r="CA173" s="139"/>
      <c r="CB173" s="139"/>
      <c r="CC173" s="139"/>
      <c r="CD173" s="139"/>
    </row>
    <row r="174" spans="1:116" x14ac:dyDescent="0.2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W174" s="139"/>
      <c r="BX174" s="139"/>
      <c r="BY174" s="139"/>
      <c r="BZ174" s="139"/>
      <c r="CA174" s="139"/>
      <c r="CB174" s="139"/>
      <c r="CC174" s="139"/>
      <c r="CD174" s="139"/>
    </row>
    <row r="175" spans="1:116" x14ac:dyDescent="0.2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W175" s="139"/>
      <c r="BX175" s="139"/>
      <c r="BY175" s="139"/>
      <c r="BZ175" s="139"/>
      <c r="CA175" s="139"/>
      <c r="CB175" s="139"/>
      <c r="CC175" s="139"/>
      <c r="CD175" s="139"/>
    </row>
    <row r="176" spans="1:116" x14ac:dyDescent="0.2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W176" s="139"/>
      <c r="BX176" s="139"/>
      <c r="BY176" s="139"/>
      <c r="BZ176" s="139"/>
      <c r="CA176" s="139"/>
      <c r="CB176" s="139"/>
      <c r="CC176" s="139"/>
      <c r="CD176" s="139"/>
    </row>
    <row r="177" spans="1:116" x14ac:dyDescent="0.2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W177" s="139"/>
      <c r="BX177" s="139"/>
      <c r="BY177" s="139"/>
      <c r="BZ177" s="139"/>
      <c r="CA177" s="139"/>
      <c r="CB177" s="139"/>
      <c r="CC177" s="139"/>
      <c r="CD177" s="139"/>
    </row>
    <row r="178" spans="1:116" x14ac:dyDescent="0.2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W178" s="139"/>
      <c r="BX178" s="139"/>
      <c r="BY178" s="139"/>
      <c r="BZ178" s="139"/>
      <c r="CA178" s="139"/>
      <c r="CB178" s="139"/>
      <c r="CC178" s="139"/>
      <c r="CD178" s="139"/>
    </row>
    <row r="179" spans="1:116" x14ac:dyDescent="0.2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T179" s="58"/>
      <c r="BU179" s="58"/>
      <c r="BV179" s="58"/>
      <c r="BW179" s="139"/>
      <c r="BX179" s="139"/>
      <c r="BY179" s="139"/>
      <c r="BZ179" s="139"/>
      <c r="CA179" s="139"/>
      <c r="CB179" s="139"/>
      <c r="CC179" s="139"/>
      <c r="CD179" s="139"/>
      <c r="CE179" s="448"/>
      <c r="CF179" s="449"/>
      <c r="CG179" s="58"/>
      <c r="CH179" s="139"/>
      <c r="CI179" s="139"/>
      <c r="CJ179" s="139"/>
      <c r="CK179" s="139"/>
      <c r="CL179" s="139"/>
      <c r="CM179" s="139"/>
      <c r="CN179" s="139"/>
      <c r="CO179" s="139"/>
      <c r="CP179" s="139"/>
      <c r="CQ179" s="139"/>
      <c r="CR179" s="139"/>
      <c r="CS179" s="139"/>
      <c r="CT179" s="20"/>
      <c r="DC179" s="58"/>
      <c r="DL179" s="20"/>
    </row>
    <row r="180" spans="1:116" x14ac:dyDescent="0.2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W180" s="139"/>
      <c r="BX180" s="139"/>
      <c r="BY180" s="139"/>
      <c r="BZ180" s="139"/>
      <c r="CA180" s="139"/>
      <c r="CB180" s="139"/>
      <c r="CC180" s="139"/>
      <c r="CD180" s="139"/>
    </row>
    <row r="181" spans="1:116" x14ac:dyDescent="0.2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W181" s="139"/>
      <c r="BX181" s="139"/>
      <c r="BY181" s="139"/>
      <c r="BZ181" s="139"/>
      <c r="CA181" s="139"/>
      <c r="CB181" s="139"/>
      <c r="CC181" s="139"/>
      <c r="CD181" s="139"/>
    </row>
    <row r="182" spans="1:116" x14ac:dyDescent="0.2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W182" s="139"/>
      <c r="BX182" s="139"/>
      <c r="BY182" s="139"/>
      <c r="BZ182" s="139"/>
      <c r="CA182" s="139"/>
      <c r="CB182" s="139"/>
      <c r="CC182" s="139"/>
      <c r="CD182" s="139"/>
    </row>
    <row r="183" spans="1:116" x14ac:dyDescent="0.2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W183" s="139"/>
      <c r="BX183" s="139"/>
      <c r="BY183" s="139"/>
      <c r="BZ183" s="139"/>
      <c r="CA183" s="139"/>
      <c r="CB183" s="139"/>
      <c r="CC183" s="139"/>
      <c r="CD183" s="139"/>
    </row>
    <row r="184" spans="1:116" x14ac:dyDescent="0.2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W184" s="139"/>
      <c r="BX184" s="139"/>
      <c r="BY184" s="139"/>
      <c r="BZ184" s="139"/>
      <c r="CA184" s="139"/>
      <c r="CB184" s="139"/>
      <c r="CC184" s="139"/>
      <c r="CD184" s="139"/>
    </row>
    <row r="185" spans="1:116" x14ac:dyDescent="0.2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W185" s="139"/>
      <c r="BX185" s="139"/>
      <c r="BY185" s="139"/>
      <c r="BZ185" s="139"/>
      <c r="CA185" s="139"/>
      <c r="CB185" s="139"/>
      <c r="CC185" s="139"/>
      <c r="CD185" s="139"/>
    </row>
    <row r="186" spans="1:116" x14ac:dyDescent="0.2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W186" s="139"/>
      <c r="BX186" s="139"/>
      <c r="BY186" s="139"/>
      <c r="BZ186" s="139"/>
      <c r="CA186" s="139"/>
      <c r="CB186" s="139"/>
      <c r="CC186" s="139"/>
      <c r="CD186" s="139"/>
    </row>
    <row r="187" spans="1:116" x14ac:dyDescent="0.2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W187" s="139"/>
      <c r="BX187" s="139"/>
      <c r="BY187" s="139"/>
      <c r="BZ187" s="139"/>
      <c r="CA187" s="139"/>
      <c r="CB187" s="139"/>
      <c r="CC187" s="139"/>
      <c r="CD187" s="139"/>
    </row>
    <row r="188" spans="1:116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W188" s="139"/>
      <c r="BX188" s="139"/>
      <c r="BY188" s="139"/>
      <c r="BZ188" s="139"/>
      <c r="CA188" s="139"/>
      <c r="CB188" s="139"/>
      <c r="CC188" s="139"/>
      <c r="CD188" s="139"/>
    </row>
    <row r="189" spans="1:116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W189" s="139"/>
      <c r="BX189" s="139"/>
      <c r="BY189" s="139"/>
      <c r="BZ189" s="139"/>
      <c r="CA189" s="139"/>
      <c r="CB189" s="139"/>
      <c r="CC189" s="139"/>
      <c r="CD189" s="139"/>
      <c r="CE189" s="34"/>
      <c r="CF189" s="34"/>
      <c r="DD189" s="34"/>
      <c r="DE189" s="34"/>
      <c r="DF189" s="34"/>
      <c r="DG189" s="34"/>
      <c r="DH189" s="34"/>
      <c r="DI189" s="34"/>
      <c r="DJ189" s="34"/>
      <c r="DK189" s="34"/>
    </row>
    <row r="190" spans="1:116" x14ac:dyDescent="0.2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W190" s="139"/>
      <c r="BX190" s="139"/>
      <c r="BY190" s="139"/>
      <c r="BZ190" s="139"/>
      <c r="CA190" s="139"/>
      <c r="CB190" s="139"/>
      <c r="CC190" s="139"/>
      <c r="CD190" s="139"/>
      <c r="CE190" s="34"/>
      <c r="CF190" s="34"/>
      <c r="DD190" s="34"/>
      <c r="DE190" s="34"/>
      <c r="DF190" s="34"/>
      <c r="DG190" s="34"/>
      <c r="DH190" s="34"/>
      <c r="DI190" s="34"/>
      <c r="DJ190" s="34"/>
      <c r="DK190" s="34"/>
    </row>
    <row r="191" spans="1:116" x14ac:dyDescent="0.2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W191" s="139"/>
      <c r="BX191" s="139"/>
      <c r="BY191" s="139"/>
      <c r="BZ191" s="139"/>
      <c r="CA191" s="139"/>
      <c r="CB191" s="139"/>
      <c r="CC191" s="139"/>
      <c r="CD191" s="139"/>
      <c r="CE191" s="34"/>
      <c r="CF191" s="34"/>
      <c r="DD191" s="34"/>
      <c r="DE191" s="34"/>
      <c r="DF191" s="34"/>
      <c r="DG191" s="34"/>
      <c r="DH191" s="34"/>
      <c r="DI191" s="34"/>
      <c r="DJ191" s="34"/>
      <c r="DK191" s="34"/>
    </row>
    <row r="192" spans="1:116" x14ac:dyDescent="0.2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W192" s="139"/>
      <c r="BX192" s="139"/>
      <c r="BY192" s="139"/>
      <c r="BZ192" s="139"/>
      <c r="CA192" s="139"/>
      <c r="CB192" s="139"/>
      <c r="CC192" s="139"/>
      <c r="CD192" s="139"/>
      <c r="CE192" s="34"/>
      <c r="CF192" s="34"/>
      <c r="DD192" s="34"/>
      <c r="DE192" s="34"/>
      <c r="DF192" s="34"/>
      <c r="DG192" s="34"/>
      <c r="DH192" s="34"/>
      <c r="DI192" s="34"/>
      <c r="DJ192" s="34"/>
      <c r="DK192" s="34"/>
    </row>
    <row r="193" spans="75:82" s="34" customFormat="1" x14ac:dyDescent="0.25">
      <c r="BW193" s="139"/>
      <c r="BX193" s="139"/>
      <c r="BY193" s="139"/>
      <c r="BZ193" s="139"/>
      <c r="CA193" s="139"/>
      <c r="CB193" s="139"/>
      <c r="CC193" s="139"/>
      <c r="CD193" s="139"/>
    </row>
    <row r="194" spans="75:82" s="34" customFormat="1" x14ac:dyDescent="0.25">
      <c r="BW194" s="139"/>
      <c r="BX194" s="139"/>
      <c r="BY194" s="139"/>
      <c r="BZ194" s="139"/>
      <c r="CA194" s="139"/>
      <c r="CB194" s="139"/>
      <c r="CC194" s="139"/>
      <c r="CD194" s="139"/>
    </row>
    <row r="195" spans="75:82" s="34" customFormat="1" x14ac:dyDescent="0.25">
      <c r="BW195" s="139"/>
      <c r="BX195" s="139"/>
      <c r="BY195" s="139"/>
      <c r="BZ195" s="139"/>
      <c r="CA195" s="139"/>
      <c r="CB195" s="139"/>
      <c r="CC195" s="139"/>
      <c r="CD195" s="139"/>
    </row>
    <row r="196" spans="75:82" s="34" customFormat="1" x14ac:dyDescent="0.25">
      <c r="BW196" s="139"/>
      <c r="BX196" s="139"/>
      <c r="BY196" s="139"/>
      <c r="BZ196" s="139"/>
      <c r="CA196" s="139"/>
      <c r="CB196" s="139"/>
      <c r="CC196" s="139"/>
      <c r="CD196" s="139"/>
    </row>
    <row r="197" spans="75:82" s="34" customFormat="1" x14ac:dyDescent="0.25">
      <c r="BW197" s="139"/>
      <c r="BX197" s="139"/>
      <c r="BY197" s="139"/>
      <c r="BZ197" s="139"/>
      <c r="CA197" s="139"/>
      <c r="CB197" s="139"/>
      <c r="CC197" s="139"/>
      <c r="CD197" s="139"/>
    </row>
    <row r="198" spans="75:82" s="34" customFormat="1" x14ac:dyDescent="0.25">
      <c r="BW198" s="139"/>
      <c r="BX198" s="139"/>
      <c r="BY198" s="139"/>
      <c r="BZ198" s="139"/>
      <c r="CA198" s="139"/>
      <c r="CB198" s="139"/>
      <c r="CC198" s="139"/>
      <c r="CD198" s="139"/>
    </row>
    <row r="199" spans="75:82" s="34" customFormat="1" x14ac:dyDescent="0.25">
      <c r="BW199" s="139"/>
      <c r="BX199" s="139"/>
      <c r="BY199" s="139"/>
      <c r="BZ199" s="139"/>
      <c r="CA199" s="139"/>
      <c r="CB199" s="139"/>
      <c r="CC199" s="139"/>
      <c r="CD199" s="139"/>
    </row>
    <row r="207" spans="75:82" s="34" customFormat="1" ht="13.5" customHeight="1" x14ac:dyDescent="0.25"/>
  </sheetData>
  <mergeCells count="198">
    <mergeCell ref="C152:AS152"/>
    <mergeCell ref="AH146:AK146"/>
    <mergeCell ref="AL146:AO146"/>
    <mergeCell ref="AP146:AS146"/>
    <mergeCell ref="AT146:AW146"/>
    <mergeCell ref="AX146:BA146"/>
    <mergeCell ref="V144:X144"/>
    <mergeCell ref="Y144:AC145"/>
    <mergeCell ref="Y146:AC146"/>
    <mergeCell ref="C149:AS149"/>
    <mergeCell ref="C150:AS150"/>
    <mergeCell ref="C151:AS151"/>
    <mergeCell ref="AF153:AS153"/>
    <mergeCell ref="J153:AA153"/>
    <mergeCell ref="J154:AA154"/>
    <mergeCell ref="C153:H153"/>
    <mergeCell ref="C154:H154"/>
    <mergeCell ref="C155:H155"/>
    <mergeCell ref="J155:AA155"/>
    <mergeCell ref="C156:H156"/>
    <mergeCell ref="J156:AA156"/>
    <mergeCell ref="BL143:BS143"/>
    <mergeCell ref="AD145:BI145"/>
    <mergeCell ref="AX142:BA142"/>
    <mergeCell ref="BB142:BE142"/>
    <mergeCell ref="BF142:BI142"/>
    <mergeCell ref="BB146:BE146"/>
    <mergeCell ref="BF146:BI146"/>
    <mergeCell ref="AD146:AG146"/>
    <mergeCell ref="BF144:BI144"/>
    <mergeCell ref="BL146:BS146"/>
    <mergeCell ref="AD144:AG144"/>
    <mergeCell ref="AH144:AK144"/>
    <mergeCell ref="AL144:AO144"/>
    <mergeCell ref="AP144:AS144"/>
    <mergeCell ref="AT144:AW144"/>
    <mergeCell ref="AX144:BA144"/>
    <mergeCell ref="BB144:BE144"/>
    <mergeCell ref="BL141:BS141"/>
    <mergeCell ref="B142:C142"/>
    <mergeCell ref="D142:K142"/>
    <mergeCell ref="L142:O142"/>
    <mergeCell ref="P142:S142"/>
    <mergeCell ref="AD142:AG142"/>
    <mergeCell ref="AH142:AK142"/>
    <mergeCell ref="AL142:AO142"/>
    <mergeCell ref="AH141:AK141"/>
    <mergeCell ref="AL141:AO141"/>
    <mergeCell ref="AP141:AS141"/>
    <mergeCell ref="AT141:AW141"/>
    <mergeCell ref="AX141:BA141"/>
    <mergeCell ref="BB141:BE141"/>
    <mergeCell ref="B141:C141"/>
    <mergeCell ref="D141:K141"/>
    <mergeCell ref="L141:O141"/>
    <mergeCell ref="P141:S141"/>
    <mergeCell ref="Y141:AB141"/>
    <mergeCell ref="V142:Y142"/>
    <mergeCell ref="Z142:AC142"/>
    <mergeCell ref="BF141:BI141"/>
    <mergeCell ref="BL139:BS139"/>
    <mergeCell ref="AL139:AO139"/>
    <mergeCell ref="AP139:AS139"/>
    <mergeCell ref="AT139:AW139"/>
    <mergeCell ref="AX139:BA139"/>
    <mergeCell ref="B140:C140"/>
    <mergeCell ref="D140:K140"/>
    <mergeCell ref="L140:O140"/>
    <mergeCell ref="P140:S140"/>
    <mergeCell ref="AD140:AG140"/>
    <mergeCell ref="AH140:AK140"/>
    <mergeCell ref="AD139:AG139"/>
    <mergeCell ref="AH139:AK139"/>
    <mergeCell ref="Y140:AB140"/>
    <mergeCell ref="L139:O139"/>
    <mergeCell ref="P139:S139"/>
    <mergeCell ref="AL140:AO140"/>
    <mergeCell ref="AP140:AS140"/>
    <mergeCell ref="AT140:AW140"/>
    <mergeCell ref="AX140:BA140"/>
    <mergeCell ref="BB140:BE140"/>
    <mergeCell ref="BF140:BI140"/>
    <mergeCell ref="B139:C139"/>
    <mergeCell ref="D139:K139"/>
    <mergeCell ref="BL136:BS136"/>
    <mergeCell ref="BW136:CD136"/>
    <mergeCell ref="B137:C137"/>
    <mergeCell ref="D137:K137"/>
    <mergeCell ref="L137:O137"/>
    <mergeCell ref="P137:S137"/>
    <mergeCell ref="V136:AC136"/>
    <mergeCell ref="AD136:AG136"/>
    <mergeCell ref="AH136:AK136"/>
    <mergeCell ref="AL136:AO136"/>
    <mergeCell ref="AP136:AS136"/>
    <mergeCell ref="AT136:AW136"/>
    <mergeCell ref="BB137:BE137"/>
    <mergeCell ref="BF137:BI137"/>
    <mergeCell ref="AP137:AS137"/>
    <mergeCell ref="AT137:AW137"/>
    <mergeCell ref="AX137:BA137"/>
    <mergeCell ref="V137:X137"/>
    <mergeCell ref="AH137:AK137"/>
    <mergeCell ref="AL137:AO137"/>
    <mergeCell ref="AD137:AG137"/>
    <mergeCell ref="Y137:AB137"/>
    <mergeCell ref="AX136:BA136"/>
    <mergeCell ref="BB136:BE136"/>
    <mergeCell ref="DD70:DK70"/>
    <mergeCell ref="DM70:DT70"/>
    <mergeCell ref="C135:AP135"/>
    <mergeCell ref="D11:G11"/>
    <mergeCell ref="H11:N11"/>
    <mergeCell ref="Q11:W11"/>
    <mergeCell ref="AD11:AF11"/>
    <mergeCell ref="AH11:AJ11"/>
    <mergeCell ref="AL11:AN11"/>
    <mergeCell ref="BT10:BT11"/>
    <mergeCell ref="DD10:DK10"/>
    <mergeCell ref="DM10:DT10"/>
    <mergeCell ref="AP11:AR11"/>
    <mergeCell ref="AT11:AV11"/>
    <mergeCell ref="AX11:AZ11"/>
    <mergeCell ref="BB11:BD11"/>
    <mergeCell ref="BF11:BH11"/>
    <mergeCell ref="BL10:BS10"/>
    <mergeCell ref="AL6:AS6"/>
    <mergeCell ref="BB7:BE7"/>
    <mergeCell ref="AD10:BI10"/>
    <mergeCell ref="BF136:BI136"/>
    <mergeCell ref="BF138:BI138"/>
    <mergeCell ref="D6:G10"/>
    <mergeCell ref="H6:N10"/>
    <mergeCell ref="O6:O10"/>
    <mergeCell ref="P6:P10"/>
    <mergeCell ref="Q6:W10"/>
    <mergeCell ref="X6:Y6"/>
    <mergeCell ref="BF7:BI7"/>
    <mergeCell ref="AD8:BI8"/>
    <mergeCell ref="AD9:AG9"/>
    <mergeCell ref="AH9:AK9"/>
    <mergeCell ref="AL9:AO9"/>
    <mergeCell ref="AP9:AS9"/>
    <mergeCell ref="AT9:AW9"/>
    <mergeCell ref="AX9:BA9"/>
    <mergeCell ref="BB9:BE9"/>
    <mergeCell ref="BF9:BI9"/>
    <mergeCell ref="AT7:AW7"/>
    <mergeCell ref="AP138:AS138"/>
    <mergeCell ref="AT138:AW138"/>
    <mergeCell ref="AX7:BA7"/>
    <mergeCell ref="AA6:AA10"/>
    <mergeCell ref="AB6:AB10"/>
    <mergeCell ref="A2:BI2"/>
    <mergeCell ref="A3:BI3"/>
    <mergeCell ref="BL3:BS3"/>
    <mergeCell ref="A4:BI4"/>
    <mergeCell ref="A5:A10"/>
    <mergeCell ref="B5:B10"/>
    <mergeCell ref="C5:C10"/>
    <mergeCell ref="D5:W5"/>
    <mergeCell ref="X5:AC5"/>
    <mergeCell ref="AD5:BI5"/>
    <mergeCell ref="AT6:BA6"/>
    <mergeCell ref="BB6:BI6"/>
    <mergeCell ref="X7:X10"/>
    <mergeCell ref="Y7:Y10"/>
    <mergeCell ref="AD7:AG7"/>
    <mergeCell ref="AH7:AK7"/>
    <mergeCell ref="AL7:AO7"/>
    <mergeCell ref="AP7:AS7"/>
    <mergeCell ref="Z6:Z10"/>
    <mergeCell ref="AC6:AC10"/>
    <mergeCell ref="AD6:AK6"/>
    <mergeCell ref="BF139:BI139"/>
    <mergeCell ref="AP142:AS142"/>
    <mergeCell ref="AT142:AW142"/>
    <mergeCell ref="AL143:AS143"/>
    <mergeCell ref="AT143:BA143"/>
    <mergeCell ref="BB143:BI143"/>
    <mergeCell ref="B138:C138"/>
    <mergeCell ref="D138:K138"/>
    <mergeCell ref="L138:O138"/>
    <mergeCell ref="P138:S138"/>
    <mergeCell ref="AH138:AK138"/>
    <mergeCell ref="AL138:AO138"/>
    <mergeCell ref="BB139:BE139"/>
    <mergeCell ref="Z143:AC143"/>
    <mergeCell ref="AD138:AG138"/>
    <mergeCell ref="Y138:AB138"/>
    <mergeCell ref="Y139:AB139"/>
    <mergeCell ref="AD141:AG141"/>
    <mergeCell ref="AD143:AK143"/>
    <mergeCell ref="AX138:BA138"/>
    <mergeCell ref="BB138:BE138"/>
    <mergeCell ref="B143:K143"/>
    <mergeCell ref="L143:O143"/>
    <mergeCell ref="P143:S143"/>
  </mergeCells>
  <conditionalFormatting sqref="Y129">
    <cfRule type="cellIs" dxfId="13" priority="16" operator="greaterThan">
      <formula>240</formula>
    </cfRule>
  </conditionalFormatting>
  <conditionalFormatting sqref="B15:B64">
    <cfRule type="expression" dxfId="12" priority="15">
      <formula>AND($X15&gt;0,$AC15/$X15&lt;0.9)</formula>
    </cfRule>
  </conditionalFormatting>
  <conditionalFormatting sqref="AD15:AF64">
    <cfRule type="expression" dxfId="11" priority="12">
      <formula>MOD(AD15,2)&lt;&gt;0</formula>
    </cfRule>
  </conditionalFormatting>
  <conditionalFormatting sqref="AH15:AJ64">
    <cfRule type="expression" dxfId="10" priority="11">
      <formula>MOD(AH15,2)&lt;&gt;0</formula>
    </cfRule>
  </conditionalFormatting>
  <conditionalFormatting sqref="AL15:AN64">
    <cfRule type="expression" dxfId="9" priority="10">
      <formula>MOD(AL15,2)&lt;&gt;0</formula>
    </cfRule>
  </conditionalFormatting>
  <conditionalFormatting sqref="AP15:AR64">
    <cfRule type="expression" dxfId="8" priority="9">
      <formula>MOD(AP15,2)&lt;&gt;0</formula>
    </cfRule>
  </conditionalFormatting>
  <conditionalFormatting sqref="AT15:AV64">
    <cfRule type="expression" dxfId="7" priority="8">
      <formula>MOD(AT15,2)&lt;&gt;0</formula>
    </cfRule>
  </conditionalFormatting>
  <conditionalFormatting sqref="AX15:AZ64">
    <cfRule type="expression" dxfId="6" priority="7">
      <formula>MOD(AX15,2)&lt;&gt;0</formula>
    </cfRule>
  </conditionalFormatting>
  <conditionalFormatting sqref="BB15:BD64">
    <cfRule type="expression" dxfId="5" priority="6">
      <formula>MOD(BB15,2)&lt;&gt;0</formula>
    </cfRule>
  </conditionalFormatting>
  <conditionalFormatting sqref="BF15:BH64">
    <cfRule type="expression" dxfId="4" priority="5">
      <formula>MOD(BF15,2)&lt;&gt;0</formula>
    </cfRule>
  </conditionalFormatting>
  <conditionalFormatting sqref="AD136:AK136">
    <cfRule type="cellIs" dxfId="3" priority="4" operator="greaterThan">
      <formula>48</formula>
    </cfRule>
  </conditionalFormatting>
  <conditionalFormatting sqref="AT136:BI136">
    <cfRule type="cellIs" dxfId="2" priority="3" operator="greaterThan">
      <formula>36</formula>
    </cfRule>
  </conditionalFormatting>
  <conditionalFormatting sqref="AL136:AO136">
    <cfRule type="cellIs" dxfId="1" priority="2" operator="greaterThan">
      <formula>48</formula>
    </cfRule>
  </conditionalFormatting>
  <conditionalFormatting sqref="AP136:AS136">
    <cfRule type="cellIs" dxfId="0" priority="1" operator="greaterThan">
      <formula>48</formula>
    </cfRule>
  </conditionalFormatting>
  <dataValidations count="2">
    <dataValidation type="list" errorStyle="warning" allowBlank="1" showInputMessage="1" showErrorMessage="1" sqref="C65:C71 C105 C118:C129" xr:uid="{00000000-0002-0000-0400-000000000000}">
      <formula1>$BW$2:$DC$2</formula1>
    </dataValidation>
    <dataValidation errorStyle="warning" allowBlank="1" showInputMessage="1" showErrorMessage="1" sqref="C103 C106:C117 C72:C87 C97:C101 C90:C91 C15:C64" xr:uid="{00000000-0002-0000-0400-000001000000}"/>
  </dataValidations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1200" verticalDpi="1200" r:id="rId1"/>
  <headerFooter>
    <oddFooter>&amp;F</oddFooter>
  </headerFooter>
  <rowBreaks count="1" manualBreakCount="1">
    <brk id="161" max="60" man="1"/>
  </rowBreaks>
  <colBreaks count="1" manualBreakCount="1">
    <brk id="6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8</vt:i4>
      </vt:variant>
    </vt:vector>
  </HeadingPairs>
  <TitlesOfParts>
    <vt:vector size="13" baseType="lpstr">
      <vt:lpstr>ПРОЧИТАЙ МЕНЕ</vt:lpstr>
      <vt:lpstr>Титул денна</vt:lpstr>
      <vt:lpstr>ПЛАН НАВЧАЛЬНОГО ПРОЦЕСУ ДЕННА</vt:lpstr>
      <vt:lpstr>Титул заочна</vt:lpstr>
      <vt:lpstr>ПЛАН НАВЧАЛЬНОГО ПРОЦЕСУ ЗАОЧНА</vt:lpstr>
      <vt:lpstr>Disciplines</vt:lpstr>
      <vt:lpstr>'ПЛАН НАВЧАЛЬНОГО ПРОЦЕСУ ДЕННА'!Заголовки_для_друку</vt:lpstr>
      <vt:lpstr>'ПЛАН НАВЧАЛЬНОГО ПРОЦЕСУ ЗАОЧНА'!Заголовки_для_друку</vt:lpstr>
      <vt:lpstr>'ПЛАН НАВЧАЛЬНОГО ПРОЦЕСУ ДЕННА'!Область_друку</vt:lpstr>
      <vt:lpstr>'ПЛАН НАВЧАЛЬНОГО ПРОЦЕСУ ЗАОЧНА'!Область_друку</vt:lpstr>
      <vt:lpstr>'ПРОЧИТАЙ МЕНЕ'!Область_друку</vt:lpstr>
      <vt:lpstr>'Титул денна'!Область_друку</vt:lpstr>
      <vt:lpstr>'Титул заочна'!Область_друку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Brezhnev, Borovik</dc:creator>
  <cp:lastModifiedBy>Євген</cp:lastModifiedBy>
  <cp:lastPrinted>2020-09-04T14:26:33Z</cp:lastPrinted>
  <dcterms:created xsi:type="dcterms:W3CDTF">2015-02-21T19:13:15Z</dcterms:created>
  <dcterms:modified xsi:type="dcterms:W3CDTF">2022-10-05T17:15:31Z</dcterms:modified>
</cp:coreProperties>
</file>