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codeName="ЭтаКнига" defaultThemeVersion="124226"/>
  <mc:AlternateContent xmlns:mc="http://schemas.openxmlformats.org/markup-compatibility/2006">
    <mc:Choice Requires="x15">
      <x15ac:absPath xmlns:x15ac="http://schemas.microsoft.com/office/spreadsheetml/2010/11/ac" url="C:\Users\Євген\Desktop\Нагрузка 2025\Плани 25\Від Боровіка\Уточнені НП магістрів, друга версія\"/>
    </mc:Choice>
  </mc:AlternateContent>
  <xr:revisionPtr revIDLastSave="0" documentId="13_ncr:1_{813654DC-335B-4D74-B448-D09CA79B3F2E}" xr6:coauthVersionLast="37" xr6:coauthVersionMax="37" xr10:uidLastSave="{00000000-0000-0000-0000-000000000000}"/>
  <bookViews>
    <workbookView xWindow="0" yWindow="0" windowWidth="23040" windowHeight="8484" activeTab="1" xr2:uid="{00000000-000D-0000-FFFF-FFFF00000000}"/>
  </bookViews>
  <sheets>
    <sheet name=" READ ME" sheetId="1" r:id="rId1"/>
    <sheet name=" Day title (dual)" sheetId="2" r:id="rId2"/>
    <sheet name=" NP DENNA" sheetId="3" r:id="rId3"/>
  </sheets>
  <externalReferences>
    <externalReference r:id="rId4"/>
    <externalReference r:id="rId5"/>
    <externalReference r:id="rId6"/>
  </externalReferences>
  <definedNames>
    <definedName name="_xlnm._FilterDatabase" localSheetId="2" hidden="1">'[1]НП ДЕННА'!$B$11:$B$166</definedName>
    <definedName name="Disciplines" localSheetId="0">#REF!</definedName>
    <definedName name="Disciplines">'[1]НП ДЕННА'!$A$11:$CF$135</definedName>
    <definedName name="Excel_BuiltIn_Print_Area_3_1">#REF!</definedName>
    <definedName name="Excel_BuiltIn_Print_Area_3_1_1">#REF!</definedName>
    <definedName name="А" localSheetId="1">#REF!</definedName>
    <definedName name="А">#REF!</definedName>
    <definedName name="А1" localSheetId="1">#REF!</definedName>
    <definedName name="А1">#REF!</definedName>
    <definedName name="_xlnm.Print_Titles" localSheetId="2">'[1]НП ДЕННА'!$5:$11</definedName>
    <definedName name="_xlnm.Print_Area" localSheetId="1">'[2]Титул денна (дуальна)'!$A$1:$BI$29</definedName>
    <definedName name="_xlnm.Print_Area" localSheetId="2">'[1]НП ДЕННА'!$A$2:$CD$168</definedName>
    <definedName name="_xlnm.Print_Area" localSheetId="0">'[3]ПРОЧИТАЙ МЕНЕ'!$A$1:$Q$58</definedName>
    <definedName name="с22" localSheetId="1">#REF!</definedName>
    <definedName name="с22">#REF!</definedName>
    <definedName name="с222" localSheetId="1">#REF!</definedName>
    <definedName name="с222">#REF!</definedName>
  </definedNames>
  <calcPr calcId="179021"/>
</workbook>
</file>

<file path=xl/calcChain.xml><?xml version="1.0" encoding="utf-8"?>
<calcChain xmlns="http://schemas.openxmlformats.org/spreadsheetml/2006/main">
  <c r="CH168" i="3" l="1"/>
  <c r="B168" i="3" s="1"/>
  <c r="G146" i="3" l="1"/>
  <c r="G147" i="3"/>
  <c r="G148" i="3"/>
  <c r="G149" i="3"/>
  <c r="G150" i="3"/>
  <c r="G151" i="3"/>
  <c r="G152" i="3"/>
  <c r="FU16" i="3"/>
  <c r="K152" i="3" l="1"/>
  <c r="K151" i="3"/>
  <c r="K150" i="3"/>
  <c r="K149" i="3"/>
  <c r="K148" i="3"/>
  <c r="K147" i="3"/>
  <c r="D152" i="3"/>
  <c r="D151" i="3"/>
  <c r="D150" i="3"/>
  <c r="D149" i="3"/>
  <c r="D148" i="3"/>
  <c r="D147" i="3"/>
  <c r="A3" i="3"/>
  <c r="AM95" i="3" l="1"/>
  <c r="AN95" i="3"/>
  <c r="AO95" i="3"/>
  <c r="AQ95" i="3"/>
  <c r="AR95" i="3"/>
  <c r="AS95" i="3"/>
  <c r="AU95" i="3"/>
  <c r="AV95" i="3"/>
  <c r="AW95" i="3"/>
  <c r="AY95" i="3"/>
  <c r="AZ95" i="3"/>
  <c r="BA95" i="3"/>
  <c r="BC95" i="3"/>
  <c r="BD95" i="3"/>
  <c r="BE95" i="3"/>
  <c r="BG95" i="3"/>
  <c r="BH95" i="3"/>
  <c r="BI95" i="3"/>
  <c r="BK95" i="3"/>
  <c r="BL95" i="3"/>
  <c r="BM95" i="3"/>
  <c r="BO95" i="3"/>
  <c r="BP95" i="3"/>
  <c r="BQ95" i="3"/>
  <c r="BS95" i="3"/>
  <c r="BT95" i="3"/>
  <c r="BU95" i="3"/>
  <c r="BW95" i="3"/>
  <c r="BX95" i="3"/>
  <c r="BY95" i="3"/>
  <c r="CA95" i="3"/>
  <c r="CB95" i="3"/>
  <c r="CC95" i="3"/>
  <c r="AM108" i="3"/>
  <c r="AN108" i="3"/>
  <c r="AO108" i="3"/>
  <c r="AQ108" i="3"/>
  <c r="AR108" i="3"/>
  <c r="AS108" i="3"/>
  <c r="AU108" i="3"/>
  <c r="AV108" i="3"/>
  <c r="AW108" i="3"/>
  <c r="AY108" i="3"/>
  <c r="AZ108" i="3"/>
  <c r="BA108" i="3"/>
  <c r="BC108" i="3"/>
  <c r="BD108" i="3"/>
  <c r="BE108" i="3"/>
  <c r="BG108" i="3"/>
  <c r="BH108" i="3"/>
  <c r="BI108" i="3"/>
  <c r="BK108" i="3"/>
  <c r="BL108" i="3"/>
  <c r="BM108" i="3"/>
  <c r="BO108" i="3"/>
  <c r="BP108" i="3"/>
  <c r="BQ108" i="3"/>
  <c r="BS108" i="3"/>
  <c r="BT108" i="3"/>
  <c r="BU108" i="3"/>
  <c r="BW108" i="3"/>
  <c r="BX108" i="3"/>
  <c r="BY108" i="3"/>
  <c r="CA108" i="3"/>
  <c r="CB108" i="3"/>
  <c r="CC108" i="3"/>
  <c r="AJ108" i="3" l="1"/>
  <c r="AK108" i="3"/>
  <c r="AI108" i="3"/>
  <c r="DV108" i="3"/>
  <c r="DU108" i="3"/>
  <c r="DT108" i="3"/>
  <c r="DS108" i="3"/>
  <c r="DR108" i="3"/>
  <c r="DQ108" i="3"/>
  <c r="DP108" i="3"/>
  <c r="DO108" i="3"/>
  <c r="DN108" i="3"/>
  <c r="DM108" i="3"/>
  <c r="DL108" i="3"/>
  <c r="DK108" i="3"/>
  <c r="DI108" i="3"/>
  <c r="B147" i="3"/>
  <c r="B148" i="3"/>
  <c r="B149" i="3"/>
  <c r="B150" i="3"/>
  <c r="B151" i="3"/>
  <c r="AD90" i="3"/>
  <c r="AE90" i="3"/>
  <c r="AF90" i="3"/>
  <c r="AG90" i="3"/>
  <c r="DI90" i="3"/>
  <c r="DK90" i="3"/>
  <c r="DL90" i="3"/>
  <c r="DM90" i="3"/>
  <c r="DN90" i="3"/>
  <c r="DO90" i="3"/>
  <c r="DP90" i="3"/>
  <c r="DQ90" i="3"/>
  <c r="DR90" i="3"/>
  <c r="DS90" i="3"/>
  <c r="DT90" i="3"/>
  <c r="DU90" i="3"/>
  <c r="DV90" i="3"/>
  <c r="DY90" i="3"/>
  <c r="DZ90" i="3"/>
  <c r="EA90" i="3"/>
  <c r="EB90" i="3"/>
  <c r="EC90" i="3"/>
  <c r="ED90" i="3"/>
  <c r="EE90" i="3"/>
  <c r="EF90" i="3"/>
  <c r="EG90" i="3"/>
  <c r="EH90" i="3"/>
  <c r="EI90" i="3"/>
  <c r="EJ90" i="3"/>
  <c r="AD91" i="3"/>
  <c r="AE91" i="3"/>
  <c r="AF91" i="3"/>
  <c r="AG91" i="3"/>
  <c r="DI91" i="3"/>
  <c r="DK91" i="3"/>
  <c r="DL91" i="3"/>
  <c r="DM91" i="3"/>
  <c r="DN91" i="3"/>
  <c r="DO91" i="3"/>
  <c r="DP91" i="3"/>
  <c r="DQ91" i="3"/>
  <c r="DR91" i="3"/>
  <c r="DS91" i="3"/>
  <c r="DT91" i="3"/>
  <c r="DU91" i="3"/>
  <c r="DV91" i="3"/>
  <c r="DY91" i="3"/>
  <c r="DZ91" i="3"/>
  <c r="EA91" i="3"/>
  <c r="EB91" i="3"/>
  <c r="EC91" i="3"/>
  <c r="ED91" i="3"/>
  <c r="EE91" i="3"/>
  <c r="EF91" i="3"/>
  <c r="EG91" i="3"/>
  <c r="EH91" i="3"/>
  <c r="EI91" i="3"/>
  <c r="EJ91" i="3"/>
  <c r="AD92" i="3"/>
  <c r="AE92" i="3"/>
  <c r="AF92" i="3"/>
  <c r="AG92" i="3"/>
  <c r="DI92" i="3"/>
  <c r="DK92" i="3"/>
  <c r="DL92" i="3"/>
  <c r="DM92" i="3"/>
  <c r="DN92" i="3"/>
  <c r="DO92" i="3"/>
  <c r="DP92" i="3"/>
  <c r="DQ92" i="3"/>
  <c r="DR92" i="3"/>
  <c r="DS92" i="3"/>
  <c r="DT92" i="3"/>
  <c r="DU92" i="3"/>
  <c r="DV92" i="3"/>
  <c r="DY92" i="3"/>
  <c r="DZ92" i="3"/>
  <c r="EA92" i="3"/>
  <c r="EB92" i="3"/>
  <c r="EC92" i="3"/>
  <c r="ED92" i="3"/>
  <c r="EE92" i="3"/>
  <c r="EF92" i="3"/>
  <c r="EG92" i="3"/>
  <c r="EH92" i="3"/>
  <c r="EI92" i="3"/>
  <c r="EJ92" i="3"/>
  <c r="AD93" i="3"/>
  <c r="AE93" i="3"/>
  <c r="AF93" i="3"/>
  <c r="AG93" i="3"/>
  <c r="DI93" i="3"/>
  <c r="DK93" i="3"/>
  <c r="DL93" i="3"/>
  <c r="DM93" i="3"/>
  <c r="DN93" i="3"/>
  <c r="DO93" i="3"/>
  <c r="DP93" i="3"/>
  <c r="DQ93" i="3"/>
  <c r="DR93" i="3"/>
  <c r="DS93" i="3"/>
  <c r="DT93" i="3"/>
  <c r="DU93" i="3"/>
  <c r="DV93" i="3"/>
  <c r="DY93" i="3"/>
  <c r="DZ93" i="3"/>
  <c r="EA93" i="3"/>
  <c r="EB93" i="3"/>
  <c r="EC93" i="3"/>
  <c r="ED93" i="3"/>
  <c r="EE93" i="3"/>
  <c r="EF93" i="3"/>
  <c r="EG93" i="3"/>
  <c r="EH93" i="3"/>
  <c r="EI93" i="3"/>
  <c r="EJ93" i="3"/>
  <c r="AD94" i="3"/>
  <c r="AE94" i="3"/>
  <c r="AF94" i="3"/>
  <c r="AG94" i="3"/>
  <c r="DI94" i="3"/>
  <c r="DK94" i="3"/>
  <c r="DL94" i="3"/>
  <c r="DM94" i="3"/>
  <c r="DN94" i="3"/>
  <c r="DO94" i="3"/>
  <c r="DP94" i="3"/>
  <c r="DQ94" i="3"/>
  <c r="DR94" i="3"/>
  <c r="DS94" i="3"/>
  <c r="DT94" i="3"/>
  <c r="DU94" i="3"/>
  <c r="DV94" i="3"/>
  <c r="DY94" i="3"/>
  <c r="DZ94" i="3"/>
  <c r="EA94" i="3"/>
  <c r="EB94" i="3"/>
  <c r="EC94" i="3"/>
  <c r="ED94" i="3"/>
  <c r="EE94" i="3"/>
  <c r="EF94" i="3"/>
  <c r="EG94" i="3"/>
  <c r="EH94" i="3"/>
  <c r="EI94" i="3"/>
  <c r="EJ94" i="3"/>
  <c r="DY110" i="3"/>
  <c r="DZ110" i="3"/>
  <c r="EA110" i="3"/>
  <c r="EB110" i="3"/>
  <c r="EC110" i="3"/>
  <c r="ED110" i="3"/>
  <c r="EE110" i="3"/>
  <c r="EF110" i="3"/>
  <c r="EG110" i="3"/>
  <c r="EH110" i="3"/>
  <c r="EI110" i="3"/>
  <c r="EJ110" i="3"/>
  <c r="EJ107" i="3"/>
  <c r="EI107" i="3"/>
  <c r="EH107" i="3"/>
  <c r="EG107" i="3"/>
  <c r="EF107" i="3"/>
  <c r="EE107" i="3"/>
  <c r="ED107" i="3"/>
  <c r="EC107" i="3"/>
  <c r="EB107" i="3"/>
  <c r="EA107" i="3"/>
  <c r="DZ107" i="3"/>
  <c r="DY107" i="3"/>
  <c r="EJ106" i="3"/>
  <c r="EI106" i="3"/>
  <c r="EH106" i="3"/>
  <c r="EG106" i="3"/>
  <c r="EF106" i="3"/>
  <c r="EE106" i="3"/>
  <c r="ED106" i="3"/>
  <c r="EC106" i="3"/>
  <c r="EB106" i="3"/>
  <c r="EA106" i="3"/>
  <c r="DZ106" i="3"/>
  <c r="DY106" i="3"/>
  <c r="EJ105" i="3"/>
  <c r="EI105" i="3"/>
  <c r="EH105" i="3"/>
  <c r="EG105" i="3"/>
  <c r="EF105" i="3"/>
  <c r="EE105" i="3"/>
  <c r="ED105" i="3"/>
  <c r="EC105" i="3"/>
  <c r="EB105" i="3"/>
  <c r="EA105" i="3"/>
  <c r="DZ105" i="3"/>
  <c r="DY105" i="3"/>
  <c r="EJ104" i="3"/>
  <c r="EI104" i="3"/>
  <c r="EH104" i="3"/>
  <c r="EG104" i="3"/>
  <c r="EF104" i="3"/>
  <c r="EE104" i="3"/>
  <c r="ED104" i="3"/>
  <c r="EC104" i="3"/>
  <c r="EB104" i="3"/>
  <c r="EA104" i="3"/>
  <c r="DZ104" i="3"/>
  <c r="DY104" i="3"/>
  <c r="DY103" i="3"/>
  <c r="DZ103" i="3"/>
  <c r="EA103" i="3"/>
  <c r="EB103" i="3"/>
  <c r="EC103" i="3"/>
  <c r="ED103" i="3"/>
  <c r="EE103" i="3"/>
  <c r="EF103" i="3"/>
  <c r="EG103" i="3"/>
  <c r="EH103" i="3"/>
  <c r="EI103" i="3"/>
  <c r="EJ103" i="3"/>
  <c r="A86" i="3"/>
  <c r="A93" i="3" s="1"/>
  <c r="ED108" i="3" l="1"/>
  <c r="EH108" i="3"/>
  <c r="DZ108" i="3"/>
  <c r="EF108" i="3"/>
  <c r="EC108" i="3"/>
  <c r="EJ108" i="3"/>
  <c r="EB108" i="3"/>
  <c r="EI108" i="3"/>
  <c r="EA108" i="3"/>
  <c r="EG108" i="3"/>
  <c r="DY108" i="3"/>
  <c r="DW108" i="3"/>
  <c r="EE108" i="3"/>
  <c r="EK92" i="3"/>
  <c r="CH92" i="3" s="1"/>
  <c r="AP92" i="3" s="1"/>
  <c r="DW91" i="3"/>
  <c r="A94" i="3"/>
  <c r="DW92" i="3"/>
  <c r="EK91" i="3"/>
  <c r="CN91" i="3" s="1"/>
  <c r="BN91" i="3" s="1"/>
  <c r="EK90" i="3"/>
  <c r="CR90" i="3" s="1"/>
  <c r="CD90" i="3" s="1"/>
  <c r="AH93" i="3"/>
  <c r="CE93" i="3" s="1"/>
  <c r="DW90" i="3"/>
  <c r="DW94" i="3"/>
  <c r="A90" i="3"/>
  <c r="AH94" i="3"/>
  <c r="CE94" i="3" s="1"/>
  <c r="AH91" i="3"/>
  <c r="CE91" i="3" s="1"/>
  <c r="A91" i="3"/>
  <c r="AH90" i="3"/>
  <c r="CE90" i="3" s="1"/>
  <c r="EK94" i="3"/>
  <c r="CR94" i="3" s="1"/>
  <c r="CD94" i="3" s="1"/>
  <c r="DW93" i="3"/>
  <c r="AH92" i="3"/>
  <c r="CE92" i="3" s="1"/>
  <c r="A92" i="3"/>
  <c r="EK93" i="3"/>
  <c r="AD104" i="3"/>
  <c r="AE104" i="3"/>
  <c r="AF104" i="3"/>
  <c r="AG104" i="3"/>
  <c r="AD105" i="3"/>
  <c r="AE105" i="3"/>
  <c r="AF105" i="3"/>
  <c r="AG105" i="3"/>
  <c r="AD106" i="3"/>
  <c r="AE106" i="3"/>
  <c r="AF106" i="3"/>
  <c r="AG106" i="3"/>
  <c r="AD107" i="3"/>
  <c r="AE107" i="3"/>
  <c r="AF107" i="3"/>
  <c r="AG107" i="3"/>
  <c r="DK65" i="3"/>
  <c r="DL65" i="3"/>
  <c r="DM65" i="3"/>
  <c r="DN65" i="3"/>
  <c r="DO65" i="3"/>
  <c r="DP65" i="3"/>
  <c r="DQ65" i="3"/>
  <c r="DR65" i="3"/>
  <c r="DS65" i="3"/>
  <c r="DT65" i="3"/>
  <c r="DU65" i="3"/>
  <c r="DV65" i="3"/>
  <c r="DY65" i="3"/>
  <c r="DZ65" i="3"/>
  <c r="EA65" i="3"/>
  <c r="EB65" i="3"/>
  <c r="EC65" i="3"/>
  <c r="ED65" i="3"/>
  <c r="EE65" i="3"/>
  <c r="EF65" i="3"/>
  <c r="EG65" i="3"/>
  <c r="EH65" i="3"/>
  <c r="EI65" i="3"/>
  <c r="EJ65" i="3"/>
  <c r="EO65" i="3"/>
  <c r="CY65" i="3" s="1"/>
  <c r="DK66" i="3"/>
  <c r="DL66" i="3"/>
  <c r="DM66" i="3"/>
  <c r="DN66" i="3"/>
  <c r="DO66" i="3"/>
  <c r="DP66" i="3"/>
  <c r="DQ66" i="3"/>
  <c r="DR66" i="3"/>
  <c r="DS66" i="3"/>
  <c r="DT66" i="3"/>
  <c r="DU66" i="3"/>
  <c r="DV66" i="3"/>
  <c r="DY66" i="3"/>
  <c r="DZ66" i="3"/>
  <c r="EA66" i="3"/>
  <c r="EB66" i="3"/>
  <c r="EC66" i="3"/>
  <c r="ED66" i="3"/>
  <c r="EE66" i="3"/>
  <c r="EF66" i="3"/>
  <c r="EG66" i="3"/>
  <c r="EH66" i="3"/>
  <c r="EI66" i="3"/>
  <c r="EJ66" i="3"/>
  <c r="EO66" i="3"/>
  <c r="CZ66" i="3" s="1"/>
  <c r="DK67" i="3"/>
  <c r="DL67" i="3"/>
  <c r="DM67" i="3"/>
  <c r="DN67" i="3"/>
  <c r="DO67" i="3"/>
  <c r="DP67" i="3"/>
  <c r="DQ67" i="3"/>
  <c r="DR67" i="3"/>
  <c r="DS67" i="3"/>
  <c r="DT67" i="3"/>
  <c r="DU67" i="3"/>
  <c r="DV67" i="3"/>
  <c r="DY67" i="3"/>
  <c r="DZ67" i="3"/>
  <c r="EA67" i="3"/>
  <c r="EB67" i="3"/>
  <c r="EC67" i="3"/>
  <c r="ED67" i="3"/>
  <c r="EE67" i="3"/>
  <c r="EF67" i="3"/>
  <c r="EG67" i="3"/>
  <c r="EH67" i="3"/>
  <c r="EI67" i="3"/>
  <c r="EJ67" i="3"/>
  <c r="EO67" i="3"/>
  <c r="DA67" i="3" s="1"/>
  <c r="DK68" i="3"/>
  <c r="DL68" i="3"/>
  <c r="DM68" i="3"/>
  <c r="DN68" i="3"/>
  <c r="DO68" i="3"/>
  <c r="DP68" i="3"/>
  <c r="DQ68" i="3"/>
  <c r="DR68" i="3"/>
  <c r="DS68" i="3"/>
  <c r="DT68" i="3"/>
  <c r="DU68" i="3"/>
  <c r="DV68" i="3"/>
  <c r="DY68" i="3"/>
  <c r="DZ68" i="3"/>
  <c r="EA68" i="3"/>
  <c r="EB68" i="3"/>
  <c r="EC68" i="3"/>
  <c r="ED68" i="3"/>
  <c r="EE68" i="3"/>
  <c r="EF68" i="3"/>
  <c r="EG68" i="3"/>
  <c r="EH68" i="3"/>
  <c r="EI68" i="3"/>
  <c r="EJ68" i="3"/>
  <c r="EO68" i="3"/>
  <c r="B136" i="3"/>
  <c r="AD15" i="3"/>
  <c r="AE15" i="3"/>
  <c r="AF15" i="3"/>
  <c r="AG15" i="3"/>
  <c r="DK15" i="3"/>
  <c r="DL15" i="3"/>
  <c r="DM15" i="3"/>
  <c r="DN15" i="3"/>
  <c r="DO15" i="3"/>
  <c r="DP15" i="3"/>
  <c r="DQ15" i="3"/>
  <c r="DR15" i="3"/>
  <c r="DS15" i="3"/>
  <c r="DT15" i="3"/>
  <c r="DU15" i="3"/>
  <c r="DV15" i="3"/>
  <c r="DY15" i="3"/>
  <c r="DZ15" i="3"/>
  <c r="EA15" i="3"/>
  <c r="EB15" i="3"/>
  <c r="EC15" i="3"/>
  <c r="ED15" i="3"/>
  <c r="EE15" i="3"/>
  <c r="EF15" i="3"/>
  <c r="EG15" i="3"/>
  <c r="EH15" i="3"/>
  <c r="EI15" i="3"/>
  <c r="EJ15" i="3"/>
  <c r="EO15" i="3"/>
  <c r="EQ15" i="3"/>
  <c r="AD16" i="3"/>
  <c r="AE16" i="3"/>
  <c r="AF16" i="3"/>
  <c r="AG16" i="3"/>
  <c r="DK16" i="3"/>
  <c r="DL16" i="3"/>
  <c r="DM16" i="3"/>
  <c r="DN16" i="3"/>
  <c r="DO16" i="3"/>
  <c r="DP16" i="3"/>
  <c r="DQ16" i="3"/>
  <c r="DR16" i="3"/>
  <c r="DS16" i="3"/>
  <c r="DT16" i="3"/>
  <c r="DU16" i="3"/>
  <c r="DV16" i="3"/>
  <c r="DY16" i="3"/>
  <c r="DZ16" i="3"/>
  <c r="EA16" i="3"/>
  <c r="EB16" i="3"/>
  <c r="EC16" i="3"/>
  <c r="ED16" i="3"/>
  <c r="EE16" i="3"/>
  <c r="EF16" i="3"/>
  <c r="EG16" i="3"/>
  <c r="EH16" i="3"/>
  <c r="EI16" i="3"/>
  <c r="EJ16" i="3"/>
  <c r="EO16" i="3"/>
  <c r="AD17" i="3"/>
  <c r="AE17" i="3"/>
  <c r="AF17" i="3"/>
  <c r="AG17" i="3"/>
  <c r="DK17" i="3"/>
  <c r="DL17" i="3"/>
  <c r="DM17" i="3"/>
  <c r="DN17" i="3"/>
  <c r="DO17" i="3"/>
  <c r="DP17" i="3"/>
  <c r="DQ17" i="3"/>
  <c r="DR17" i="3"/>
  <c r="DS17" i="3"/>
  <c r="DT17" i="3"/>
  <c r="DU17" i="3"/>
  <c r="DV17" i="3"/>
  <c r="DY17" i="3"/>
  <c r="DZ17" i="3"/>
  <c r="EA17" i="3"/>
  <c r="EB17" i="3"/>
  <c r="EC17" i="3"/>
  <c r="ED17" i="3"/>
  <c r="EE17" i="3"/>
  <c r="EF17" i="3"/>
  <c r="EG17" i="3"/>
  <c r="EH17" i="3"/>
  <c r="EI17" i="3"/>
  <c r="EJ17" i="3"/>
  <c r="EO17" i="3"/>
  <c r="AD18" i="3"/>
  <c r="AE18" i="3"/>
  <c r="AF18" i="3"/>
  <c r="AG18" i="3"/>
  <c r="DK18" i="3"/>
  <c r="DL18" i="3"/>
  <c r="DM18" i="3"/>
  <c r="DN18" i="3"/>
  <c r="DO18" i="3"/>
  <c r="DP18" i="3"/>
  <c r="DQ18" i="3"/>
  <c r="DR18" i="3"/>
  <c r="DS18" i="3"/>
  <c r="DT18" i="3"/>
  <c r="DU18" i="3"/>
  <c r="DV18" i="3"/>
  <c r="DY18" i="3"/>
  <c r="DZ18" i="3"/>
  <c r="EA18" i="3"/>
  <c r="EB18" i="3"/>
  <c r="EC18" i="3"/>
  <c r="ED18" i="3"/>
  <c r="EE18" i="3"/>
  <c r="EF18" i="3"/>
  <c r="EG18" i="3"/>
  <c r="EH18" i="3"/>
  <c r="EI18" i="3"/>
  <c r="EJ18" i="3"/>
  <c r="EO18" i="3"/>
  <c r="AD19" i="3"/>
  <c r="AE19" i="3"/>
  <c r="AF19" i="3"/>
  <c r="AG19" i="3"/>
  <c r="DK19" i="3"/>
  <c r="DL19" i="3"/>
  <c r="DM19" i="3"/>
  <c r="DN19" i="3"/>
  <c r="DO19" i="3"/>
  <c r="DP19" i="3"/>
  <c r="DQ19" i="3"/>
  <c r="DR19" i="3"/>
  <c r="DS19" i="3"/>
  <c r="DT19" i="3"/>
  <c r="DU19" i="3"/>
  <c r="DV19" i="3"/>
  <c r="DY19" i="3"/>
  <c r="DZ19" i="3"/>
  <c r="EA19" i="3"/>
  <c r="EB19" i="3"/>
  <c r="EC19" i="3"/>
  <c r="ED19" i="3"/>
  <c r="EE19" i="3"/>
  <c r="EF19" i="3"/>
  <c r="EG19" i="3"/>
  <c r="EH19" i="3"/>
  <c r="EI19" i="3"/>
  <c r="EJ19" i="3"/>
  <c r="EO19" i="3"/>
  <c r="AD20" i="3"/>
  <c r="AE20" i="3"/>
  <c r="AF20" i="3"/>
  <c r="AG20" i="3"/>
  <c r="DK20" i="3"/>
  <c r="DL20" i="3"/>
  <c r="DM20" i="3"/>
  <c r="DN20" i="3"/>
  <c r="DO20" i="3"/>
  <c r="DP20" i="3"/>
  <c r="DQ20" i="3"/>
  <c r="DR20" i="3"/>
  <c r="DS20" i="3"/>
  <c r="DT20" i="3"/>
  <c r="DU20" i="3"/>
  <c r="DV20" i="3"/>
  <c r="DY20" i="3"/>
  <c r="DZ20" i="3"/>
  <c r="EA20" i="3"/>
  <c r="EB20" i="3"/>
  <c r="EC20" i="3"/>
  <c r="ED20" i="3"/>
  <c r="EE20" i="3"/>
  <c r="EF20" i="3"/>
  <c r="EG20" i="3"/>
  <c r="EH20" i="3"/>
  <c r="EI20" i="3"/>
  <c r="EJ20" i="3"/>
  <c r="EO20" i="3"/>
  <c r="AD21" i="3"/>
  <c r="AE21" i="3"/>
  <c r="AF21" i="3"/>
  <c r="AG21" i="3"/>
  <c r="DK21" i="3"/>
  <c r="DL21" i="3"/>
  <c r="DM21" i="3"/>
  <c r="DN21" i="3"/>
  <c r="DO21" i="3"/>
  <c r="DP21" i="3"/>
  <c r="DQ21" i="3"/>
  <c r="DR21" i="3"/>
  <c r="DS21" i="3"/>
  <c r="DT21" i="3"/>
  <c r="DU21" i="3"/>
  <c r="DV21" i="3"/>
  <c r="DY21" i="3"/>
  <c r="DZ21" i="3"/>
  <c r="EA21" i="3"/>
  <c r="EB21" i="3"/>
  <c r="EC21" i="3"/>
  <c r="ED21" i="3"/>
  <c r="EE21" i="3"/>
  <c r="EF21" i="3"/>
  <c r="EG21" i="3"/>
  <c r="EH21" i="3"/>
  <c r="EI21" i="3"/>
  <c r="EJ21" i="3"/>
  <c r="EO21" i="3"/>
  <c r="AD22" i="3"/>
  <c r="AE22" i="3"/>
  <c r="AF22" i="3"/>
  <c r="AG22" i="3"/>
  <c r="DK22" i="3"/>
  <c r="DL22" i="3"/>
  <c r="DM22" i="3"/>
  <c r="DN22" i="3"/>
  <c r="DO22" i="3"/>
  <c r="DP22" i="3"/>
  <c r="DQ22" i="3"/>
  <c r="DR22" i="3"/>
  <c r="DS22" i="3"/>
  <c r="DT22" i="3"/>
  <c r="DU22" i="3"/>
  <c r="DV22" i="3"/>
  <c r="DY22" i="3"/>
  <c r="DZ22" i="3"/>
  <c r="EA22" i="3"/>
  <c r="EB22" i="3"/>
  <c r="EC22" i="3"/>
  <c r="ED22" i="3"/>
  <c r="EE22" i="3"/>
  <c r="EF22" i="3"/>
  <c r="EG22" i="3"/>
  <c r="EH22" i="3"/>
  <c r="EI22" i="3"/>
  <c r="EJ22" i="3"/>
  <c r="EO22" i="3"/>
  <c r="AD23" i="3"/>
  <c r="AE23" i="3"/>
  <c r="AF23" i="3"/>
  <c r="AG23" i="3"/>
  <c r="DK23" i="3"/>
  <c r="DL23" i="3"/>
  <c r="DM23" i="3"/>
  <c r="DN23" i="3"/>
  <c r="DO23" i="3"/>
  <c r="DP23" i="3"/>
  <c r="DQ23" i="3"/>
  <c r="DR23" i="3"/>
  <c r="DS23" i="3"/>
  <c r="DT23" i="3"/>
  <c r="DU23" i="3"/>
  <c r="DV23" i="3"/>
  <c r="DY23" i="3"/>
  <c r="DZ23" i="3"/>
  <c r="EA23" i="3"/>
  <c r="EB23" i="3"/>
  <c r="EC23" i="3"/>
  <c r="ED23" i="3"/>
  <c r="EE23" i="3"/>
  <c r="EF23" i="3"/>
  <c r="EG23" i="3"/>
  <c r="EH23" i="3"/>
  <c r="EI23" i="3"/>
  <c r="EJ23" i="3"/>
  <c r="EO23" i="3"/>
  <c r="AD24" i="3"/>
  <c r="AE24" i="3"/>
  <c r="AF24" i="3"/>
  <c r="AG24" i="3"/>
  <c r="DK24" i="3"/>
  <c r="DL24" i="3"/>
  <c r="DM24" i="3"/>
  <c r="DN24" i="3"/>
  <c r="DO24" i="3"/>
  <c r="DP24" i="3"/>
  <c r="DQ24" i="3"/>
  <c r="DR24" i="3"/>
  <c r="DS24" i="3"/>
  <c r="DT24" i="3"/>
  <c r="DU24" i="3"/>
  <c r="DV24" i="3"/>
  <c r="DY24" i="3"/>
  <c r="DZ24" i="3"/>
  <c r="EA24" i="3"/>
  <c r="EB24" i="3"/>
  <c r="EC24" i="3"/>
  <c r="ED24" i="3"/>
  <c r="EE24" i="3"/>
  <c r="EF24" i="3"/>
  <c r="EG24" i="3"/>
  <c r="EH24" i="3"/>
  <c r="EI24" i="3"/>
  <c r="EJ24" i="3"/>
  <c r="EO24" i="3"/>
  <c r="AD25" i="3"/>
  <c r="AE25" i="3"/>
  <c r="AF25" i="3"/>
  <c r="AG25" i="3"/>
  <c r="DK25" i="3"/>
  <c r="DL25" i="3"/>
  <c r="DM25" i="3"/>
  <c r="DN25" i="3"/>
  <c r="DO25" i="3"/>
  <c r="DP25" i="3"/>
  <c r="DQ25" i="3"/>
  <c r="DR25" i="3"/>
  <c r="DS25" i="3"/>
  <c r="DT25" i="3"/>
  <c r="DU25" i="3"/>
  <c r="DV25" i="3"/>
  <c r="DY25" i="3"/>
  <c r="DZ25" i="3"/>
  <c r="EA25" i="3"/>
  <c r="EB25" i="3"/>
  <c r="EC25" i="3"/>
  <c r="ED25" i="3"/>
  <c r="EE25" i="3"/>
  <c r="EF25" i="3"/>
  <c r="EG25" i="3"/>
  <c r="EH25" i="3"/>
  <c r="EI25" i="3"/>
  <c r="EJ25" i="3"/>
  <c r="EO25" i="3"/>
  <c r="AD26" i="3"/>
  <c r="AE26" i="3"/>
  <c r="AF26" i="3"/>
  <c r="AG26" i="3"/>
  <c r="DK26" i="3"/>
  <c r="DL26" i="3"/>
  <c r="DM26" i="3"/>
  <c r="DN26" i="3"/>
  <c r="DO26" i="3"/>
  <c r="DP26" i="3"/>
  <c r="DQ26" i="3"/>
  <c r="DR26" i="3"/>
  <c r="DS26" i="3"/>
  <c r="DT26" i="3"/>
  <c r="DU26" i="3"/>
  <c r="DV26" i="3"/>
  <c r="DY26" i="3"/>
  <c r="DZ26" i="3"/>
  <c r="EA26" i="3"/>
  <c r="EB26" i="3"/>
  <c r="EC26" i="3"/>
  <c r="ED26" i="3"/>
  <c r="EE26" i="3"/>
  <c r="EF26" i="3"/>
  <c r="EG26" i="3"/>
  <c r="EH26" i="3"/>
  <c r="EI26" i="3"/>
  <c r="EJ26" i="3"/>
  <c r="EO26" i="3"/>
  <c r="AD27" i="3"/>
  <c r="AE27" i="3"/>
  <c r="AF27" i="3"/>
  <c r="AG27" i="3"/>
  <c r="DK27" i="3"/>
  <c r="DL27" i="3"/>
  <c r="DM27" i="3"/>
  <c r="DN27" i="3"/>
  <c r="DO27" i="3"/>
  <c r="DP27" i="3"/>
  <c r="DQ27" i="3"/>
  <c r="DR27" i="3"/>
  <c r="DS27" i="3"/>
  <c r="DT27" i="3"/>
  <c r="DU27" i="3"/>
  <c r="DV27" i="3"/>
  <c r="DY27" i="3"/>
  <c r="DZ27" i="3"/>
  <c r="EA27" i="3"/>
  <c r="EB27" i="3"/>
  <c r="EC27" i="3"/>
  <c r="ED27" i="3"/>
  <c r="EE27" i="3"/>
  <c r="EF27" i="3"/>
  <c r="EG27" i="3"/>
  <c r="EH27" i="3"/>
  <c r="EI27" i="3"/>
  <c r="EJ27" i="3"/>
  <c r="EO27" i="3"/>
  <c r="AD28" i="3"/>
  <c r="AE28" i="3"/>
  <c r="AF28" i="3"/>
  <c r="AG28" i="3"/>
  <c r="DK28" i="3"/>
  <c r="DL28" i="3"/>
  <c r="DM28" i="3"/>
  <c r="DN28" i="3"/>
  <c r="DO28" i="3"/>
  <c r="DP28" i="3"/>
  <c r="DQ28" i="3"/>
  <c r="DR28" i="3"/>
  <c r="DS28" i="3"/>
  <c r="DT28" i="3"/>
  <c r="DU28" i="3"/>
  <c r="DV28" i="3"/>
  <c r="DY28" i="3"/>
  <c r="DZ28" i="3"/>
  <c r="EA28" i="3"/>
  <c r="EB28" i="3"/>
  <c r="EC28" i="3"/>
  <c r="ED28" i="3"/>
  <c r="EE28" i="3"/>
  <c r="EF28" i="3"/>
  <c r="EG28" i="3"/>
  <c r="EH28" i="3"/>
  <c r="EI28" i="3"/>
  <c r="EJ28" i="3"/>
  <c r="EO28" i="3"/>
  <c r="AD29" i="3"/>
  <c r="AE29" i="3"/>
  <c r="AF29" i="3"/>
  <c r="AG29" i="3"/>
  <c r="DK29" i="3"/>
  <c r="DL29" i="3"/>
  <c r="DM29" i="3"/>
  <c r="DN29" i="3"/>
  <c r="DO29" i="3"/>
  <c r="DP29" i="3"/>
  <c r="DQ29" i="3"/>
  <c r="DR29" i="3"/>
  <c r="DS29" i="3"/>
  <c r="DT29" i="3"/>
  <c r="DU29" i="3"/>
  <c r="DV29" i="3"/>
  <c r="DY29" i="3"/>
  <c r="DZ29" i="3"/>
  <c r="EA29" i="3"/>
  <c r="EB29" i="3"/>
  <c r="EC29" i="3"/>
  <c r="ED29" i="3"/>
  <c r="EE29" i="3"/>
  <c r="EF29" i="3"/>
  <c r="EG29" i="3"/>
  <c r="EH29" i="3"/>
  <c r="EI29" i="3"/>
  <c r="EJ29" i="3"/>
  <c r="EO29" i="3"/>
  <c r="AD30" i="3"/>
  <c r="AE30" i="3"/>
  <c r="AF30" i="3"/>
  <c r="AG30" i="3"/>
  <c r="DK30" i="3"/>
  <c r="DL30" i="3"/>
  <c r="DM30" i="3"/>
  <c r="DN30" i="3"/>
  <c r="DO30" i="3"/>
  <c r="DP30" i="3"/>
  <c r="DQ30" i="3"/>
  <c r="DR30" i="3"/>
  <c r="DS30" i="3"/>
  <c r="DT30" i="3"/>
  <c r="DU30" i="3"/>
  <c r="DV30" i="3"/>
  <c r="DY30" i="3"/>
  <c r="DZ30" i="3"/>
  <c r="EA30" i="3"/>
  <c r="EB30" i="3"/>
  <c r="EC30" i="3"/>
  <c r="ED30" i="3"/>
  <c r="EE30" i="3"/>
  <c r="EF30" i="3"/>
  <c r="EG30" i="3"/>
  <c r="EH30" i="3"/>
  <c r="EI30" i="3"/>
  <c r="EJ30" i="3"/>
  <c r="EO30" i="3"/>
  <c r="AD31" i="3"/>
  <c r="AE31" i="3"/>
  <c r="AF31" i="3"/>
  <c r="AG31" i="3"/>
  <c r="DK31" i="3"/>
  <c r="DL31" i="3"/>
  <c r="DM31" i="3"/>
  <c r="DN31" i="3"/>
  <c r="DO31" i="3"/>
  <c r="DP31" i="3"/>
  <c r="DQ31" i="3"/>
  <c r="DR31" i="3"/>
  <c r="DS31" i="3"/>
  <c r="DT31" i="3"/>
  <c r="DU31" i="3"/>
  <c r="DV31" i="3"/>
  <c r="DY31" i="3"/>
  <c r="DZ31" i="3"/>
  <c r="EA31" i="3"/>
  <c r="EB31" i="3"/>
  <c r="EC31" i="3"/>
  <c r="ED31" i="3"/>
  <c r="EE31" i="3"/>
  <c r="EF31" i="3"/>
  <c r="EG31" i="3"/>
  <c r="EH31" i="3"/>
  <c r="EI31" i="3"/>
  <c r="EJ31" i="3"/>
  <c r="EO31" i="3"/>
  <c r="AD32" i="3"/>
  <c r="AE32" i="3"/>
  <c r="AF32" i="3"/>
  <c r="AG32" i="3"/>
  <c r="DK32" i="3"/>
  <c r="DL32" i="3"/>
  <c r="DM32" i="3"/>
  <c r="DN32" i="3"/>
  <c r="DO32" i="3"/>
  <c r="DP32" i="3"/>
  <c r="DQ32" i="3"/>
  <c r="DR32" i="3"/>
  <c r="DS32" i="3"/>
  <c r="DT32" i="3"/>
  <c r="DU32" i="3"/>
  <c r="DV32" i="3"/>
  <c r="DY32" i="3"/>
  <c r="DZ32" i="3"/>
  <c r="EA32" i="3"/>
  <c r="EB32" i="3"/>
  <c r="EC32" i="3"/>
  <c r="ED32" i="3"/>
  <c r="EE32" i="3"/>
  <c r="EF32" i="3"/>
  <c r="EG32" i="3"/>
  <c r="EH32" i="3"/>
  <c r="EI32" i="3"/>
  <c r="EJ32" i="3"/>
  <c r="EO32" i="3"/>
  <c r="AD33" i="3"/>
  <c r="AE33" i="3"/>
  <c r="AF33" i="3"/>
  <c r="AG33" i="3"/>
  <c r="DK33" i="3"/>
  <c r="DL33" i="3"/>
  <c r="DM33" i="3"/>
  <c r="DN33" i="3"/>
  <c r="DO33" i="3"/>
  <c r="DP33" i="3"/>
  <c r="DQ33" i="3"/>
  <c r="DR33" i="3"/>
  <c r="DS33" i="3"/>
  <c r="DT33" i="3"/>
  <c r="DU33" i="3"/>
  <c r="DV33" i="3"/>
  <c r="DY33" i="3"/>
  <c r="DZ33" i="3"/>
  <c r="EA33" i="3"/>
  <c r="EB33" i="3"/>
  <c r="EC33" i="3"/>
  <c r="ED33" i="3"/>
  <c r="EE33" i="3"/>
  <c r="EF33" i="3"/>
  <c r="EG33" i="3"/>
  <c r="EH33" i="3"/>
  <c r="EI33" i="3"/>
  <c r="EJ33" i="3"/>
  <c r="EO33" i="3"/>
  <c r="AD34" i="3"/>
  <c r="AE34" i="3"/>
  <c r="AF34" i="3"/>
  <c r="AG34" i="3"/>
  <c r="DK34" i="3"/>
  <c r="DL34" i="3"/>
  <c r="DM34" i="3"/>
  <c r="DN34" i="3"/>
  <c r="DO34" i="3"/>
  <c r="DP34" i="3"/>
  <c r="DQ34" i="3"/>
  <c r="DR34" i="3"/>
  <c r="DS34" i="3"/>
  <c r="DT34" i="3"/>
  <c r="DU34" i="3"/>
  <c r="DV34" i="3"/>
  <c r="DY34" i="3"/>
  <c r="DZ34" i="3"/>
  <c r="EA34" i="3"/>
  <c r="EB34" i="3"/>
  <c r="EC34" i="3"/>
  <c r="ED34" i="3"/>
  <c r="EE34" i="3"/>
  <c r="EF34" i="3"/>
  <c r="EG34" i="3"/>
  <c r="EH34" i="3"/>
  <c r="EI34" i="3"/>
  <c r="EJ34" i="3"/>
  <c r="EO34" i="3"/>
  <c r="AD35" i="3"/>
  <c r="AE35" i="3"/>
  <c r="AF35" i="3"/>
  <c r="AG35" i="3"/>
  <c r="DK35" i="3"/>
  <c r="DL35" i="3"/>
  <c r="DM35" i="3"/>
  <c r="DN35" i="3"/>
  <c r="DO35" i="3"/>
  <c r="DP35" i="3"/>
  <c r="DQ35" i="3"/>
  <c r="DR35" i="3"/>
  <c r="DS35" i="3"/>
  <c r="DT35" i="3"/>
  <c r="DU35" i="3"/>
  <c r="DV35" i="3"/>
  <c r="DY35" i="3"/>
  <c r="DZ35" i="3"/>
  <c r="EA35" i="3"/>
  <c r="EB35" i="3"/>
  <c r="EC35" i="3"/>
  <c r="ED35" i="3"/>
  <c r="EE35" i="3"/>
  <c r="EF35" i="3"/>
  <c r="EG35" i="3"/>
  <c r="EH35" i="3"/>
  <c r="EI35" i="3"/>
  <c r="EJ35" i="3"/>
  <c r="EO35" i="3"/>
  <c r="AD36" i="3"/>
  <c r="AE36" i="3"/>
  <c r="AF36" i="3"/>
  <c r="AG36" i="3"/>
  <c r="DK36" i="3"/>
  <c r="DL36" i="3"/>
  <c r="DM36" i="3"/>
  <c r="DN36" i="3"/>
  <c r="DO36" i="3"/>
  <c r="DP36" i="3"/>
  <c r="DQ36" i="3"/>
  <c r="DR36" i="3"/>
  <c r="DS36" i="3"/>
  <c r="DT36" i="3"/>
  <c r="DU36" i="3"/>
  <c r="DV36" i="3"/>
  <c r="DY36" i="3"/>
  <c r="DZ36" i="3"/>
  <c r="EA36" i="3"/>
  <c r="EB36" i="3"/>
  <c r="EC36" i="3"/>
  <c r="ED36" i="3"/>
  <c r="EE36" i="3"/>
  <c r="EF36" i="3"/>
  <c r="EG36" i="3"/>
  <c r="EH36" i="3"/>
  <c r="EI36" i="3"/>
  <c r="EJ36" i="3"/>
  <c r="EO36" i="3"/>
  <c r="AD37" i="3"/>
  <c r="AE37" i="3"/>
  <c r="AF37" i="3"/>
  <c r="AG37" i="3"/>
  <c r="DK37" i="3"/>
  <c r="DL37" i="3"/>
  <c r="DM37" i="3"/>
  <c r="DN37" i="3"/>
  <c r="DO37" i="3"/>
  <c r="DP37" i="3"/>
  <c r="DQ37" i="3"/>
  <c r="DR37" i="3"/>
  <c r="DS37" i="3"/>
  <c r="DT37" i="3"/>
  <c r="DU37" i="3"/>
  <c r="DV37" i="3"/>
  <c r="DY37" i="3"/>
  <c r="DZ37" i="3"/>
  <c r="EA37" i="3"/>
  <c r="EB37" i="3"/>
  <c r="EC37" i="3"/>
  <c r="ED37" i="3"/>
  <c r="EE37" i="3"/>
  <c r="EF37" i="3"/>
  <c r="EG37" i="3"/>
  <c r="EH37" i="3"/>
  <c r="EI37" i="3"/>
  <c r="EJ37" i="3"/>
  <c r="EO37" i="3"/>
  <c r="AD38" i="3"/>
  <c r="AE38" i="3"/>
  <c r="AF38" i="3"/>
  <c r="AG38" i="3"/>
  <c r="DK38" i="3"/>
  <c r="DL38" i="3"/>
  <c r="DM38" i="3"/>
  <c r="DN38" i="3"/>
  <c r="DO38" i="3"/>
  <c r="DP38" i="3"/>
  <c r="DQ38" i="3"/>
  <c r="DR38" i="3"/>
  <c r="DS38" i="3"/>
  <c r="DT38" i="3"/>
  <c r="DU38" i="3"/>
  <c r="DV38" i="3"/>
  <c r="DY38" i="3"/>
  <c r="DZ38" i="3"/>
  <c r="EA38" i="3"/>
  <c r="EB38" i="3"/>
  <c r="EC38" i="3"/>
  <c r="ED38" i="3"/>
  <c r="EE38" i="3"/>
  <c r="EF38" i="3"/>
  <c r="EG38" i="3"/>
  <c r="EH38" i="3"/>
  <c r="EI38" i="3"/>
  <c r="EJ38" i="3"/>
  <c r="EO38" i="3"/>
  <c r="CW38" i="3" s="1"/>
  <c r="AD39" i="3"/>
  <c r="AE39" i="3"/>
  <c r="AF39" i="3"/>
  <c r="AG39" i="3"/>
  <c r="DK39" i="3"/>
  <c r="DL39" i="3"/>
  <c r="DM39" i="3"/>
  <c r="DN39" i="3"/>
  <c r="DO39" i="3"/>
  <c r="DP39" i="3"/>
  <c r="DQ39" i="3"/>
  <c r="DR39" i="3"/>
  <c r="DS39" i="3"/>
  <c r="DT39" i="3"/>
  <c r="DU39" i="3"/>
  <c r="DV39" i="3"/>
  <c r="DY39" i="3"/>
  <c r="DZ39" i="3"/>
  <c r="EA39" i="3"/>
  <c r="EB39" i="3"/>
  <c r="EC39" i="3"/>
  <c r="ED39" i="3"/>
  <c r="EE39" i="3"/>
  <c r="EF39" i="3"/>
  <c r="EG39" i="3"/>
  <c r="EH39" i="3"/>
  <c r="EI39" i="3"/>
  <c r="EJ39" i="3"/>
  <c r="EO39" i="3"/>
  <c r="CV39" i="3" s="1"/>
  <c r="AD40" i="3"/>
  <c r="AE40" i="3"/>
  <c r="AF40" i="3"/>
  <c r="AG40" i="3"/>
  <c r="DK40" i="3"/>
  <c r="DL40" i="3"/>
  <c r="DM40" i="3"/>
  <c r="DN40" i="3"/>
  <c r="DO40" i="3"/>
  <c r="DP40" i="3"/>
  <c r="DQ40" i="3"/>
  <c r="DR40" i="3"/>
  <c r="DS40" i="3"/>
  <c r="DT40" i="3"/>
  <c r="DU40" i="3"/>
  <c r="DV40" i="3"/>
  <c r="DY40" i="3"/>
  <c r="DZ40" i="3"/>
  <c r="EA40" i="3"/>
  <c r="EB40" i="3"/>
  <c r="EC40" i="3"/>
  <c r="ED40" i="3"/>
  <c r="EE40" i="3"/>
  <c r="EF40" i="3"/>
  <c r="EG40" i="3"/>
  <c r="EH40" i="3"/>
  <c r="EI40" i="3"/>
  <c r="EJ40" i="3"/>
  <c r="EO40" i="3"/>
  <c r="CX40" i="3" s="1"/>
  <c r="AD41" i="3"/>
  <c r="AE41" i="3"/>
  <c r="AF41" i="3"/>
  <c r="AG41" i="3"/>
  <c r="DK41" i="3"/>
  <c r="DL41" i="3"/>
  <c r="DM41" i="3"/>
  <c r="DN41" i="3"/>
  <c r="DO41" i="3"/>
  <c r="DP41" i="3"/>
  <c r="DQ41" i="3"/>
  <c r="DR41" i="3"/>
  <c r="DS41" i="3"/>
  <c r="DT41" i="3"/>
  <c r="DU41" i="3"/>
  <c r="DV41" i="3"/>
  <c r="DY41" i="3"/>
  <c r="DZ41" i="3"/>
  <c r="EA41" i="3"/>
  <c r="EB41" i="3"/>
  <c r="EC41" i="3"/>
  <c r="ED41" i="3"/>
  <c r="EE41" i="3"/>
  <c r="EF41" i="3"/>
  <c r="EG41" i="3"/>
  <c r="EH41" i="3"/>
  <c r="EI41" i="3"/>
  <c r="EJ41" i="3"/>
  <c r="EO41" i="3"/>
  <c r="DA41" i="3" s="1"/>
  <c r="AD42" i="3"/>
  <c r="AE42" i="3"/>
  <c r="AF42" i="3"/>
  <c r="AG42" i="3"/>
  <c r="DK42" i="3"/>
  <c r="DL42" i="3"/>
  <c r="DM42" i="3"/>
  <c r="DN42" i="3"/>
  <c r="DO42" i="3"/>
  <c r="DP42" i="3"/>
  <c r="DQ42" i="3"/>
  <c r="DR42" i="3"/>
  <c r="DS42" i="3"/>
  <c r="DT42" i="3"/>
  <c r="DU42" i="3"/>
  <c r="DV42" i="3"/>
  <c r="DY42" i="3"/>
  <c r="DZ42" i="3"/>
  <c r="EA42" i="3"/>
  <c r="EB42" i="3"/>
  <c r="EC42" i="3"/>
  <c r="ED42" i="3"/>
  <c r="EE42" i="3"/>
  <c r="EF42" i="3"/>
  <c r="EG42" i="3"/>
  <c r="EH42" i="3"/>
  <c r="EI42" i="3"/>
  <c r="EJ42" i="3"/>
  <c r="EO42" i="3"/>
  <c r="CZ42" i="3" s="1"/>
  <c r="AD43" i="3"/>
  <c r="AE43" i="3"/>
  <c r="AF43" i="3"/>
  <c r="AG43" i="3"/>
  <c r="DK43" i="3"/>
  <c r="DL43" i="3"/>
  <c r="DM43" i="3"/>
  <c r="DN43" i="3"/>
  <c r="DO43" i="3"/>
  <c r="DP43" i="3"/>
  <c r="DQ43" i="3"/>
  <c r="DR43" i="3"/>
  <c r="DS43" i="3"/>
  <c r="DT43" i="3"/>
  <c r="DU43" i="3"/>
  <c r="DV43" i="3"/>
  <c r="DY43" i="3"/>
  <c r="DZ43" i="3"/>
  <c r="EA43" i="3"/>
  <c r="EB43" i="3"/>
  <c r="EC43" i="3"/>
  <c r="ED43" i="3"/>
  <c r="EE43" i="3"/>
  <c r="EF43" i="3"/>
  <c r="EG43" i="3"/>
  <c r="EH43" i="3"/>
  <c r="EI43" i="3"/>
  <c r="EJ43" i="3"/>
  <c r="EO43" i="3"/>
  <c r="DD43" i="3" s="1"/>
  <c r="AD44" i="3"/>
  <c r="AE44" i="3"/>
  <c r="AF44" i="3"/>
  <c r="AG44" i="3"/>
  <c r="DK44" i="3"/>
  <c r="DL44" i="3"/>
  <c r="DM44" i="3"/>
  <c r="DN44" i="3"/>
  <c r="DO44" i="3"/>
  <c r="DP44" i="3"/>
  <c r="DQ44" i="3"/>
  <c r="DR44" i="3"/>
  <c r="DS44" i="3"/>
  <c r="DT44" i="3"/>
  <c r="DU44" i="3"/>
  <c r="DV44" i="3"/>
  <c r="DY44" i="3"/>
  <c r="DZ44" i="3"/>
  <c r="EA44" i="3"/>
  <c r="EB44" i="3"/>
  <c r="EC44" i="3"/>
  <c r="ED44" i="3"/>
  <c r="EE44" i="3"/>
  <c r="EF44" i="3"/>
  <c r="EG44" i="3"/>
  <c r="EH44" i="3"/>
  <c r="EI44" i="3"/>
  <c r="EJ44" i="3"/>
  <c r="EO44" i="3"/>
  <c r="DF44" i="3" s="1"/>
  <c r="AD45" i="3"/>
  <c r="AE45" i="3"/>
  <c r="AF45" i="3"/>
  <c r="AG45" i="3"/>
  <c r="DK45" i="3"/>
  <c r="DL45" i="3"/>
  <c r="DM45" i="3"/>
  <c r="DN45" i="3"/>
  <c r="DO45" i="3"/>
  <c r="DP45" i="3"/>
  <c r="DQ45" i="3"/>
  <c r="DR45" i="3"/>
  <c r="DS45" i="3"/>
  <c r="DT45" i="3"/>
  <c r="DU45" i="3"/>
  <c r="DV45" i="3"/>
  <c r="DY45" i="3"/>
  <c r="DZ45" i="3"/>
  <c r="EA45" i="3"/>
  <c r="EB45" i="3"/>
  <c r="EC45" i="3"/>
  <c r="ED45" i="3"/>
  <c r="EE45" i="3"/>
  <c r="EF45" i="3"/>
  <c r="EG45" i="3"/>
  <c r="EH45" i="3"/>
  <c r="EI45" i="3"/>
  <c r="EJ45" i="3"/>
  <c r="EO45" i="3"/>
  <c r="DB45" i="3" s="1"/>
  <c r="AD46" i="3"/>
  <c r="AE46" i="3"/>
  <c r="AF46" i="3"/>
  <c r="AG46" i="3"/>
  <c r="DK46" i="3"/>
  <c r="DL46" i="3"/>
  <c r="DM46" i="3"/>
  <c r="DN46" i="3"/>
  <c r="DO46" i="3"/>
  <c r="DP46" i="3"/>
  <c r="DQ46" i="3"/>
  <c r="DR46" i="3"/>
  <c r="DS46" i="3"/>
  <c r="DT46" i="3"/>
  <c r="DU46" i="3"/>
  <c r="DV46" i="3"/>
  <c r="DY46" i="3"/>
  <c r="DZ46" i="3"/>
  <c r="EA46" i="3"/>
  <c r="EB46" i="3"/>
  <c r="EC46" i="3"/>
  <c r="ED46" i="3"/>
  <c r="EE46" i="3"/>
  <c r="EF46" i="3"/>
  <c r="EG46" i="3"/>
  <c r="EH46" i="3"/>
  <c r="EI46" i="3"/>
  <c r="EJ46" i="3"/>
  <c r="EO46" i="3"/>
  <c r="DA46" i="3" s="1"/>
  <c r="AD47" i="3"/>
  <c r="AE47" i="3"/>
  <c r="AF47" i="3"/>
  <c r="AG47" i="3"/>
  <c r="DK47" i="3"/>
  <c r="DL47" i="3"/>
  <c r="DM47" i="3"/>
  <c r="DN47" i="3"/>
  <c r="DO47" i="3"/>
  <c r="DP47" i="3"/>
  <c r="DQ47" i="3"/>
  <c r="DR47" i="3"/>
  <c r="DS47" i="3"/>
  <c r="DT47" i="3"/>
  <c r="DU47" i="3"/>
  <c r="DV47" i="3"/>
  <c r="DY47" i="3"/>
  <c r="DZ47" i="3"/>
  <c r="EA47" i="3"/>
  <c r="EB47" i="3"/>
  <c r="EC47" i="3"/>
  <c r="ED47" i="3"/>
  <c r="EE47" i="3"/>
  <c r="EF47" i="3"/>
  <c r="EG47" i="3"/>
  <c r="EH47" i="3"/>
  <c r="EI47" i="3"/>
  <c r="EJ47" i="3"/>
  <c r="EO47" i="3"/>
  <c r="CV47" i="3" s="1"/>
  <c r="AD48" i="3"/>
  <c r="AE48" i="3"/>
  <c r="AF48" i="3"/>
  <c r="AG48" i="3"/>
  <c r="DK48" i="3"/>
  <c r="DL48" i="3"/>
  <c r="DM48" i="3"/>
  <c r="DN48" i="3"/>
  <c r="DO48" i="3"/>
  <c r="DP48" i="3"/>
  <c r="DQ48" i="3"/>
  <c r="DR48" i="3"/>
  <c r="DS48" i="3"/>
  <c r="DT48" i="3"/>
  <c r="DU48" i="3"/>
  <c r="DV48" i="3"/>
  <c r="DY48" i="3"/>
  <c r="DZ48" i="3"/>
  <c r="EA48" i="3"/>
  <c r="EB48" i="3"/>
  <c r="EC48" i="3"/>
  <c r="ED48" i="3"/>
  <c r="EE48" i="3"/>
  <c r="EF48" i="3"/>
  <c r="EG48" i="3"/>
  <c r="EH48" i="3"/>
  <c r="EI48" i="3"/>
  <c r="EJ48" i="3"/>
  <c r="EO48" i="3"/>
  <c r="CV48" i="3" s="1"/>
  <c r="AD49" i="3"/>
  <c r="AE49" i="3"/>
  <c r="AF49" i="3"/>
  <c r="AG49" i="3"/>
  <c r="DK49" i="3"/>
  <c r="DL49" i="3"/>
  <c r="DM49" i="3"/>
  <c r="DN49" i="3"/>
  <c r="DO49" i="3"/>
  <c r="DP49" i="3"/>
  <c r="DQ49" i="3"/>
  <c r="DR49" i="3"/>
  <c r="DS49" i="3"/>
  <c r="DT49" i="3"/>
  <c r="DU49" i="3"/>
  <c r="DV49" i="3"/>
  <c r="DY49" i="3"/>
  <c r="DZ49" i="3"/>
  <c r="EA49" i="3"/>
  <c r="EB49" i="3"/>
  <c r="EC49" i="3"/>
  <c r="ED49" i="3"/>
  <c r="EE49" i="3"/>
  <c r="EF49" i="3"/>
  <c r="EG49" i="3"/>
  <c r="EH49" i="3"/>
  <c r="EI49" i="3"/>
  <c r="EJ49" i="3"/>
  <c r="EO49" i="3"/>
  <c r="CY49" i="3" s="1"/>
  <c r="AD50" i="3"/>
  <c r="AE50" i="3"/>
  <c r="AF50" i="3"/>
  <c r="AG50" i="3"/>
  <c r="DK50" i="3"/>
  <c r="DL50" i="3"/>
  <c r="DM50" i="3"/>
  <c r="DN50" i="3"/>
  <c r="DO50" i="3"/>
  <c r="DP50" i="3"/>
  <c r="DQ50" i="3"/>
  <c r="DR50" i="3"/>
  <c r="DS50" i="3"/>
  <c r="DT50" i="3"/>
  <c r="DU50" i="3"/>
  <c r="DV50" i="3"/>
  <c r="DY50" i="3"/>
  <c r="DZ50" i="3"/>
  <c r="EA50" i="3"/>
  <c r="EB50" i="3"/>
  <c r="EC50" i="3"/>
  <c r="ED50" i="3"/>
  <c r="EE50" i="3"/>
  <c r="EF50" i="3"/>
  <c r="EG50" i="3"/>
  <c r="EH50" i="3"/>
  <c r="EI50" i="3"/>
  <c r="EJ50" i="3"/>
  <c r="EO50" i="3"/>
  <c r="DA50" i="3" s="1"/>
  <c r="AD51" i="3"/>
  <c r="AE51" i="3"/>
  <c r="AF51" i="3"/>
  <c r="AG51" i="3"/>
  <c r="DK51" i="3"/>
  <c r="DL51" i="3"/>
  <c r="DM51" i="3"/>
  <c r="DN51" i="3"/>
  <c r="DO51" i="3"/>
  <c r="DP51" i="3"/>
  <c r="DQ51" i="3"/>
  <c r="DR51" i="3"/>
  <c r="DS51" i="3"/>
  <c r="DT51" i="3"/>
  <c r="DU51" i="3"/>
  <c r="DV51" i="3"/>
  <c r="DY51" i="3"/>
  <c r="DZ51" i="3"/>
  <c r="EA51" i="3"/>
  <c r="EB51" i="3"/>
  <c r="EC51" i="3"/>
  <c r="ED51" i="3"/>
  <c r="EE51" i="3"/>
  <c r="EF51" i="3"/>
  <c r="EG51" i="3"/>
  <c r="EH51" i="3"/>
  <c r="EI51" i="3"/>
  <c r="EJ51" i="3"/>
  <c r="EO51" i="3"/>
  <c r="DB51" i="3" s="1"/>
  <c r="AD52" i="3"/>
  <c r="AE52" i="3"/>
  <c r="AF52" i="3"/>
  <c r="AG52" i="3"/>
  <c r="DK52" i="3"/>
  <c r="DL52" i="3"/>
  <c r="DM52" i="3"/>
  <c r="DN52" i="3"/>
  <c r="DO52" i="3"/>
  <c r="DP52" i="3"/>
  <c r="DQ52" i="3"/>
  <c r="DR52" i="3"/>
  <c r="DS52" i="3"/>
  <c r="DT52" i="3"/>
  <c r="DU52" i="3"/>
  <c r="DV52" i="3"/>
  <c r="DY52" i="3"/>
  <c r="DZ52" i="3"/>
  <c r="EA52" i="3"/>
  <c r="EB52" i="3"/>
  <c r="EC52" i="3"/>
  <c r="ED52" i="3"/>
  <c r="EE52" i="3"/>
  <c r="EF52" i="3"/>
  <c r="EG52" i="3"/>
  <c r="EH52" i="3"/>
  <c r="EI52" i="3"/>
  <c r="EJ52" i="3"/>
  <c r="EO52" i="3"/>
  <c r="CZ52" i="3" s="1"/>
  <c r="AD53" i="3"/>
  <c r="AE53" i="3"/>
  <c r="AF53" i="3"/>
  <c r="AG53" i="3"/>
  <c r="DK53" i="3"/>
  <c r="DL53" i="3"/>
  <c r="DM53" i="3"/>
  <c r="DN53" i="3"/>
  <c r="DO53" i="3"/>
  <c r="DP53" i="3"/>
  <c r="DQ53" i="3"/>
  <c r="DR53" i="3"/>
  <c r="DS53" i="3"/>
  <c r="DT53" i="3"/>
  <c r="DU53" i="3"/>
  <c r="DV53" i="3"/>
  <c r="DY53" i="3"/>
  <c r="DZ53" i="3"/>
  <c r="EA53" i="3"/>
  <c r="EB53" i="3"/>
  <c r="EC53" i="3"/>
  <c r="ED53" i="3"/>
  <c r="EE53" i="3"/>
  <c r="EF53" i="3"/>
  <c r="EG53" i="3"/>
  <c r="EH53" i="3"/>
  <c r="EI53" i="3"/>
  <c r="EJ53" i="3"/>
  <c r="EO53" i="3"/>
  <c r="CV53" i="3" s="1"/>
  <c r="AD54" i="3"/>
  <c r="AE54" i="3"/>
  <c r="AF54" i="3"/>
  <c r="AG54" i="3"/>
  <c r="DK54" i="3"/>
  <c r="DL54" i="3"/>
  <c r="DM54" i="3"/>
  <c r="DN54" i="3"/>
  <c r="DO54" i="3"/>
  <c r="DP54" i="3"/>
  <c r="DQ54" i="3"/>
  <c r="DR54" i="3"/>
  <c r="DS54" i="3"/>
  <c r="DT54" i="3"/>
  <c r="DU54" i="3"/>
  <c r="DV54" i="3"/>
  <c r="DY54" i="3"/>
  <c r="DZ54" i="3"/>
  <c r="EA54" i="3"/>
  <c r="EB54" i="3"/>
  <c r="EC54" i="3"/>
  <c r="ED54" i="3"/>
  <c r="EE54" i="3"/>
  <c r="EF54" i="3"/>
  <c r="EG54" i="3"/>
  <c r="EH54" i="3"/>
  <c r="EI54" i="3"/>
  <c r="EJ54" i="3"/>
  <c r="EO54" i="3"/>
  <c r="DA54" i="3" s="1"/>
  <c r="AD55" i="3"/>
  <c r="AE55" i="3"/>
  <c r="AF55" i="3"/>
  <c r="AG55" i="3"/>
  <c r="DK55" i="3"/>
  <c r="DL55" i="3"/>
  <c r="DM55" i="3"/>
  <c r="DN55" i="3"/>
  <c r="DO55" i="3"/>
  <c r="DP55" i="3"/>
  <c r="DQ55" i="3"/>
  <c r="DR55" i="3"/>
  <c r="DS55" i="3"/>
  <c r="DT55" i="3"/>
  <c r="DU55" i="3"/>
  <c r="DV55" i="3"/>
  <c r="DY55" i="3"/>
  <c r="DZ55" i="3"/>
  <c r="EA55" i="3"/>
  <c r="EB55" i="3"/>
  <c r="EC55" i="3"/>
  <c r="ED55" i="3"/>
  <c r="EE55" i="3"/>
  <c r="EF55" i="3"/>
  <c r="EG55" i="3"/>
  <c r="EH55" i="3"/>
  <c r="EI55" i="3"/>
  <c r="EJ55" i="3"/>
  <c r="EO55" i="3"/>
  <c r="DB55" i="3" s="1"/>
  <c r="AD56" i="3"/>
  <c r="AE56" i="3"/>
  <c r="AF56" i="3"/>
  <c r="AG56" i="3"/>
  <c r="DK56" i="3"/>
  <c r="DL56" i="3"/>
  <c r="DM56" i="3"/>
  <c r="DN56" i="3"/>
  <c r="DO56" i="3"/>
  <c r="DP56" i="3"/>
  <c r="DQ56" i="3"/>
  <c r="DR56" i="3"/>
  <c r="DS56" i="3"/>
  <c r="DT56" i="3"/>
  <c r="DU56" i="3"/>
  <c r="DV56" i="3"/>
  <c r="DY56" i="3"/>
  <c r="DZ56" i="3"/>
  <c r="EA56" i="3"/>
  <c r="EB56" i="3"/>
  <c r="EC56" i="3"/>
  <c r="ED56" i="3"/>
  <c r="EE56" i="3"/>
  <c r="EF56" i="3"/>
  <c r="EG56" i="3"/>
  <c r="EH56" i="3"/>
  <c r="EI56" i="3"/>
  <c r="EJ56" i="3"/>
  <c r="EO56" i="3"/>
  <c r="CZ56" i="3" s="1"/>
  <c r="AD57" i="3"/>
  <c r="AE57" i="3"/>
  <c r="AF57" i="3"/>
  <c r="AG57" i="3"/>
  <c r="DK57" i="3"/>
  <c r="DL57" i="3"/>
  <c r="DM57" i="3"/>
  <c r="DN57" i="3"/>
  <c r="DO57" i="3"/>
  <c r="DP57" i="3"/>
  <c r="DQ57" i="3"/>
  <c r="DR57" i="3"/>
  <c r="DS57" i="3"/>
  <c r="DT57" i="3"/>
  <c r="DU57" i="3"/>
  <c r="DV57" i="3"/>
  <c r="DY57" i="3"/>
  <c r="DZ57" i="3"/>
  <c r="EA57" i="3"/>
  <c r="EB57" i="3"/>
  <c r="EC57" i="3"/>
  <c r="ED57" i="3"/>
  <c r="EE57" i="3"/>
  <c r="EF57" i="3"/>
  <c r="EG57" i="3"/>
  <c r="EH57" i="3"/>
  <c r="EI57" i="3"/>
  <c r="EJ57" i="3"/>
  <c r="EO57" i="3"/>
  <c r="CV57" i="3" s="1"/>
  <c r="AD58" i="3"/>
  <c r="AE58" i="3"/>
  <c r="AF58" i="3"/>
  <c r="AG58" i="3"/>
  <c r="DK58" i="3"/>
  <c r="DL58" i="3"/>
  <c r="DM58" i="3"/>
  <c r="DN58" i="3"/>
  <c r="DO58" i="3"/>
  <c r="DP58" i="3"/>
  <c r="DQ58" i="3"/>
  <c r="DR58" i="3"/>
  <c r="DS58" i="3"/>
  <c r="DT58" i="3"/>
  <c r="DU58" i="3"/>
  <c r="DV58" i="3"/>
  <c r="DY58" i="3"/>
  <c r="DZ58" i="3"/>
  <c r="EA58" i="3"/>
  <c r="EB58" i="3"/>
  <c r="EC58" i="3"/>
  <c r="ED58" i="3"/>
  <c r="EE58" i="3"/>
  <c r="EF58" i="3"/>
  <c r="EG58" i="3"/>
  <c r="EH58" i="3"/>
  <c r="EI58" i="3"/>
  <c r="EJ58" i="3"/>
  <c r="EO58" i="3"/>
  <c r="DC58" i="3" s="1"/>
  <c r="AD59" i="3"/>
  <c r="AE59" i="3"/>
  <c r="AF59" i="3"/>
  <c r="AG59" i="3"/>
  <c r="DK59" i="3"/>
  <c r="DL59" i="3"/>
  <c r="DM59" i="3"/>
  <c r="DN59" i="3"/>
  <c r="DO59" i="3"/>
  <c r="DP59" i="3"/>
  <c r="DQ59" i="3"/>
  <c r="DR59" i="3"/>
  <c r="DS59" i="3"/>
  <c r="DT59" i="3"/>
  <c r="DU59" i="3"/>
  <c r="DV59" i="3"/>
  <c r="DY59" i="3"/>
  <c r="DZ59" i="3"/>
  <c r="EA59" i="3"/>
  <c r="EB59" i="3"/>
  <c r="EC59" i="3"/>
  <c r="ED59" i="3"/>
  <c r="EE59" i="3"/>
  <c r="EF59" i="3"/>
  <c r="EG59" i="3"/>
  <c r="EH59" i="3"/>
  <c r="EI59" i="3"/>
  <c r="EJ59" i="3"/>
  <c r="EO59" i="3"/>
  <c r="CY59" i="3" s="1"/>
  <c r="AD60" i="3"/>
  <c r="AE60" i="3"/>
  <c r="AF60" i="3"/>
  <c r="AG60" i="3"/>
  <c r="DK60" i="3"/>
  <c r="DL60" i="3"/>
  <c r="DM60" i="3"/>
  <c r="DN60" i="3"/>
  <c r="DO60" i="3"/>
  <c r="DP60" i="3"/>
  <c r="DQ60" i="3"/>
  <c r="DR60" i="3"/>
  <c r="DS60" i="3"/>
  <c r="DT60" i="3"/>
  <c r="DU60" i="3"/>
  <c r="DV60" i="3"/>
  <c r="DY60" i="3"/>
  <c r="DZ60" i="3"/>
  <c r="EA60" i="3"/>
  <c r="EB60" i="3"/>
  <c r="EC60" i="3"/>
  <c r="ED60" i="3"/>
  <c r="EE60" i="3"/>
  <c r="EF60" i="3"/>
  <c r="EG60" i="3"/>
  <c r="EH60" i="3"/>
  <c r="EI60" i="3"/>
  <c r="EJ60" i="3"/>
  <c r="EO60" i="3"/>
  <c r="CV60" i="3" s="1"/>
  <c r="AD61" i="3"/>
  <c r="AE61" i="3"/>
  <c r="AF61" i="3"/>
  <c r="AG61" i="3"/>
  <c r="DK61" i="3"/>
  <c r="DL61" i="3"/>
  <c r="DM61" i="3"/>
  <c r="DN61" i="3"/>
  <c r="DO61" i="3"/>
  <c r="DP61" i="3"/>
  <c r="DQ61" i="3"/>
  <c r="DR61" i="3"/>
  <c r="DS61" i="3"/>
  <c r="DT61" i="3"/>
  <c r="DU61" i="3"/>
  <c r="DV61" i="3"/>
  <c r="DY61" i="3"/>
  <c r="DZ61" i="3"/>
  <c r="EA61" i="3"/>
  <c r="EB61" i="3"/>
  <c r="EC61" i="3"/>
  <c r="ED61" i="3"/>
  <c r="EE61" i="3"/>
  <c r="EF61" i="3"/>
  <c r="EG61" i="3"/>
  <c r="EH61" i="3"/>
  <c r="EI61" i="3"/>
  <c r="EJ61" i="3"/>
  <c r="EO61" i="3"/>
  <c r="CV61" i="3" s="1"/>
  <c r="AD62" i="3"/>
  <c r="AE62" i="3"/>
  <c r="AF62" i="3"/>
  <c r="AG62" i="3"/>
  <c r="DK62" i="3"/>
  <c r="DL62" i="3"/>
  <c r="DM62" i="3"/>
  <c r="DN62" i="3"/>
  <c r="DO62" i="3"/>
  <c r="DP62" i="3"/>
  <c r="DQ62" i="3"/>
  <c r="DR62" i="3"/>
  <c r="DS62" i="3"/>
  <c r="DT62" i="3"/>
  <c r="DU62" i="3"/>
  <c r="DV62" i="3"/>
  <c r="DY62" i="3"/>
  <c r="DZ62" i="3"/>
  <c r="EA62" i="3"/>
  <c r="EB62" i="3"/>
  <c r="EC62" i="3"/>
  <c r="ED62" i="3"/>
  <c r="EE62" i="3"/>
  <c r="EF62" i="3"/>
  <c r="EG62" i="3"/>
  <c r="EH62" i="3"/>
  <c r="EI62" i="3"/>
  <c r="EJ62" i="3"/>
  <c r="EO62" i="3"/>
  <c r="CV62" i="3" s="1"/>
  <c r="AD63" i="3"/>
  <c r="AE63" i="3"/>
  <c r="AF63" i="3"/>
  <c r="AG63" i="3"/>
  <c r="DK63" i="3"/>
  <c r="DL63" i="3"/>
  <c r="DM63" i="3"/>
  <c r="DN63" i="3"/>
  <c r="DO63" i="3"/>
  <c r="DP63" i="3"/>
  <c r="DQ63" i="3"/>
  <c r="DR63" i="3"/>
  <c r="DS63" i="3"/>
  <c r="DT63" i="3"/>
  <c r="DU63" i="3"/>
  <c r="DV63" i="3"/>
  <c r="DY63" i="3"/>
  <c r="DZ63" i="3"/>
  <c r="EA63" i="3"/>
  <c r="EB63" i="3"/>
  <c r="EC63" i="3"/>
  <c r="ED63" i="3"/>
  <c r="EE63" i="3"/>
  <c r="EF63" i="3"/>
  <c r="EG63" i="3"/>
  <c r="EH63" i="3"/>
  <c r="EI63" i="3"/>
  <c r="EJ63" i="3"/>
  <c r="EO63" i="3"/>
  <c r="DA63" i="3" s="1"/>
  <c r="AD64" i="3"/>
  <c r="AE64" i="3"/>
  <c r="AF64" i="3"/>
  <c r="AG64" i="3"/>
  <c r="DK64" i="3"/>
  <c r="DL64" i="3"/>
  <c r="DM64" i="3"/>
  <c r="DN64" i="3"/>
  <c r="DO64" i="3"/>
  <c r="DP64" i="3"/>
  <c r="DQ64" i="3"/>
  <c r="DR64" i="3"/>
  <c r="DS64" i="3"/>
  <c r="DT64" i="3"/>
  <c r="DU64" i="3"/>
  <c r="DV64" i="3"/>
  <c r="DY64" i="3"/>
  <c r="DZ64" i="3"/>
  <c r="EA64" i="3"/>
  <c r="EB64" i="3"/>
  <c r="EC64" i="3"/>
  <c r="ED64" i="3"/>
  <c r="EE64" i="3"/>
  <c r="EF64" i="3"/>
  <c r="EG64" i="3"/>
  <c r="EH64" i="3"/>
  <c r="EI64" i="3"/>
  <c r="EJ64" i="3"/>
  <c r="EO64" i="3"/>
  <c r="AD65" i="3"/>
  <c r="AE65" i="3"/>
  <c r="AF65" i="3"/>
  <c r="AG65" i="3"/>
  <c r="AD66" i="3"/>
  <c r="AE66" i="3"/>
  <c r="AF66" i="3"/>
  <c r="AG66" i="3"/>
  <c r="AD67" i="3"/>
  <c r="AE67" i="3"/>
  <c r="AF67" i="3"/>
  <c r="AG67" i="3"/>
  <c r="AD68" i="3"/>
  <c r="AE68" i="3"/>
  <c r="AF68" i="3"/>
  <c r="AG68" i="3"/>
  <c r="AM69" i="3"/>
  <c r="AM110" i="3" s="1"/>
  <c r="AN69" i="3"/>
  <c r="AN110" i="3" s="1"/>
  <c r="AO69" i="3"/>
  <c r="AO110" i="3" s="1"/>
  <c r="AQ69" i="3"/>
  <c r="AQ110" i="3" s="1"/>
  <c r="AR69" i="3"/>
  <c r="AR110" i="3" s="1"/>
  <c r="AS69" i="3"/>
  <c r="AS110" i="3" s="1"/>
  <c r="AQ143" i="3" s="1"/>
  <c r="AU69" i="3"/>
  <c r="AU110" i="3" s="1"/>
  <c r="AV69" i="3"/>
  <c r="AV110" i="3" s="1"/>
  <c r="AW69" i="3"/>
  <c r="AW110" i="3" s="1"/>
  <c r="AY69" i="3"/>
  <c r="AZ69" i="3"/>
  <c r="BA69" i="3"/>
  <c r="BC69" i="3"/>
  <c r="BD69" i="3"/>
  <c r="BE69" i="3"/>
  <c r="BG69" i="3"/>
  <c r="BH69" i="3"/>
  <c r="BI69" i="3"/>
  <c r="BK69" i="3"/>
  <c r="BL69" i="3"/>
  <c r="BM69" i="3"/>
  <c r="BO69" i="3"/>
  <c r="BP69" i="3"/>
  <c r="BQ69" i="3"/>
  <c r="BS69" i="3"/>
  <c r="BT69" i="3"/>
  <c r="BU69" i="3"/>
  <c r="BW69" i="3"/>
  <c r="BX69" i="3"/>
  <c r="BY69" i="3"/>
  <c r="CA69" i="3"/>
  <c r="CB69" i="3"/>
  <c r="CC69" i="3"/>
  <c r="EP69" i="3"/>
  <c r="ER69" i="3"/>
  <c r="ES69" i="3"/>
  <c r="EX69" i="3"/>
  <c r="EY69" i="3"/>
  <c r="EZ69" i="3"/>
  <c r="FA69" i="3"/>
  <c r="FB69" i="3"/>
  <c r="FC69" i="3"/>
  <c r="FD69" i="3"/>
  <c r="FE69" i="3"/>
  <c r="FF69" i="3"/>
  <c r="FK69" i="3"/>
  <c r="FL69" i="3"/>
  <c r="FM69" i="3"/>
  <c r="FN69" i="3"/>
  <c r="FO69" i="3"/>
  <c r="AE74" i="3"/>
  <c r="AF74" i="3"/>
  <c r="AG74" i="3"/>
  <c r="CF74" i="3"/>
  <c r="DK74" i="3"/>
  <c r="DL74" i="3"/>
  <c r="DM74" i="3"/>
  <c r="DN74" i="3"/>
  <c r="DO74" i="3"/>
  <c r="DP74" i="3"/>
  <c r="DQ74" i="3"/>
  <c r="DR74" i="3"/>
  <c r="DS74" i="3"/>
  <c r="DT74" i="3"/>
  <c r="DU74" i="3"/>
  <c r="DV74" i="3"/>
  <c r="EO74" i="3"/>
  <c r="EP74" i="3"/>
  <c r="EQ74" i="3"/>
  <c r="ER74" i="3"/>
  <c r="ES74" i="3"/>
  <c r="ET74" i="3"/>
  <c r="EU74" i="3"/>
  <c r="EV74" i="3"/>
  <c r="EW74" i="3"/>
  <c r="EX74" i="3"/>
  <c r="EY74" i="3"/>
  <c r="EZ74" i="3"/>
  <c r="FA74" i="3"/>
  <c r="FC74" i="3"/>
  <c r="FD74" i="3"/>
  <c r="FE74" i="3"/>
  <c r="FF74" i="3"/>
  <c r="FG74" i="3"/>
  <c r="FH74" i="3"/>
  <c r="FI74" i="3"/>
  <c r="FJ74" i="3"/>
  <c r="FK74" i="3"/>
  <c r="FL74" i="3"/>
  <c r="FM74" i="3"/>
  <c r="FN74" i="3"/>
  <c r="AE75" i="3"/>
  <c r="AF75" i="3"/>
  <c r="AG75" i="3"/>
  <c r="CF75" i="3"/>
  <c r="DK75" i="3"/>
  <c r="DL75" i="3"/>
  <c r="DM75" i="3"/>
  <c r="DN75" i="3"/>
  <c r="DO75" i="3"/>
  <c r="DP75" i="3"/>
  <c r="DQ75" i="3"/>
  <c r="DR75" i="3"/>
  <c r="DS75" i="3"/>
  <c r="DT75" i="3"/>
  <c r="DU75" i="3"/>
  <c r="DV75" i="3"/>
  <c r="EO75" i="3"/>
  <c r="EP75" i="3"/>
  <c r="EQ75" i="3"/>
  <c r="ER75" i="3"/>
  <c r="ES75" i="3"/>
  <c r="ET75" i="3"/>
  <c r="EU75" i="3"/>
  <c r="EV75" i="3"/>
  <c r="EW75" i="3"/>
  <c r="EX75" i="3"/>
  <c r="EY75" i="3"/>
  <c r="EZ75" i="3"/>
  <c r="FA75" i="3"/>
  <c r="FC75" i="3"/>
  <c r="FD75" i="3"/>
  <c r="FE75" i="3"/>
  <c r="FF75" i="3"/>
  <c r="FG75" i="3"/>
  <c r="FH75" i="3"/>
  <c r="FI75" i="3"/>
  <c r="FJ75" i="3"/>
  <c r="FK75" i="3"/>
  <c r="FL75" i="3"/>
  <c r="FM75" i="3"/>
  <c r="FN75" i="3"/>
  <c r="AE76" i="3"/>
  <c r="AF76" i="3"/>
  <c r="AG76" i="3"/>
  <c r="CF76" i="3"/>
  <c r="DK76" i="3"/>
  <c r="DL76" i="3"/>
  <c r="DM76" i="3"/>
  <c r="DN76" i="3"/>
  <c r="DO76" i="3"/>
  <c r="DP76" i="3"/>
  <c r="DQ76" i="3"/>
  <c r="DR76" i="3"/>
  <c r="DS76" i="3"/>
  <c r="DT76" i="3"/>
  <c r="DU76" i="3"/>
  <c r="DV76" i="3"/>
  <c r="EO76" i="3"/>
  <c r="EP76" i="3"/>
  <c r="EQ76" i="3"/>
  <c r="ER76" i="3"/>
  <c r="ES76" i="3"/>
  <c r="ET76" i="3"/>
  <c r="EU76" i="3"/>
  <c r="EV76" i="3"/>
  <c r="EW76" i="3"/>
  <c r="EX76" i="3"/>
  <c r="EY76" i="3"/>
  <c r="EZ76" i="3"/>
  <c r="FA76" i="3"/>
  <c r="FC76" i="3"/>
  <c r="FD76" i="3"/>
  <c r="FE76" i="3"/>
  <c r="FF76" i="3"/>
  <c r="FG76" i="3"/>
  <c r="FH76" i="3"/>
  <c r="FI76" i="3"/>
  <c r="FJ76" i="3"/>
  <c r="FK76" i="3"/>
  <c r="FL76" i="3"/>
  <c r="FM76" i="3"/>
  <c r="FN76" i="3"/>
  <c r="AE77" i="3"/>
  <c r="AF77" i="3"/>
  <c r="AG77" i="3"/>
  <c r="CF77" i="3"/>
  <c r="DK77" i="3"/>
  <c r="DL77" i="3"/>
  <c r="DM77" i="3"/>
  <c r="DN77" i="3"/>
  <c r="DO77" i="3"/>
  <c r="DP77" i="3"/>
  <c r="DQ77" i="3"/>
  <c r="DR77" i="3"/>
  <c r="DS77" i="3"/>
  <c r="DT77" i="3"/>
  <c r="DU77" i="3"/>
  <c r="DV77" i="3"/>
  <c r="EO77" i="3"/>
  <c r="EP77" i="3"/>
  <c r="EQ77" i="3"/>
  <c r="ER77" i="3"/>
  <c r="ES77" i="3"/>
  <c r="ET77" i="3"/>
  <c r="EU77" i="3"/>
  <c r="EV77" i="3"/>
  <c r="EW77" i="3"/>
  <c r="EX77" i="3"/>
  <c r="EY77" i="3"/>
  <c r="EZ77" i="3"/>
  <c r="FA77" i="3"/>
  <c r="FC77" i="3"/>
  <c r="FD77" i="3"/>
  <c r="FE77" i="3"/>
  <c r="FF77" i="3"/>
  <c r="FG77" i="3"/>
  <c r="FH77" i="3"/>
  <c r="FI77" i="3"/>
  <c r="FJ77" i="3"/>
  <c r="FK77" i="3"/>
  <c r="FL77" i="3"/>
  <c r="FM77" i="3"/>
  <c r="FN77" i="3"/>
  <c r="AE78" i="3"/>
  <c r="AF78" i="3"/>
  <c r="AG78" i="3"/>
  <c r="CF78" i="3"/>
  <c r="DK78" i="3"/>
  <c r="DL78" i="3"/>
  <c r="DM78" i="3"/>
  <c r="DN78" i="3"/>
  <c r="DO78" i="3"/>
  <c r="DP78" i="3"/>
  <c r="DQ78" i="3"/>
  <c r="DR78" i="3"/>
  <c r="DS78" i="3"/>
  <c r="DT78" i="3"/>
  <c r="DU78" i="3"/>
  <c r="DV78" i="3"/>
  <c r="EO78" i="3"/>
  <c r="EP78" i="3"/>
  <c r="EQ78" i="3"/>
  <c r="ER78" i="3"/>
  <c r="ES78" i="3"/>
  <c r="ET78" i="3"/>
  <c r="EU78" i="3"/>
  <c r="EV78" i="3"/>
  <c r="EW78" i="3"/>
  <c r="EX78" i="3"/>
  <c r="EY78" i="3"/>
  <c r="EZ78" i="3"/>
  <c r="FA78" i="3"/>
  <c r="FC78" i="3"/>
  <c r="FD78" i="3"/>
  <c r="FE78" i="3"/>
  <c r="FF78" i="3"/>
  <c r="FG78" i="3"/>
  <c r="FH78" i="3"/>
  <c r="FI78" i="3"/>
  <c r="FJ78" i="3"/>
  <c r="FK78" i="3"/>
  <c r="FL78" i="3"/>
  <c r="FM78" i="3"/>
  <c r="FN78" i="3"/>
  <c r="AE79" i="3"/>
  <c r="AF79" i="3"/>
  <c r="AG79" i="3"/>
  <c r="CF79" i="3"/>
  <c r="DK79" i="3"/>
  <c r="DL79" i="3"/>
  <c r="DM79" i="3"/>
  <c r="DN79" i="3"/>
  <c r="DO79" i="3"/>
  <c r="DP79" i="3"/>
  <c r="DQ79" i="3"/>
  <c r="DR79" i="3"/>
  <c r="DS79" i="3"/>
  <c r="DT79" i="3"/>
  <c r="DU79" i="3"/>
  <c r="DV79" i="3"/>
  <c r="EO79" i="3"/>
  <c r="EP79" i="3"/>
  <c r="EQ79" i="3"/>
  <c r="ER79" i="3"/>
  <c r="ES79" i="3"/>
  <c r="ET79" i="3"/>
  <c r="EU79" i="3"/>
  <c r="EV79" i="3"/>
  <c r="EW79" i="3"/>
  <c r="EX79" i="3"/>
  <c r="EY79" i="3"/>
  <c r="EZ79" i="3"/>
  <c r="FA79" i="3"/>
  <c r="FC79" i="3"/>
  <c r="FD79" i="3"/>
  <c r="FE79" i="3"/>
  <c r="FF79" i="3"/>
  <c r="FG79" i="3"/>
  <c r="FH79" i="3"/>
  <c r="FI79" i="3"/>
  <c r="FJ79" i="3"/>
  <c r="FK79" i="3"/>
  <c r="FL79" i="3"/>
  <c r="FM79" i="3"/>
  <c r="FN79" i="3"/>
  <c r="AE80" i="3"/>
  <c r="AF80" i="3"/>
  <c r="AG80" i="3"/>
  <c r="CF80" i="3"/>
  <c r="DK80" i="3"/>
  <c r="DL80" i="3"/>
  <c r="DM80" i="3"/>
  <c r="DN80" i="3"/>
  <c r="DO80" i="3"/>
  <c r="DP80" i="3"/>
  <c r="DQ80" i="3"/>
  <c r="DR80" i="3"/>
  <c r="DS80" i="3"/>
  <c r="DT80" i="3"/>
  <c r="DU80" i="3"/>
  <c r="DV80" i="3"/>
  <c r="EO80" i="3"/>
  <c r="EP80" i="3"/>
  <c r="EQ80" i="3"/>
  <c r="ER80" i="3"/>
  <c r="ES80" i="3"/>
  <c r="ET80" i="3"/>
  <c r="EU80" i="3"/>
  <c r="EV80" i="3"/>
  <c r="EW80" i="3"/>
  <c r="EX80" i="3"/>
  <c r="EY80" i="3"/>
  <c r="EZ80" i="3"/>
  <c r="FA80" i="3"/>
  <c r="FC80" i="3"/>
  <c r="FD80" i="3"/>
  <c r="FE80" i="3"/>
  <c r="FF80" i="3"/>
  <c r="FG80" i="3"/>
  <c r="FH80" i="3"/>
  <c r="FI80" i="3"/>
  <c r="FJ80" i="3"/>
  <c r="FK80" i="3"/>
  <c r="FL80" i="3"/>
  <c r="FM80" i="3"/>
  <c r="FN80" i="3"/>
  <c r="AE81" i="3"/>
  <c r="AF81" i="3"/>
  <c r="AG81" i="3"/>
  <c r="CF81" i="3"/>
  <c r="DK81" i="3"/>
  <c r="DL81" i="3"/>
  <c r="DM81" i="3"/>
  <c r="DN81" i="3"/>
  <c r="DO81" i="3"/>
  <c r="DP81" i="3"/>
  <c r="DQ81" i="3"/>
  <c r="DR81" i="3"/>
  <c r="DS81" i="3"/>
  <c r="DT81" i="3"/>
  <c r="DU81" i="3"/>
  <c r="DV81" i="3"/>
  <c r="EO81" i="3"/>
  <c r="EP81" i="3"/>
  <c r="EQ81" i="3"/>
  <c r="ER81" i="3"/>
  <c r="ES81" i="3"/>
  <c r="ET81" i="3"/>
  <c r="EU81" i="3"/>
  <c r="EV81" i="3"/>
  <c r="EW81" i="3"/>
  <c r="EX81" i="3"/>
  <c r="EY81" i="3"/>
  <c r="EZ81" i="3"/>
  <c r="FA81" i="3"/>
  <c r="FC81" i="3"/>
  <c r="FD81" i="3"/>
  <c r="FE81" i="3"/>
  <c r="FF81" i="3"/>
  <c r="FG81" i="3"/>
  <c r="FH81" i="3"/>
  <c r="FI81" i="3"/>
  <c r="FJ81" i="3"/>
  <c r="FK81" i="3"/>
  <c r="FL81" i="3"/>
  <c r="FM81" i="3"/>
  <c r="FN81" i="3"/>
  <c r="AD87" i="3"/>
  <c r="K145" i="3" s="1"/>
  <c r="AE87" i="3"/>
  <c r="AF87" i="3"/>
  <c r="AG87" i="3"/>
  <c r="DI87" i="3"/>
  <c r="DK87" i="3"/>
  <c r="DL87" i="3"/>
  <c r="DM87" i="3"/>
  <c r="DN87" i="3"/>
  <c r="DO87" i="3"/>
  <c r="DP87" i="3"/>
  <c r="DQ87" i="3"/>
  <c r="DR87" i="3"/>
  <c r="DS87" i="3"/>
  <c r="DT87" i="3"/>
  <c r="DU87" i="3"/>
  <c r="DV87" i="3"/>
  <c r="DY87" i="3"/>
  <c r="DZ87" i="3"/>
  <c r="EA87" i="3"/>
  <c r="EB87" i="3"/>
  <c r="EC87" i="3"/>
  <c r="ED87" i="3"/>
  <c r="EE87" i="3"/>
  <c r="EF87" i="3"/>
  <c r="EG87" i="3"/>
  <c r="EH87" i="3"/>
  <c r="EI87" i="3"/>
  <c r="EJ87" i="3"/>
  <c r="AD88" i="3"/>
  <c r="AE88" i="3"/>
  <c r="AF88" i="3"/>
  <c r="AG88" i="3"/>
  <c r="DI88" i="3"/>
  <c r="DK88" i="3"/>
  <c r="DL88" i="3"/>
  <c r="DM88" i="3"/>
  <c r="DN88" i="3"/>
  <c r="DO88" i="3"/>
  <c r="DP88" i="3"/>
  <c r="DQ88" i="3"/>
  <c r="DR88" i="3"/>
  <c r="DS88" i="3"/>
  <c r="DT88" i="3"/>
  <c r="DU88" i="3"/>
  <c r="DV88" i="3"/>
  <c r="DY88" i="3"/>
  <c r="DZ88" i="3"/>
  <c r="EA88" i="3"/>
  <c r="EB88" i="3"/>
  <c r="EC88" i="3"/>
  <c r="ED88" i="3"/>
  <c r="EE88" i="3"/>
  <c r="EF88" i="3"/>
  <c r="EG88" i="3"/>
  <c r="EH88" i="3"/>
  <c r="EI88" i="3"/>
  <c r="EJ88" i="3"/>
  <c r="AD89" i="3"/>
  <c r="AE89" i="3"/>
  <c r="AF89" i="3"/>
  <c r="AG89" i="3"/>
  <c r="DI89" i="3"/>
  <c r="DK89" i="3"/>
  <c r="DL89" i="3"/>
  <c r="DM89" i="3"/>
  <c r="DN89" i="3"/>
  <c r="DO89" i="3"/>
  <c r="DP89" i="3"/>
  <c r="DQ89" i="3"/>
  <c r="DR89" i="3"/>
  <c r="DS89" i="3"/>
  <c r="DT89" i="3"/>
  <c r="DU89" i="3"/>
  <c r="DV89" i="3"/>
  <c r="DY89" i="3"/>
  <c r="DZ89" i="3"/>
  <c r="EA89" i="3"/>
  <c r="EB89" i="3"/>
  <c r="EC89" i="3"/>
  <c r="ED89" i="3"/>
  <c r="EE89" i="3"/>
  <c r="EF89" i="3"/>
  <c r="EG89" i="3"/>
  <c r="EH89" i="3"/>
  <c r="EI89" i="3"/>
  <c r="EJ89" i="3"/>
  <c r="AI95" i="3"/>
  <c r="AJ95" i="3"/>
  <c r="AK95" i="3"/>
  <c r="DI95" i="3"/>
  <c r="DK95" i="3"/>
  <c r="DL95" i="3"/>
  <c r="DM95" i="3"/>
  <c r="DN95" i="3"/>
  <c r="DO95" i="3"/>
  <c r="DP95" i="3"/>
  <c r="DQ95" i="3"/>
  <c r="DR95" i="3"/>
  <c r="DS95" i="3"/>
  <c r="DT95" i="3"/>
  <c r="DU95" i="3"/>
  <c r="DV95" i="3"/>
  <c r="DK96" i="3"/>
  <c r="DL96" i="3"/>
  <c r="DM96" i="3"/>
  <c r="DN96" i="3"/>
  <c r="DO96" i="3"/>
  <c r="DP96" i="3"/>
  <c r="DQ96" i="3"/>
  <c r="DR96" i="3"/>
  <c r="DS96" i="3"/>
  <c r="DT96" i="3"/>
  <c r="DU96" i="3"/>
  <c r="DV96" i="3"/>
  <c r="DK97" i="3"/>
  <c r="DL97" i="3"/>
  <c r="DM97" i="3"/>
  <c r="DN97" i="3"/>
  <c r="DO97" i="3"/>
  <c r="DP97" i="3"/>
  <c r="DQ97" i="3"/>
  <c r="DR97" i="3"/>
  <c r="DS97" i="3"/>
  <c r="DT97" i="3"/>
  <c r="DU97" i="3"/>
  <c r="DV97" i="3"/>
  <c r="DK98" i="3"/>
  <c r="DL98" i="3"/>
  <c r="DM98" i="3"/>
  <c r="DN98" i="3"/>
  <c r="DO98" i="3"/>
  <c r="DP98" i="3"/>
  <c r="DQ98" i="3"/>
  <c r="DR98" i="3"/>
  <c r="DS98" i="3"/>
  <c r="DT98" i="3"/>
  <c r="DU98" i="3"/>
  <c r="DV98" i="3"/>
  <c r="DK99" i="3"/>
  <c r="DL99" i="3"/>
  <c r="DM99" i="3"/>
  <c r="DN99" i="3"/>
  <c r="DO99" i="3"/>
  <c r="DP99" i="3"/>
  <c r="DQ99" i="3"/>
  <c r="DR99" i="3"/>
  <c r="DS99" i="3"/>
  <c r="DT99" i="3"/>
  <c r="DU99" i="3"/>
  <c r="DV99" i="3"/>
  <c r="DK102" i="3"/>
  <c r="DL102" i="3"/>
  <c r="DM102" i="3"/>
  <c r="DN102" i="3"/>
  <c r="DO102" i="3"/>
  <c r="DP102" i="3"/>
  <c r="DQ102" i="3"/>
  <c r="DR102" i="3"/>
  <c r="DS102" i="3"/>
  <c r="DT102" i="3"/>
  <c r="DU102" i="3"/>
  <c r="DV102" i="3"/>
  <c r="AD103" i="3"/>
  <c r="AE103" i="3"/>
  <c r="AE108" i="3" s="1"/>
  <c r="AF103" i="3"/>
  <c r="AG103" i="3"/>
  <c r="AG108" i="3" s="1"/>
  <c r="DK103" i="3"/>
  <c r="DL103" i="3"/>
  <c r="DM103" i="3"/>
  <c r="DN103" i="3"/>
  <c r="DO103" i="3"/>
  <c r="DP103" i="3"/>
  <c r="DQ103" i="3"/>
  <c r="DR103" i="3"/>
  <c r="DS103" i="3"/>
  <c r="DT103" i="3"/>
  <c r="DU103" i="3"/>
  <c r="DV103" i="3"/>
  <c r="EO103" i="3"/>
  <c r="CV103" i="3" s="1"/>
  <c r="EQ103" i="3"/>
  <c r="EQ104" i="3" s="1"/>
  <c r="EQ105" i="3" s="1"/>
  <c r="EQ106" i="3" s="1"/>
  <c r="EQ107" i="3" s="1"/>
  <c r="DK104" i="3"/>
  <c r="DL104" i="3"/>
  <c r="DM104" i="3"/>
  <c r="DN104" i="3"/>
  <c r="DO104" i="3"/>
  <c r="DP104" i="3"/>
  <c r="DQ104" i="3"/>
  <c r="DR104" i="3"/>
  <c r="DS104" i="3"/>
  <c r="DT104" i="3"/>
  <c r="DU104" i="3"/>
  <c r="DV104" i="3"/>
  <c r="EO104" i="3"/>
  <c r="CY104" i="3" s="1"/>
  <c r="DK105" i="3"/>
  <c r="DL105" i="3"/>
  <c r="DM105" i="3"/>
  <c r="DN105" i="3"/>
  <c r="DO105" i="3"/>
  <c r="DP105" i="3"/>
  <c r="DQ105" i="3"/>
  <c r="DR105" i="3"/>
  <c r="DS105" i="3"/>
  <c r="DT105" i="3"/>
  <c r="DU105" i="3"/>
  <c r="DV105" i="3"/>
  <c r="EO105" i="3"/>
  <c r="CV105" i="3" s="1"/>
  <c r="DK106" i="3"/>
  <c r="DL106" i="3"/>
  <c r="DM106" i="3"/>
  <c r="DN106" i="3"/>
  <c r="DO106" i="3"/>
  <c r="DP106" i="3"/>
  <c r="DQ106" i="3"/>
  <c r="DR106" i="3"/>
  <c r="DS106" i="3"/>
  <c r="DT106" i="3"/>
  <c r="DU106" i="3"/>
  <c r="DV106" i="3"/>
  <c r="EO106" i="3"/>
  <c r="CV106" i="3" s="1"/>
  <c r="DK107" i="3"/>
  <c r="DL107" i="3"/>
  <c r="DM107" i="3"/>
  <c r="DN107" i="3"/>
  <c r="DO107" i="3"/>
  <c r="DP107" i="3"/>
  <c r="DQ107" i="3"/>
  <c r="DR107" i="3"/>
  <c r="DS107" i="3"/>
  <c r="DT107" i="3"/>
  <c r="DU107" i="3"/>
  <c r="DV107" i="3"/>
  <c r="EO107" i="3"/>
  <c r="CW107" i="3" s="1"/>
  <c r="DK110" i="3"/>
  <c r="DL110" i="3"/>
  <c r="DM110" i="3"/>
  <c r="DN110" i="3"/>
  <c r="DO110" i="3"/>
  <c r="DP110" i="3"/>
  <c r="DQ110" i="3"/>
  <c r="DR110" i="3"/>
  <c r="DS110" i="3"/>
  <c r="DT110" i="3"/>
  <c r="DU110" i="3"/>
  <c r="DV110" i="3"/>
  <c r="DK111" i="3"/>
  <c r="DL111" i="3"/>
  <c r="DM111" i="3"/>
  <c r="DN111" i="3"/>
  <c r="DO111" i="3"/>
  <c r="DP111" i="3"/>
  <c r="DQ111" i="3"/>
  <c r="DR111" i="3"/>
  <c r="DS111" i="3"/>
  <c r="DT111" i="3"/>
  <c r="DU111" i="3"/>
  <c r="DV111" i="3"/>
  <c r="DK112" i="3"/>
  <c r="DL112" i="3"/>
  <c r="DM112" i="3"/>
  <c r="DN112" i="3"/>
  <c r="DO112" i="3"/>
  <c r="DP112" i="3"/>
  <c r="DQ112" i="3"/>
  <c r="DR112" i="3"/>
  <c r="DS112" i="3"/>
  <c r="DT112" i="3"/>
  <c r="DU112" i="3"/>
  <c r="DV112" i="3"/>
  <c r="AD113" i="3"/>
  <c r="AL113" i="3"/>
  <c r="AX113" i="3"/>
  <c r="BB113" i="3"/>
  <c r="BF113" i="3"/>
  <c r="BJ113" i="3"/>
  <c r="BN113" i="3"/>
  <c r="BR113" i="3"/>
  <c r="BV113" i="3"/>
  <c r="BZ113" i="3"/>
  <c r="CD113" i="3"/>
  <c r="CE113" i="3"/>
  <c r="CF113" i="3"/>
  <c r="DK113" i="3"/>
  <c r="DL113" i="3"/>
  <c r="DM113" i="3"/>
  <c r="DN113" i="3"/>
  <c r="DO113" i="3"/>
  <c r="DP113" i="3"/>
  <c r="DQ113" i="3"/>
  <c r="DR113" i="3"/>
  <c r="DS113" i="3"/>
  <c r="DT113" i="3"/>
  <c r="DU113" i="3"/>
  <c r="DV113" i="3"/>
  <c r="DY113" i="3"/>
  <c r="DZ113" i="3"/>
  <c r="EA113" i="3"/>
  <c r="EB113" i="3"/>
  <c r="EG113" i="3"/>
  <c r="EH113" i="3"/>
  <c r="EI113" i="3"/>
  <c r="EJ113" i="3"/>
  <c r="EO113" i="3"/>
  <c r="CY113" i="3" s="1"/>
  <c r="AD114" i="3"/>
  <c r="AX114" i="3"/>
  <c r="BB114" i="3"/>
  <c r="BF114" i="3"/>
  <c r="BJ114" i="3"/>
  <c r="BN114" i="3"/>
  <c r="BR114" i="3"/>
  <c r="BV114" i="3"/>
  <c r="BZ114" i="3"/>
  <c r="CD114" i="3"/>
  <c r="CE114" i="3"/>
  <c r="CF114" i="3"/>
  <c r="DK114" i="3"/>
  <c r="DL114" i="3"/>
  <c r="DM114" i="3"/>
  <c r="DN114" i="3"/>
  <c r="DO114" i="3"/>
  <c r="DP114" i="3"/>
  <c r="DQ114" i="3"/>
  <c r="DR114" i="3"/>
  <c r="DS114" i="3"/>
  <c r="DT114" i="3"/>
  <c r="DU114" i="3"/>
  <c r="DV114" i="3"/>
  <c r="DY114" i="3"/>
  <c r="DZ114" i="3"/>
  <c r="EA114" i="3"/>
  <c r="EB114" i="3"/>
  <c r="EG114" i="3"/>
  <c r="EH114" i="3"/>
  <c r="EI114" i="3"/>
  <c r="EJ114" i="3"/>
  <c r="EO114" i="3"/>
  <c r="DF114" i="3" s="1"/>
  <c r="AD115" i="3"/>
  <c r="AL115" i="3"/>
  <c r="AT115" i="3"/>
  <c r="BB115" i="3"/>
  <c r="BF115" i="3"/>
  <c r="BJ115" i="3"/>
  <c r="BN115" i="3"/>
  <c r="BR115" i="3"/>
  <c r="BV115" i="3"/>
  <c r="BZ115" i="3"/>
  <c r="CD115" i="3"/>
  <c r="CE115" i="3"/>
  <c r="CF115" i="3"/>
  <c r="DK115" i="3"/>
  <c r="DL115" i="3"/>
  <c r="DM115" i="3"/>
  <c r="DN115" i="3"/>
  <c r="DO115" i="3"/>
  <c r="DP115" i="3"/>
  <c r="DQ115" i="3"/>
  <c r="DR115" i="3"/>
  <c r="DS115" i="3"/>
  <c r="DT115" i="3"/>
  <c r="DU115" i="3"/>
  <c r="DV115" i="3"/>
  <c r="DY115" i="3"/>
  <c r="DZ115" i="3"/>
  <c r="EA115" i="3"/>
  <c r="EB115" i="3"/>
  <c r="EG115" i="3"/>
  <c r="EH115" i="3"/>
  <c r="EI115" i="3"/>
  <c r="EJ115" i="3"/>
  <c r="EO115" i="3"/>
  <c r="CV115" i="3" s="1"/>
  <c r="AD116" i="3"/>
  <c r="AL116" i="3"/>
  <c r="AP116" i="3"/>
  <c r="BB116" i="3"/>
  <c r="BF116" i="3"/>
  <c r="BJ116" i="3"/>
  <c r="BN116" i="3"/>
  <c r="BR116" i="3"/>
  <c r="BV116" i="3"/>
  <c r="BZ116" i="3"/>
  <c r="CD116" i="3"/>
  <c r="CE116" i="3"/>
  <c r="CF116" i="3"/>
  <c r="DK116" i="3"/>
  <c r="DL116" i="3"/>
  <c r="DM116" i="3"/>
  <c r="DN116" i="3"/>
  <c r="DO116" i="3"/>
  <c r="DP116" i="3"/>
  <c r="DQ116" i="3"/>
  <c r="DR116" i="3"/>
  <c r="DS116" i="3"/>
  <c r="DT116" i="3"/>
  <c r="DU116" i="3"/>
  <c r="DV116" i="3"/>
  <c r="DY116" i="3"/>
  <c r="DZ116" i="3"/>
  <c r="EA116" i="3"/>
  <c r="EB116" i="3"/>
  <c r="EG116" i="3"/>
  <c r="EH116" i="3"/>
  <c r="EI116" i="3"/>
  <c r="EJ116" i="3"/>
  <c r="EO116" i="3"/>
  <c r="CY116" i="3" s="1"/>
  <c r="AD117" i="3"/>
  <c r="AL117" i="3"/>
  <c r="AP117" i="3"/>
  <c r="AX117" i="3"/>
  <c r="BF117" i="3"/>
  <c r="BJ117" i="3"/>
  <c r="BN117" i="3"/>
  <c r="BR117" i="3"/>
  <c r="BV117" i="3"/>
  <c r="BZ117" i="3"/>
  <c r="CD117" i="3"/>
  <c r="CE117" i="3"/>
  <c r="CF117" i="3"/>
  <c r="DK117" i="3"/>
  <c r="DL117" i="3"/>
  <c r="DM117" i="3"/>
  <c r="DN117" i="3"/>
  <c r="DO117" i="3"/>
  <c r="DP117" i="3"/>
  <c r="DQ117" i="3"/>
  <c r="DR117" i="3"/>
  <c r="DS117" i="3"/>
  <c r="DT117" i="3"/>
  <c r="DU117" i="3"/>
  <c r="DV117" i="3"/>
  <c r="DY117" i="3"/>
  <c r="DZ117" i="3"/>
  <c r="EA117" i="3"/>
  <c r="EB117" i="3"/>
  <c r="EG117" i="3"/>
  <c r="EH117" i="3"/>
  <c r="EI117" i="3"/>
  <c r="EJ117" i="3"/>
  <c r="EO117" i="3"/>
  <c r="DE117" i="3" s="1"/>
  <c r="AD118" i="3"/>
  <c r="AL118" i="3"/>
  <c r="AP118" i="3"/>
  <c r="AT118" i="3"/>
  <c r="AX118" i="3"/>
  <c r="BF118" i="3"/>
  <c r="BJ118" i="3"/>
  <c r="BN118" i="3"/>
  <c r="BR118" i="3"/>
  <c r="BV118" i="3"/>
  <c r="BZ118" i="3"/>
  <c r="CD118" i="3"/>
  <c r="CE118" i="3"/>
  <c r="CF118" i="3"/>
  <c r="DK118" i="3"/>
  <c r="DL118" i="3"/>
  <c r="DM118" i="3"/>
  <c r="DN118" i="3"/>
  <c r="DO118" i="3"/>
  <c r="DP118" i="3"/>
  <c r="DQ118" i="3"/>
  <c r="DR118" i="3"/>
  <c r="DS118" i="3"/>
  <c r="DT118" i="3"/>
  <c r="DU118" i="3"/>
  <c r="DV118" i="3"/>
  <c r="DY118" i="3"/>
  <c r="DZ118" i="3"/>
  <c r="EA118" i="3"/>
  <c r="EB118" i="3"/>
  <c r="EG118" i="3"/>
  <c r="EH118" i="3"/>
  <c r="EI118" i="3"/>
  <c r="EJ118" i="3"/>
  <c r="EO118" i="3"/>
  <c r="AD119" i="3"/>
  <c r="AL119" i="3"/>
  <c r="AP119" i="3"/>
  <c r="AT119" i="3"/>
  <c r="AX119" i="3"/>
  <c r="BB119" i="3"/>
  <c r="BJ119" i="3"/>
  <c r="BN119" i="3"/>
  <c r="BR119" i="3"/>
  <c r="BV119" i="3"/>
  <c r="BZ119" i="3"/>
  <c r="CD119" i="3"/>
  <c r="CE119" i="3"/>
  <c r="CF119" i="3"/>
  <c r="DK119" i="3"/>
  <c r="DL119" i="3"/>
  <c r="DM119" i="3"/>
  <c r="DN119" i="3"/>
  <c r="DO119" i="3"/>
  <c r="DP119" i="3"/>
  <c r="DQ119" i="3"/>
  <c r="DR119" i="3"/>
  <c r="DS119" i="3"/>
  <c r="DT119" i="3"/>
  <c r="DU119" i="3"/>
  <c r="DV119" i="3"/>
  <c r="DY119" i="3"/>
  <c r="DZ119" i="3"/>
  <c r="EA119" i="3"/>
  <c r="EB119" i="3"/>
  <c r="EG119" i="3"/>
  <c r="EH119" i="3"/>
  <c r="EI119" i="3"/>
  <c r="EJ119" i="3"/>
  <c r="EO119" i="3"/>
  <c r="DF119" i="3" s="1"/>
  <c r="AD120" i="3"/>
  <c r="AL120" i="3"/>
  <c r="AP120" i="3"/>
  <c r="AT120" i="3"/>
  <c r="AX120" i="3"/>
  <c r="BB120" i="3"/>
  <c r="BJ120" i="3"/>
  <c r="BN120" i="3"/>
  <c r="BR120" i="3"/>
  <c r="BV120" i="3"/>
  <c r="BZ120" i="3"/>
  <c r="CD120" i="3"/>
  <c r="CE120" i="3"/>
  <c r="CF120" i="3"/>
  <c r="DK120" i="3"/>
  <c r="DL120" i="3"/>
  <c r="DM120" i="3"/>
  <c r="DN120" i="3"/>
  <c r="DO120" i="3"/>
  <c r="DP120" i="3"/>
  <c r="DQ120" i="3"/>
  <c r="DR120" i="3"/>
  <c r="DS120" i="3"/>
  <c r="DT120" i="3"/>
  <c r="DU120" i="3"/>
  <c r="DV120" i="3"/>
  <c r="DY120" i="3"/>
  <c r="DZ120" i="3"/>
  <c r="EA120" i="3"/>
  <c r="EB120" i="3"/>
  <c r="EG120" i="3"/>
  <c r="EH120" i="3"/>
  <c r="EI120" i="3"/>
  <c r="EJ120" i="3"/>
  <c r="EO120" i="3"/>
  <c r="CV120" i="3" s="1"/>
  <c r="AD121" i="3"/>
  <c r="AL121" i="3"/>
  <c r="AP121" i="3"/>
  <c r="AT121" i="3"/>
  <c r="AX121" i="3"/>
  <c r="BB121" i="3"/>
  <c r="BF121" i="3"/>
  <c r="BN121" i="3"/>
  <c r="BR121" i="3"/>
  <c r="BV121" i="3"/>
  <c r="BZ121" i="3"/>
  <c r="CD121" i="3"/>
  <c r="CE121" i="3"/>
  <c r="CF121" i="3"/>
  <c r="DK121" i="3"/>
  <c r="DL121" i="3"/>
  <c r="DM121" i="3"/>
  <c r="DN121" i="3"/>
  <c r="DO121" i="3"/>
  <c r="DP121" i="3"/>
  <c r="DQ121" i="3"/>
  <c r="DR121" i="3"/>
  <c r="DS121" i="3"/>
  <c r="DT121" i="3"/>
  <c r="DU121" i="3"/>
  <c r="DV121" i="3"/>
  <c r="DY121" i="3"/>
  <c r="DZ121" i="3"/>
  <c r="EA121" i="3"/>
  <c r="EB121" i="3"/>
  <c r="EG121" i="3"/>
  <c r="EH121" i="3"/>
  <c r="EI121" i="3"/>
  <c r="EJ121" i="3"/>
  <c r="EO121" i="3"/>
  <c r="CW121" i="3" s="1"/>
  <c r="AD122" i="3"/>
  <c r="AL122" i="3"/>
  <c r="AP122" i="3"/>
  <c r="AT122" i="3"/>
  <c r="AX122" i="3"/>
  <c r="BB122" i="3"/>
  <c r="BF122" i="3"/>
  <c r="BN122" i="3"/>
  <c r="BR122" i="3"/>
  <c r="BV122" i="3"/>
  <c r="BZ122" i="3"/>
  <c r="CD122" i="3"/>
  <c r="CE122" i="3"/>
  <c r="CF122" i="3"/>
  <c r="DK122" i="3"/>
  <c r="DL122" i="3"/>
  <c r="DM122" i="3"/>
  <c r="DN122" i="3"/>
  <c r="DO122" i="3"/>
  <c r="DP122" i="3"/>
  <c r="DQ122" i="3"/>
  <c r="DR122" i="3"/>
  <c r="DS122" i="3"/>
  <c r="DT122" i="3"/>
  <c r="DU122" i="3"/>
  <c r="DV122" i="3"/>
  <c r="DY122" i="3"/>
  <c r="DZ122" i="3"/>
  <c r="EA122" i="3"/>
  <c r="EB122" i="3"/>
  <c r="EG122" i="3"/>
  <c r="EH122" i="3"/>
  <c r="EI122" i="3"/>
  <c r="EJ122" i="3"/>
  <c r="EO122" i="3"/>
  <c r="DF122" i="3" s="1"/>
  <c r="AD123" i="3"/>
  <c r="AL123" i="3"/>
  <c r="AP123" i="3"/>
  <c r="AT123" i="3"/>
  <c r="AX123" i="3"/>
  <c r="BB123" i="3"/>
  <c r="BF123" i="3"/>
  <c r="BJ123" i="3"/>
  <c r="BN123" i="3"/>
  <c r="BR123" i="3"/>
  <c r="BV123" i="3"/>
  <c r="BZ123" i="3"/>
  <c r="CD123" i="3"/>
  <c r="CE123" i="3"/>
  <c r="CF123" i="3"/>
  <c r="DK123" i="3"/>
  <c r="DL123" i="3"/>
  <c r="DM123" i="3"/>
  <c r="DN123" i="3"/>
  <c r="DO123" i="3"/>
  <c r="DP123" i="3"/>
  <c r="DQ123" i="3"/>
  <c r="DR123" i="3"/>
  <c r="DS123" i="3"/>
  <c r="DT123" i="3"/>
  <c r="DU123" i="3"/>
  <c r="DV123" i="3"/>
  <c r="DY123" i="3"/>
  <c r="DZ123" i="3"/>
  <c r="EA123" i="3"/>
  <c r="EB123" i="3"/>
  <c r="EG123" i="3"/>
  <c r="EH123" i="3"/>
  <c r="EI123" i="3"/>
  <c r="EJ123" i="3"/>
  <c r="EO123" i="3"/>
  <c r="CV123" i="3" s="1"/>
  <c r="AD124" i="3"/>
  <c r="AL124" i="3"/>
  <c r="AP124" i="3"/>
  <c r="AT124" i="3"/>
  <c r="AX124" i="3"/>
  <c r="BB124" i="3"/>
  <c r="BF124" i="3"/>
  <c r="BJ124" i="3"/>
  <c r="BR124" i="3"/>
  <c r="BV124" i="3"/>
  <c r="BZ124" i="3"/>
  <c r="CD124" i="3"/>
  <c r="CE124" i="3"/>
  <c r="CF124" i="3"/>
  <c r="DK124" i="3"/>
  <c r="DL124" i="3"/>
  <c r="DM124" i="3"/>
  <c r="DN124" i="3"/>
  <c r="DO124" i="3"/>
  <c r="DP124" i="3"/>
  <c r="DQ124" i="3"/>
  <c r="DR124" i="3"/>
  <c r="DS124" i="3"/>
  <c r="DT124" i="3"/>
  <c r="DU124" i="3"/>
  <c r="DV124" i="3"/>
  <c r="DY124" i="3"/>
  <c r="DZ124" i="3"/>
  <c r="EA124" i="3"/>
  <c r="EB124" i="3"/>
  <c r="EG124" i="3"/>
  <c r="EH124" i="3"/>
  <c r="EI124" i="3"/>
  <c r="EJ124" i="3"/>
  <c r="EO124" i="3"/>
  <c r="CY124" i="3" s="1"/>
  <c r="AD125" i="3"/>
  <c r="AL125" i="3"/>
  <c r="AP125" i="3"/>
  <c r="AT125" i="3"/>
  <c r="AX125" i="3"/>
  <c r="BB125" i="3"/>
  <c r="BF125" i="3"/>
  <c r="BJ125" i="3"/>
  <c r="BN125" i="3"/>
  <c r="BV125" i="3"/>
  <c r="BZ125" i="3"/>
  <c r="CD125" i="3"/>
  <c r="CE125" i="3"/>
  <c r="CF125" i="3"/>
  <c r="DK125" i="3"/>
  <c r="DL125" i="3"/>
  <c r="DM125" i="3"/>
  <c r="DN125" i="3"/>
  <c r="DO125" i="3"/>
  <c r="DP125" i="3"/>
  <c r="DQ125" i="3"/>
  <c r="DR125" i="3"/>
  <c r="DS125" i="3"/>
  <c r="DT125" i="3"/>
  <c r="DU125" i="3"/>
  <c r="DV125" i="3"/>
  <c r="DY125" i="3"/>
  <c r="DZ125" i="3"/>
  <c r="EA125" i="3"/>
  <c r="EB125" i="3"/>
  <c r="EG125" i="3"/>
  <c r="EH125" i="3"/>
  <c r="EI125" i="3"/>
  <c r="EJ125" i="3"/>
  <c r="EO125" i="3"/>
  <c r="CI125" i="3" s="1"/>
  <c r="AD126" i="3"/>
  <c r="AL126" i="3"/>
  <c r="AP126" i="3"/>
  <c r="AT126" i="3"/>
  <c r="AX126" i="3"/>
  <c r="BB126" i="3"/>
  <c r="BF126" i="3"/>
  <c r="BJ126" i="3"/>
  <c r="BN126" i="3"/>
  <c r="BV126" i="3"/>
  <c r="BZ126" i="3"/>
  <c r="CD126" i="3"/>
  <c r="CE126" i="3"/>
  <c r="CF126" i="3"/>
  <c r="DK126" i="3"/>
  <c r="DL126" i="3"/>
  <c r="DM126" i="3"/>
  <c r="DN126" i="3"/>
  <c r="DO126" i="3"/>
  <c r="DP126" i="3"/>
  <c r="DQ126" i="3"/>
  <c r="DR126" i="3"/>
  <c r="DS126" i="3"/>
  <c r="DT126" i="3"/>
  <c r="DU126" i="3"/>
  <c r="DV126" i="3"/>
  <c r="DY126" i="3"/>
  <c r="DZ126" i="3"/>
  <c r="EA126" i="3"/>
  <c r="EB126" i="3"/>
  <c r="EG126" i="3"/>
  <c r="EH126" i="3"/>
  <c r="EI126" i="3"/>
  <c r="EJ126" i="3"/>
  <c r="EO126" i="3"/>
  <c r="DF126" i="3" s="1"/>
  <c r="AD127" i="3"/>
  <c r="AL127" i="3"/>
  <c r="AP127" i="3"/>
  <c r="AT127" i="3"/>
  <c r="AX127" i="3"/>
  <c r="BB127" i="3"/>
  <c r="BF127" i="3"/>
  <c r="BJ127" i="3"/>
  <c r="BN127" i="3"/>
  <c r="BR127" i="3"/>
  <c r="BZ127" i="3"/>
  <c r="CD127" i="3"/>
  <c r="CE127" i="3"/>
  <c r="CF127" i="3"/>
  <c r="DK127" i="3"/>
  <c r="DL127" i="3"/>
  <c r="DM127" i="3"/>
  <c r="DN127" i="3"/>
  <c r="DO127" i="3"/>
  <c r="DP127" i="3"/>
  <c r="DQ127" i="3"/>
  <c r="DR127" i="3"/>
  <c r="DS127" i="3"/>
  <c r="DT127" i="3"/>
  <c r="DU127" i="3"/>
  <c r="DV127" i="3"/>
  <c r="DY127" i="3"/>
  <c r="DZ127" i="3"/>
  <c r="EA127" i="3"/>
  <c r="EB127" i="3"/>
  <c r="EG127" i="3"/>
  <c r="EH127" i="3"/>
  <c r="EI127" i="3"/>
  <c r="EJ127" i="3"/>
  <c r="EO127" i="3"/>
  <c r="CG127" i="3" s="1"/>
  <c r="AD128" i="3"/>
  <c r="AL128" i="3"/>
  <c r="AP128" i="3"/>
  <c r="AT128" i="3"/>
  <c r="AX128" i="3"/>
  <c r="BB128" i="3"/>
  <c r="BF128" i="3"/>
  <c r="BJ128" i="3"/>
  <c r="BN128" i="3"/>
  <c r="BR128" i="3"/>
  <c r="BZ128" i="3"/>
  <c r="CD128" i="3"/>
  <c r="CE128" i="3"/>
  <c r="CF128" i="3"/>
  <c r="DK128" i="3"/>
  <c r="DL128" i="3"/>
  <c r="DM128" i="3"/>
  <c r="DN128" i="3"/>
  <c r="DO128" i="3"/>
  <c r="DP128" i="3"/>
  <c r="DQ128" i="3"/>
  <c r="DR128" i="3"/>
  <c r="DS128" i="3"/>
  <c r="DT128" i="3"/>
  <c r="DU128" i="3"/>
  <c r="DV128" i="3"/>
  <c r="DY128" i="3"/>
  <c r="DZ128" i="3"/>
  <c r="EA128" i="3"/>
  <c r="EB128" i="3"/>
  <c r="EG128" i="3"/>
  <c r="EH128" i="3"/>
  <c r="EI128" i="3"/>
  <c r="EJ128" i="3"/>
  <c r="EO128" i="3"/>
  <c r="CV128" i="3" s="1"/>
  <c r="AD129" i="3"/>
  <c r="AL129" i="3"/>
  <c r="AP129" i="3"/>
  <c r="AT129" i="3"/>
  <c r="AX129" i="3"/>
  <c r="BB129" i="3"/>
  <c r="BF129" i="3"/>
  <c r="BJ129" i="3"/>
  <c r="BN129" i="3"/>
  <c r="BR129" i="3"/>
  <c r="BV129" i="3"/>
  <c r="CD129" i="3"/>
  <c r="CE129" i="3"/>
  <c r="CF129" i="3"/>
  <c r="DK129" i="3"/>
  <c r="DL129" i="3"/>
  <c r="DM129" i="3"/>
  <c r="DN129" i="3"/>
  <c r="DO129" i="3"/>
  <c r="DP129" i="3"/>
  <c r="DQ129" i="3"/>
  <c r="DR129" i="3"/>
  <c r="DS129" i="3"/>
  <c r="DT129" i="3"/>
  <c r="DU129" i="3"/>
  <c r="DV129" i="3"/>
  <c r="DY129" i="3"/>
  <c r="DZ129" i="3"/>
  <c r="EA129" i="3"/>
  <c r="EB129" i="3"/>
  <c r="EG129" i="3"/>
  <c r="EH129" i="3"/>
  <c r="EI129" i="3"/>
  <c r="EJ129" i="3"/>
  <c r="EO129" i="3"/>
  <c r="CX129" i="3" s="1"/>
  <c r="AD130" i="3"/>
  <c r="AL130" i="3"/>
  <c r="AP130" i="3"/>
  <c r="AT130" i="3"/>
  <c r="AX130" i="3"/>
  <c r="BB130" i="3"/>
  <c r="BF130" i="3"/>
  <c r="BJ130" i="3"/>
  <c r="BN130" i="3"/>
  <c r="BR130" i="3"/>
  <c r="BV130" i="3"/>
  <c r="CD130" i="3"/>
  <c r="CE130" i="3"/>
  <c r="CF130" i="3"/>
  <c r="DK130" i="3"/>
  <c r="DL130" i="3"/>
  <c r="DM130" i="3"/>
  <c r="DN130" i="3"/>
  <c r="DO130" i="3"/>
  <c r="DP130" i="3"/>
  <c r="DQ130" i="3"/>
  <c r="DR130" i="3"/>
  <c r="DS130" i="3"/>
  <c r="DT130" i="3"/>
  <c r="DU130" i="3"/>
  <c r="DV130" i="3"/>
  <c r="DY130" i="3"/>
  <c r="DZ130" i="3"/>
  <c r="EA130" i="3"/>
  <c r="EB130" i="3"/>
  <c r="EG130" i="3"/>
  <c r="EH130" i="3"/>
  <c r="EI130" i="3"/>
  <c r="EJ130" i="3"/>
  <c r="EO130" i="3"/>
  <c r="CJ130" i="3" s="1"/>
  <c r="AD131" i="3"/>
  <c r="AL131" i="3"/>
  <c r="AP131" i="3"/>
  <c r="AT131" i="3"/>
  <c r="AX131" i="3"/>
  <c r="BB131" i="3"/>
  <c r="BF131" i="3"/>
  <c r="BJ131" i="3"/>
  <c r="BN131" i="3"/>
  <c r="BR131" i="3"/>
  <c r="BV131" i="3"/>
  <c r="BZ131" i="3"/>
  <c r="CD131" i="3"/>
  <c r="CE131" i="3"/>
  <c r="CF131" i="3"/>
  <c r="DK131" i="3"/>
  <c r="DL131" i="3"/>
  <c r="DM131" i="3"/>
  <c r="DN131" i="3"/>
  <c r="DO131" i="3"/>
  <c r="DP131" i="3"/>
  <c r="DQ131" i="3"/>
  <c r="DR131" i="3"/>
  <c r="DS131" i="3"/>
  <c r="DT131" i="3"/>
  <c r="DU131" i="3"/>
  <c r="DV131" i="3"/>
  <c r="DY131" i="3"/>
  <c r="DZ131" i="3"/>
  <c r="EA131" i="3"/>
  <c r="EB131" i="3"/>
  <c r="EG131" i="3"/>
  <c r="EH131" i="3"/>
  <c r="EI131" i="3"/>
  <c r="EJ131" i="3"/>
  <c r="EO131" i="3"/>
  <c r="AD132" i="3"/>
  <c r="AL132" i="3"/>
  <c r="AP132" i="3"/>
  <c r="AT132" i="3"/>
  <c r="AX132" i="3"/>
  <c r="BB132" i="3"/>
  <c r="BF132" i="3"/>
  <c r="BJ132" i="3"/>
  <c r="BN132" i="3"/>
  <c r="BR132" i="3"/>
  <c r="BV132" i="3"/>
  <c r="BZ132" i="3"/>
  <c r="CD132" i="3"/>
  <c r="CE132" i="3"/>
  <c r="CF132" i="3"/>
  <c r="DK132" i="3"/>
  <c r="DL132" i="3"/>
  <c r="DM132" i="3"/>
  <c r="DN132" i="3"/>
  <c r="DO132" i="3"/>
  <c r="DP132" i="3"/>
  <c r="DQ132" i="3"/>
  <c r="DR132" i="3"/>
  <c r="DS132" i="3"/>
  <c r="DT132" i="3"/>
  <c r="DU132" i="3"/>
  <c r="DV132" i="3"/>
  <c r="DY132" i="3"/>
  <c r="DZ132" i="3"/>
  <c r="EA132" i="3"/>
  <c r="EB132" i="3"/>
  <c r="EG132" i="3"/>
  <c r="EH132" i="3"/>
  <c r="EI132" i="3"/>
  <c r="EJ132" i="3"/>
  <c r="EO132" i="3"/>
  <c r="CG132" i="3" s="1"/>
  <c r="AC133" i="3"/>
  <c r="EO138" i="3"/>
  <c r="EP138" i="3"/>
  <c r="EQ138" i="3"/>
  <c r="ER138" i="3"/>
  <c r="ES138" i="3"/>
  <c r="EX138" i="3"/>
  <c r="EY138" i="3"/>
  <c r="EZ138" i="3"/>
  <c r="FA138" i="3"/>
  <c r="EO139" i="3"/>
  <c r="EP139" i="3"/>
  <c r="EQ139" i="3"/>
  <c r="ER139" i="3"/>
  <c r="ES139" i="3"/>
  <c r="EX139" i="3"/>
  <c r="EY139" i="3"/>
  <c r="EZ139" i="3"/>
  <c r="FA139" i="3"/>
  <c r="EO140" i="3"/>
  <c r="EP140" i="3"/>
  <c r="EQ140" i="3"/>
  <c r="ER140" i="3"/>
  <c r="ES140" i="3"/>
  <c r="EX140" i="3"/>
  <c r="EY140" i="3"/>
  <c r="EZ140" i="3"/>
  <c r="FA140" i="3"/>
  <c r="CG143" i="3"/>
  <c r="CH143" i="3"/>
  <c r="CI143" i="3"/>
  <c r="CJ143" i="3"/>
  <c r="CK143" i="3"/>
  <c r="CL143" i="3"/>
  <c r="CM143" i="3"/>
  <c r="CN143" i="3"/>
  <c r="CO143" i="3"/>
  <c r="CP143" i="3"/>
  <c r="CQ143" i="3"/>
  <c r="CR143" i="3"/>
  <c r="CG144" i="3"/>
  <c r="CH144" i="3"/>
  <c r="CI144" i="3"/>
  <c r="CJ144" i="3"/>
  <c r="CK144" i="3"/>
  <c r="CL144" i="3"/>
  <c r="CM144" i="3"/>
  <c r="CN144" i="3"/>
  <c r="CO144" i="3"/>
  <c r="CP144" i="3"/>
  <c r="CQ144" i="3"/>
  <c r="CR144" i="3"/>
  <c r="B145" i="3"/>
  <c r="D145" i="3"/>
  <c r="B146" i="3"/>
  <c r="D146" i="3"/>
  <c r="CG147" i="3"/>
  <c r="AI147" i="3" s="1"/>
  <c r="CH147" i="3"/>
  <c r="AM147" i="3" s="1"/>
  <c r="CI147" i="3"/>
  <c r="AQ147" i="3" s="1"/>
  <c r="CJ147" i="3"/>
  <c r="AU147" i="3" s="1"/>
  <c r="CK147" i="3"/>
  <c r="AY147" i="3" s="1"/>
  <c r="CL147" i="3"/>
  <c r="BC147" i="3" s="1"/>
  <c r="CM147" i="3"/>
  <c r="BG147" i="3" s="1"/>
  <c r="CN147" i="3"/>
  <c r="BK147" i="3" s="1"/>
  <c r="CO147" i="3"/>
  <c r="BO147" i="3" s="1"/>
  <c r="CP147" i="3"/>
  <c r="BS147" i="3" s="1"/>
  <c r="CQ147" i="3"/>
  <c r="BW147" i="3" s="1"/>
  <c r="CR147" i="3"/>
  <c r="CA147" i="3" s="1"/>
  <c r="B152" i="3"/>
  <c r="CE152" i="3"/>
  <c r="CG154" i="3"/>
  <c r="AI146" i="3" s="1"/>
  <c r="CH154" i="3"/>
  <c r="AM146" i="3" s="1"/>
  <c r="CI154" i="3"/>
  <c r="AQ146" i="3" s="1"/>
  <c r="CJ154" i="3"/>
  <c r="AU146" i="3" s="1"/>
  <c r="CK154" i="3"/>
  <c r="CL154" i="3"/>
  <c r="BC146" i="3" s="1"/>
  <c r="CM154" i="3"/>
  <c r="BG146" i="3" s="1"/>
  <c r="CN154" i="3"/>
  <c r="BK146" i="3" s="1"/>
  <c r="CO154" i="3"/>
  <c r="BO146" i="3" s="1"/>
  <c r="CP154" i="3"/>
  <c r="BS146" i="3" s="1"/>
  <c r="CQ154" i="3"/>
  <c r="BW146" i="3" s="1"/>
  <c r="CR154" i="3"/>
  <c r="CA146" i="3" s="1"/>
  <c r="CV161" i="3"/>
  <c r="DG161" i="3"/>
  <c r="CX161" i="3"/>
  <c r="CY161" i="3"/>
  <c r="DF161" i="3"/>
  <c r="CW161" i="3"/>
  <c r="DD161" i="3"/>
  <c r="DE161" i="3"/>
  <c r="AM143" i="3" l="1"/>
  <c r="AU143" i="3"/>
  <c r="AP114" i="3"/>
  <c r="AP115" i="3"/>
  <c r="AT117" i="3"/>
  <c r="AT116" i="3"/>
  <c r="AP113" i="3"/>
  <c r="G145" i="3"/>
  <c r="AL114" i="3"/>
  <c r="CO132" i="3"/>
  <c r="CN132" i="3"/>
  <c r="CL132" i="3"/>
  <c r="K146" i="3"/>
  <c r="AF108" i="3"/>
  <c r="CK113" i="3"/>
  <c r="CN113" i="3"/>
  <c r="CM113" i="3"/>
  <c r="CM129" i="3"/>
  <c r="CH128" i="3"/>
  <c r="CN126" i="3"/>
  <c r="CR125" i="3"/>
  <c r="CO121" i="3"/>
  <c r="BJ121" i="3"/>
  <c r="CM121" i="3" s="1"/>
  <c r="CG118" i="3"/>
  <c r="CJ117" i="3"/>
  <c r="CN116" i="3"/>
  <c r="CQ115" i="3"/>
  <c r="CM126" i="3"/>
  <c r="CQ125" i="3"/>
  <c r="CN121" i="3"/>
  <c r="CH120" i="3"/>
  <c r="CO118" i="3"/>
  <c r="BB118" i="3"/>
  <c r="CK118" i="3" s="1"/>
  <c r="CR117" i="3"/>
  <c r="CI117" i="3"/>
  <c r="CK114" i="3"/>
  <c r="CM131" i="3"/>
  <c r="CP130" i="3"/>
  <c r="CR127" i="3"/>
  <c r="CL126" i="3"/>
  <c r="CR122" i="3"/>
  <c r="CI122" i="3"/>
  <c r="CP120" i="3"/>
  <c r="CN118" i="3"/>
  <c r="CQ117" i="3"/>
  <c r="AX115" i="3"/>
  <c r="CJ115" i="3" s="1"/>
  <c r="AD108" i="3"/>
  <c r="AC108" i="3" s="1"/>
  <c r="CL131" i="3"/>
  <c r="CQ127" i="3"/>
  <c r="CH127" i="3"/>
  <c r="BR125" i="3"/>
  <c r="CO125" i="3" s="1"/>
  <c r="CI124" i="3"/>
  <c r="CQ122" i="3"/>
  <c r="CK121" i="3"/>
  <c r="CR119" i="3"/>
  <c r="CI119" i="3"/>
  <c r="CM118" i="3"/>
  <c r="CN115" i="3"/>
  <c r="CQ114" i="3"/>
  <c r="CH114" i="3"/>
  <c r="CK131" i="3"/>
  <c r="CN130" i="3"/>
  <c r="CO127" i="3"/>
  <c r="CQ124" i="3"/>
  <c r="CQ119" i="3"/>
  <c r="CH119" i="3"/>
  <c r="CL118" i="3"/>
  <c r="CO117" i="3"/>
  <c r="BB117" i="3"/>
  <c r="CK117" i="3" s="1"/>
  <c r="CP114" i="3"/>
  <c r="CK128" i="3"/>
  <c r="CR126" i="3"/>
  <c r="CL125" i="3"/>
  <c r="CG124" i="3"/>
  <c r="CK123" i="3"/>
  <c r="CP119" i="3"/>
  <c r="CG119" i="3"/>
  <c r="CQ116" i="3"/>
  <c r="CQ131" i="3"/>
  <c r="CO129" i="3"/>
  <c r="CM127" i="3"/>
  <c r="CO124" i="3"/>
  <c r="BN124" i="3"/>
  <c r="BN133" i="3" s="1"/>
  <c r="CN122" i="3"/>
  <c r="CK120" i="3"/>
  <c r="CG116" i="3"/>
  <c r="CN114" i="3"/>
  <c r="CN129" i="3"/>
  <c r="CR128" i="3"/>
  <c r="CI123" i="3"/>
  <c r="CG121" i="3"/>
  <c r="CL117" i="3"/>
  <c r="AX116" i="3"/>
  <c r="CJ116" i="3" s="1"/>
  <c r="CI115" i="3"/>
  <c r="CI91" i="3"/>
  <c r="AT91" i="3" s="1"/>
  <c r="CO94" i="3"/>
  <c r="BR94" i="3" s="1"/>
  <c r="CG93" i="3"/>
  <c r="AL93" i="3" s="1"/>
  <c r="CI93" i="3"/>
  <c r="AT93" i="3" s="1"/>
  <c r="CJ94" i="3"/>
  <c r="AX94" i="3" s="1"/>
  <c r="CM94" i="3"/>
  <c r="BJ94" i="3" s="1"/>
  <c r="CR93" i="3"/>
  <c r="CD93" i="3" s="1"/>
  <c r="CR92" i="3"/>
  <c r="CD92" i="3" s="1"/>
  <c r="CK94" i="3"/>
  <c r="BB94" i="3" s="1"/>
  <c r="CI94" i="3"/>
  <c r="AT94" i="3" s="1"/>
  <c r="CP90" i="3"/>
  <c r="BV90" i="3" s="1"/>
  <c r="CM90" i="3"/>
  <c r="BJ90" i="3" s="1"/>
  <c r="CK90" i="3"/>
  <c r="BB90" i="3" s="1"/>
  <c r="CJ90" i="3"/>
  <c r="AX90" i="3" s="1"/>
  <c r="CI92" i="3"/>
  <c r="AT92" i="3" s="1"/>
  <c r="CM93" i="3"/>
  <c r="BJ93" i="3" s="1"/>
  <c r="CL93" i="3"/>
  <c r="BF93" i="3" s="1"/>
  <c r="CJ93" i="3"/>
  <c r="AX93" i="3" s="1"/>
  <c r="CQ93" i="3"/>
  <c r="BZ93" i="3" s="1"/>
  <c r="EL94" i="3"/>
  <c r="CL90" i="3"/>
  <c r="BF90" i="3" s="1"/>
  <c r="CK91" i="3"/>
  <c r="BB91" i="3" s="1"/>
  <c r="CO92" i="3"/>
  <c r="BR92" i="3" s="1"/>
  <c r="EL90" i="3"/>
  <c r="CN93" i="3"/>
  <c r="BN93" i="3" s="1"/>
  <c r="CH93" i="3"/>
  <c r="AP93" i="3" s="1"/>
  <c r="CR91" i="3"/>
  <c r="CD91" i="3" s="1"/>
  <c r="CG92" i="3"/>
  <c r="AL92" i="3" s="1"/>
  <c r="CJ91" i="3"/>
  <c r="AX91" i="3" s="1"/>
  <c r="CN92" i="3"/>
  <c r="BN92" i="3" s="1"/>
  <c r="CK93" i="3"/>
  <c r="BB93" i="3" s="1"/>
  <c r="CH90" i="3"/>
  <c r="AP90" i="3" s="1"/>
  <c r="CP91" i="3"/>
  <c r="BV91" i="3" s="1"/>
  <c r="CM92" i="3"/>
  <c r="BJ92" i="3" s="1"/>
  <c r="CG90" i="3"/>
  <c r="AL90" i="3" s="1"/>
  <c r="CH91" i="3"/>
  <c r="AP91" i="3" s="1"/>
  <c r="CM91" i="3"/>
  <c r="BJ91" i="3" s="1"/>
  <c r="CQ92" i="3"/>
  <c r="BZ92" i="3" s="1"/>
  <c r="CL91" i="3"/>
  <c r="BF91" i="3" s="1"/>
  <c r="CW68" i="3"/>
  <c r="CO93" i="3"/>
  <c r="BR93" i="3" s="1"/>
  <c r="CP93" i="3"/>
  <c r="BV93" i="3" s="1"/>
  <c r="CO90" i="3"/>
  <c r="BR90" i="3" s="1"/>
  <c r="CJ92" i="3"/>
  <c r="AX92" i="3" s="1"/>
  <c r="CK92" i="3"/>
  <c r="BB92" i="3" s="1"/>
  <c r="EL91" i="3"/>
  <c r="CQ90" i="3"/>
  <c r="BZ90" i="3" s="1"/>
  <c r="CN90" i="3"/>
  <c r="BN90" i="3" s="1"/>
  <c r="CO91" i="3"/>
  <c r="BR91" i="3" s="1"/>
  <c r="CP92" i="3"/>
  <c r="BV92" i="3" s="1"/>
  <c r="CL92" i="3"/>
  <c r="BF92" i="3" s="1"/>
  <c r="EL92" i="3"/>
  <c r="CI90" i="3"/>
  <c r="AT90" i="3" s="1"/>
  <c r="CG91" i="3"/>
  <c r="AL91" i="3" s="1"/>
  <c r="CQ91" i="3"/>
  <c r="BZ91" i="3" s="1"/>
  <c r="CG94" i="3"/>
  <c r="AL94" i="3" s="1"/>
  <c r="EL93" i="3"/>
  <c r="CQ94" i="3"/>
  <c r="BZ94" i="3" s="1"/>
  <c r="CN94" i="3"/>
  <c r="BN94" i="3" s="1"/>
  <c r="CP94" i="3"/>
  <c r="BV94" i="3" s="1"/>
  <c r="CL94" i="3"/>
  <c r="BF94" i="3" s="1"/>
  <c r="CH94" i="3"/>
  <c r="AP94" i="3" s="1"/>
  <c r="CW66" i="3"/>
  <c r="DA68" i="3"/>
  <c r="CY66" i="3"/>
  <c r="BJ74" i="3"/>
  <c r="DF67" i="3"/>
  <c r="DE67" i="3"/>
  <c r="CX65" i="3"/>
  <c r="CZ67" i="3"/>
  <c r="CX67" i="3"/>
  <c r="CW67" i="3"/>
  <c r="AH107" i="3"/>
  <c r="DD65" i="3"/>
  <c r="DB68" i="3"/>
  <c r="CW65" i="3"/>
  <c r="BM110" i="3"/>
  <c r="BC110" i="3"/>
  <c r="DF66" i="3"/>
  <c r="AH106" i="3"/>
  <c r="DE66" i="3"/>
  <c r="CZ68" i="3"/>
  <c r="EK67" i="3"/>
  <c r="DW67" i="3"/>
  <c r="EK66" i="3"/>
  <c r="DW66" i="3"/>
  <c r="AH105" i="3"/>
  <c r="CV68" i="3"/>
  <c r="CY68" i="3"/>
  <c r="CY67" i="3"/>
  <c r="CX66" i="3"/>
  <c r="DW65" i="3"/>
  <c r="DG68" i="3"/>
  <c r="CX68" i="3"/>
  <c r="EK65" i="3"/>
  <c r="CY36" i="3"/>
  <c r="DF68" i="3"/>
  <c r="DW68" i="3"/>
  <c r="DE68" i="3"/>
  <c r="DF65" i="3"/>
  <c r="AH104" i="3"/>
  <c r="EK68" i="3"/>
  <c r="DC68" i="3"/>
  <c r="DG67" i="3"/>
  <c r="DG66" i="3"/>
  <c r="DE65" i="3"/>
  <c r="CV65" i="3"/>
  <c r="DD66" i="3"/>
  <c r="CV66" i="3"/>
  <c r="DD67" i="3"/>
  <c r="CV67" i="3"/>
  <c r="DC66" i="3"/>
  <c r="DB65" i="3"/>
  <c r="DD68" i="3"/>
  <c r="DC67" i="3"/>
  <c r="DB66" i="3"/>
  <c r="DA65" i="3"/>
  <c r="DB67" i="3"/>
  <c r="DA66" i="3"/>
  <c r="CZ65" i="3"/>
  <c r="DC65" i="3"/>
  <c r="DG65" i="3"/>
  <c r="CV37" i="3"/>
  <c r="DD23" i="3"/>
  <c r="BY110" i="3"/>
  <c r="BO110" i="3"/>
  <c r="BD110" i="3"/>
  <c r="DB31" i="3"/>
  <c r="DD16" i="3"/>
  <c r="BA110" i="3"/>
  <c r="DD42" i="3"/>
  <c r="CZ15" i="3"/>
  <c r="DD41" i="3"/>
  <c r="CY138" i="3"/>
  <c r="DC60" i="3"/>
  <c r="DE115" i="3"/>
  <c r="CA110" i="3"/>
  <c r="BP110" i="3"/>
  <c r="BE110" i="3"/>
  <c r="BZ78" i="3"/>
  <c r="CW55" i="3"/>
  <c r="DD44" i="3"/>
  <c r="DG40" i="3"/>
  <c r="BN79" i="3"/>
  <c r="DB35" i="3"/>
  <c r="BW110" i="3"/>
  <c r="BL110" i="3"/>
  <c r="AL81" i="3"/>
  <c r="BB81" i="3"/>
  <c r="BF80" i="3"/>
  <c r="AH61" i="3"/>
  <c r="CE61" i="3" s="1"/>
  <c r="CY41" i="3"/>
  <c r="DG30" i="3"/>
  <c r="DA22" i="3"/>
  <c r="DF40" i="3"/>
  <c r="DC32" i="3"/>
  <c r="CZ18" i="3"/>
  <c r="AH17" i="3"/>
  <c r="CE17" i="3" s="1"/>
  <c r="DE43" i="3"/>
  <c r="CQ145" i="3"/>
  <c r="BW148" i="3" s="1"/>
  <c r="AH63" i="3"/>
  <c r="CE63" i="3" s="1"/>
  <c r="DE61" i="3"/>
  <c r="DA43" i="3"/>
  <c r="DC27" i="3"/>
  <c r="DE16" i="3"/>
  <c r="CP122" i="3"/>
  <c r="BT110" i="3"/>
  <c r="BI110" i="3"/>
  <c r="BN75" i="3"/>
  <c r="CW140" i="3"/>
  <c r="CO116" i="3"/>
  <c r="CB110" i="3"/>
  <c r="BQ110" i="3"/>
  <c r="BG110" i="3"/>
  <c r="BZ79" i="3"/>
  <c r="AT79" i="3"/>
  <c r="AH64" i="3"/>
  <c r="CE64" i="3" s="1"/>
  <c r="CX56" i="3"/>
  <c r="AH33" i="3"/>
  <c r="CE33" i="3" s="1"/>
  <c r="DC31" i="3"/>
  <c r="CV28" i="3"/>
  <c r="DG119" i="3"/>
  <c r="AH89" i="3"/>
  <c r="CE89" i="3" s="1"/>
  <c r="DC61" i="3"/>
  <c r="DD57" i="3"/>
  <c r="DF51" i="3"/>
  <c r="DF45" i="3"/>
  <c r="DB44" i="3"/>
  <c r="DA35" i="3"/>
  <c r="AH34" i="3"/>
  <c r="CE34" i="3" s="1"/>
  <c r="CW119" i="3"/>
  <c r="DQ82" i="3"/>
  <c r="DE62" i="3"/>
  <c r="DA51" i="3"/>
  <c r="DE45" i="3"/>
  <c r="CW43" i="3"/>
  <c r="AH42" i="3"/>
  <c r="CE42" i="3" s="1"/>
  <c r="DB36" i="3"/>
  <c r="CZ32" i="3"/>
  <c r="DE24" i="3"/>
  <c r="DD128" i="3"/>
  <c r="DM133" i="3"/>
  <c r="EK118" i="3"/>
  <c r="CC110" i="3"/>
  <c r="BS110" i="3"/>
  <c r="BH110" i="3"/>
  <c r="DD63" i="3"/>
  <c r="DC52" i="3"/>
  <c r="EK50" i="3"/>
  <c r="DE37" i="3"/>
  <c r="CX36" i="3"/>
  <c r="CY33" i="3"/>
  <c r="AH31" i="3"/>
  <c r="CE31" i="3" s="1"/>
  <c r="DF125" i="3"/>
  <c r="EK122" i="3"/>
  <c r="BJ77" i="3"/>
  <c r="BX110" i="3"/>
  <c r="DD64" i="3"/>
  <c r="DC53" i="3"/>
  <c r="DW52" i="3"/>
  <c r="EK51" i="3"/>
  <c r="CZ38" i="3"/>
  <c r="DC37" i="3"/>
  <c r="DB26" i="3"/>
  <c r="DG107" i="3"/>
  <c r="AL80" i="3"/>
  <c r="BB78" i="3"/>
  <c r="EP82" i="3"/>
  <c r="AI144" i="3" s="1"/>
  <c r="DG55" i="3"/>
  <c r="DF54" i="3"/>
  <c r="DB53" i="3"/>
  <c r="DF39" i="3"/>
  <c r="DD106" i="3"/>
  <c r="EH95" i="3"/>
  <c r="BR79" i="3"/>
  <c r="AL79" i="3"/>
  <c r="CD78" i="3"/>
  <c r="AX78" i="3"/>
  <c r="AP76" i="3"/>
  <c r="BF76" i="3"/>
  <c r="BJ75" i="3"/>
  <c r="BN74" i="3"/>
  <c r="AH68" i="3"/>
  <c r="CE68" i="3" s="1"/>
  <c r="DF59" i="3"/>
  <c r="DC55" i="3"/>
  <c r="CW54" i="3"/>
  <c r="CX39" i="3"/>
  <c r="DF27" i="3"/>
  <c r="DG20" i="3"/>
  <c r="DO69" i="3"/>
  <c r="ES82" i="3"/>
  <c r="CJ149" i="3" s="1"/>
  <c r="BB76" i="3"/>
  <c r="DG43" i="3"/>
  <c r="CW125" i="3"/>
  <c r="DB106" i="3"/>
  <c r="EC95" i="3"/>
  <c r="BJ79" i="3"/>
  <c r="BV78" i="3"/>
  <c r="AP78" i="3"/>
  <c r="CD76" i="3"/>
  <c r="AX76" i="3"/>
  <c r="BF74" i="3"/>
  <c r="CY64" i="3"/>
  <c r="CV63" i="3"/>
  <c r="EK62" i="3"/>
  <c r="CW61" i="3"/>
  <c r="DB60" i="3"/>
  <c r="DE59" i="3"/>
  <c r="DG58" i="3"/>
  <c r="AH52" i="3"/>
  <c r="CE52" i="3" s="1"/>
  <c r="CY46" i="3"/>
  <c r="DA44" i="3"/>
  <c r="EK41" i="3"/>
  <c r="CW39" i="3"/>
  <c r="EK36" i="3"/>
  <c r="CY32" i="3"/>
  <c r="CY28" i="3"/>
  <c r="CW24" i="3"/>
  <c r="CV20" i="3"/>
  <c r="AH18" i="3"/>
  <c r="CE18" i="3" s="1"/>
  <c r="DG15" i="3"/>
  <c r="CH145" i="3"/>
  <c r="AM148" i="3" s="1"/>
  <c r="EK103" i="3"/>
  <c r="CD80" i="3"/>
  <c r="AX80" i="3"/>
  <c r="FL82" i="3"/>
  <c r="BS145" i="3" s="1"/>
  <c r="BV77" i="3"/>
  <c r="AP77" i="3"/>
  <c r="BZ76" i="3"/>
  <c r="AT76" i="3"/>
  <c r="BB74" i="3"/>
  <c r="CW60" i="3"/>
  <c r="CX59" i="3"/>
  <c r="DF58" i="3"/>
  <c r="AH51" i="3"/>
  <c r="CE51" i="3" s="1"/>
  <c r="EK43" i="3"/>
  <c r="EK32" i="3"/>
  <c r="DD25" i="3"/>
  <c r="DB21" i="3"/>
  <c r="CV15" i="3"/>
  <c r="DZ69" i="3"/>
  <c r="CP145" i="3"/>
  <c r="BS148" i="3" s="1"/>
  <c r="CL145" i="3"/>
  <c r="BC148" i="3" s="1"/>
  <c r="CW138" i="3"/>
  <c r="DG129" i="3"/>
  <c r="DE119" i="3"/>
  <c r="EH133" i="3"/>
  <c r="BV81" i="3"/>
  <c r="BZ80" i="3"/>
  <c r="AT80" i="3"/>
  <c r="BN78" i="3"/>
  <c r="BB77" i="3"/>
  <c r="BR77" i="3"/>
  <c r="AL77" i="3"/>
  <c r="BV76" i="3"/>
  <c r="BZ75" i="3"/>
  <c r="AT75" i="3"/>
  <c r="CD74" i="3"/>
  <c r="AX74" i="3"/>
  <c r="DS82" i="3"/>
  <c r="CW59" i="3"/>
  <c r="AH55" i="3"/>
  <c r="CE55" i="3" s="1"/>
  <c r="AH53" i="3"/>
  <c r="CE53" i="3" s="1"/>
  <c r="AH40" i="3"/>
  <c r="CE40" i="3" s="1"/>
  <c r="AH37" i="3"/>
  <c r="CE37" i="3" s="1"/>
  <c r="DC25" i="3"/>
  <c r="DD24" i="3"/>
  <c r="AH23" i="3"/>
  <c r="CE23" i="3" s="1"/>
  <c r="DD21" i="3"/>
  <c r="DE20" i="3"/>
  <c r="EH69" i="3"/>
  <c r="DW24" i="3"/>
  <c r="CM145" i="3"/>
  <c r="BG148" i="3" s="1"/>
  <c r="CO145" i="3"/>
  <c r="BO148" i="3" s="1"/>
  <c r="CN145" i="3"/>
  <c r="BK148" i="3" s="1"/>
  <c r="DE130" i="3"/>
  <c r="CJ125" i="3"/>
  <c r="DG121" i="3"/>
  <c r="DD119" i="3"/>
  <c r="DW115" i="3"/>
  <c r="DW107" i="3"/>
  <c r="BV80" i="3"/>
  <c r="AP80" i="3"/>
  <c r="BV75" i="3"/>
  <c r="AP75" i="3"/>
  <c r="BZ74" i="3"/>
  <c r="AT74" i="3"/>
  <c r="AH58" i="3"/>
  <c r="CE58" i="3" s="1"/>
  <c r="AH46" i="3"/>
  <c r="CE46" i="3" s="1"/>
  <c r="AH44" i="3"/>
  <c r="CE44" i="3" s="1"/>
  <c r="CV34" i="3"/>
  <c r="AH28" i="3"/>
  <c r="CE28" i="3" s="1"/>
  <c r="CV25" i="3"/>
  <c r="CY21" i="3"/>
  <c r="CZ20" i="3"/>
  <c r="CX17" i="3"/>
  <c r="DP69" i="3"/>
  <c r="CX130" i="3"/>
  <c r="CX119" i="3"/>
  <c r="DW117" i="3"/>
  <c r="DW97" i="3"/>
  <c r="DW95" i="3"/>
  <c r="BU110" i="3"/>
  <c r="BK110" i="3"/>
  <c r="AZ110" i="3"/>
  <c r="FN82" i="3"/>
  <c r="FF82" i="3"/>
  <c r="DO82" i="3"/>
  <c r="DW35" i="3"/>
  <c r="EG69" i="3"/>
  <c r="DY69" i="3"/>
  <c r="EK16" i="3"/>
  <c r="DW102" i="3"/>
  <c r="FB140" i="3"/>
  <c r="CO140" i="3" s="1"/>
  <c r="DF61" i="3"/>
  <c r="AH59" i="3"/>
  <c r="CE59" i="3" s="1"/>
  <c r="DF56" i="3"/>
  <c r="DD55" i="3"/>
  <c r="DG54" i="3"/>
  <c r="DE53" i="3"/>
  <c r="DC51" i="3"/>
  <c r="AH47" i="3"/>
  <c r="CE47" i="3" s="1"/>
  <c r="DG44" i="3"/>
  <c r="DW42" i="3"/>
  <c r="DW40" i="3"/>
  <c r="DG39" i="3"/>
  <c r="DF37" i="3"/>
  <c r="DF36" i="3"/>
  <c r="DE35" i="3"/>
  <c r="DW31" i="3"/>
  <c r="DD27" i="3"/>
  <c r="EF69" i="3"/>
  <c r="DA18" i="3"/>
  <c r="DW116" i="3"/>
  <c r="EK131" i="3"/>
  <c r="CI130" i="3"/>
  <c r="DW128" i="3"/>
  <c r="DG117" i="3"/>
  <c r="DF106" i="3"/>
  <c r="AH26" i="3"/>
  <c r="CE26" i="3" s="1"/>
  <c r="CK124" i="3"/>
  <c r="DW121" i="3"/>
  <c r="CL121" i="3"/>
  <c r="CN119" i="3"/>
  <c r="CX118" i="3"/>
  <c r="CW118" i="3"/>
  <c r="DW118" i="3"/>
  <c r="CQ118" i="3"/>
  <c r="CI118" i="3"/>
  <c r="EG133" i="3"/>
  <c r="CP117" i="3"/>
  <c r="CH117" i="3"/>
  <c r="DU133" i="3"/>
  <c r="DY133" i="3"/>
  <c r="DW111" i="3"/>
  <c r="CZ107" i="3"/>
  <c r="CY107" i="3"/>
  <c r="EE95" i="3"/>
  <c r="DG139" i="3"/>
  <c r="CJ127" i="3"/>
  <c r="CW127" i="3"/>
  <c r="CL127" i="3"/>
  <c r="CL124" i="3"/>
  <c r="DP133" i="3"/>
  <c r="CS143" i="3"/>
  <c r="DF139" i="3"/>
  <c r="CV131" i="3"/>
  <c r="DE131" i="3"/>
  <c r="CO131" i="3"/>
  <c r="DE139" i="3"/>
  <c r="FK82" i="3"/>
  <c r="DD139" i="3"/>
  <c r="CK132" i="3"/>
  <c r="CI131" i="3"/>
  <c r="CO130" i="3"/>
  <c r="CP129" i="3"/>
  <c r="CH129" i="3"/>
  <c r="DG128" i="3"/>
  <c r="CP125" i="3"/>
  <c r="CH125" i="3"/>
  <c r="CR121" i="3"/>
  <c r="CJ121" i="3"/>
  <c r="EK120" i="3"/>
  <c r="CK119" i="3"/>
  <c r="EK117" i="3"/>
  <c r="DF117" i="3"/>
  <c r="CN117" i="3"/>
  <c r="DZ133" i="3"/>
  <c r="DF107" i="3"/>
  <c r="DW106" i="3"/>
  <c r="DA106" i="3"/>
  <c r="DW105" i="3"/>
  <c r="DA104" i="3"/>
  <c r="CZ104" i="3"/>
  <c r="DW104" i="3"/>
  <c r="CX127" i="3"/>
  <c r="DW124" i="3"/>
  <c r="BF79" i="3"/>
  <c r="EU82" i="3"/>
  <c r="CR132" i="3"/>
  <c r="DW131" i="3"/>
  <c r="DF128" i="3"/>
  <c r="DW127" i="3"/>
  <c r="CQ126" i="3"/>
  <c r="CH126" i="3"/>
  <c r="DG125" i="3"/>
  <c r="CP124" i="3"/>
  <c r="CH124" i="3"/>
  <c r="DE123" i="3"/>
  <c r="CJ122" i="3"/>
  <c r="CO122" i="3"/>
  <c r="BJ122" i="3"/>
  <c r="CQ121" i="3"/>
  <c r="CI121" i="3"/>
  <c r="CJ120" i="3"/>
  <c r="CJ119" i="3"/>
  <c r="CJ118" i="3"/>
  <c r="CI116" i="3"/>
  <c r="EK115" i="3"/>
  <c r="CP115" i="3"/>
  <c r="CH115" i="3"/>
  <c r="EB133" i="3"/>
  <c r="DE114" i="3"/>
  <c r="DE107" i="3"/>
  <c r="DG104" i="3"/>
  <c r="EF95" i="3"/>
  <c r="EG95" i="3"/>
  <c r="BR81" i="3"/>
  <c r="CP131" i="3"/>
  <c r="CM128" i="3"/>
  <c r="CY127" i="3"/>
  <c r="CR116" i="3"/>
  <c r="AT114" i="3"/>
  <c r="EK130" i="3"/>
  <c r="CR129" i="3"/>
  <c r="CR124" i="3"/>
  <c r="CJ124" i="3"/>
  <c r="EJ133" i="3"/>
  <c r="AP133" i="3"/>
  <c r="CG117" i="3"/>
  <c r="CS144" i="3"/>
  <c r="CM130" i="3"/>
  <c r="CQ128" i="3"/>
  <c r="CP126" i="3"/>
  <c r="EK124" i="3"/>
  <c r="CN123" i="3"/>
  <c r="CQ123" i="3"/>
  <c r="DW122" i="3"/>
  <c r="CY121" i="3"/>
  <c r="CX121" i="3"/>
  <c r="EK121" i="3"/>
  <c r="CP121" i="3"/>
  <c r="CH121" i="3"/>
  <c r="DG120" i="3"/>
  <c r="CI120" i="3"/>
  <c r="DW119" i="3"/>
  <c r="CV117" i="3"/>
  <c r="CY117" i="3"/>
  <c r="DD117" i="3"/>
  <c r="CM116" i="3"/>
  <c r="CL115" i="3"/>
  <c r="AL133" i="3"/>
  <c r="CX114" i="3"/>
  <c r="CR114" i="3"/>
  <c r="CJ114" i="3"/>
  <c r="DW113" i="3"/>
  <c r="CR113" i="3"/>
  <c r="CJ113" i="3"/>
  <c r="DW112" i="3"/>
  <c r="EK107" i="3"/>
  <c r="DC107" i="3"/>
  <c r="BR80" i="3"/>
  <c r="EX82" i="3"/>
  <c r="CO114" i="3"/>
  <c r="CG113" i="3"/>
  <c r="CG145" i="3"/>
  <c r="AI148" i="3" s="1"/>
  <c r="EK132" i="3"/>
  <c r="CM132" i="3"/>
  <c r="EK128" i="3"/>
  <c r="CR130" i="3"/>
  <c r="DW125" i="3"/>
  <c r="DW123" i="3"/>
  <c r="CR115" i="3"/>
  <c r="CM114" i="3"/>
  <c r="FB138" i="3"/>
  <c r="CI138" i="3" s="1"/>
  <c r="EK129" i="3"/>
  <c r="DG127" i="3"/>
  <c r="CI145" i="3"/>
  <c r="AQ148" i="3" s="1"/>
  <c r="CR145" i="3"/>
  <c r="CA148" i="3" s="1"/>
  <c r="CJ145" i="3"/>
  <c r="AU148" i="3" s="1"/>
  <c r="DG140" i="3"/>
  <c r="FB139" i="3"/>
  <c r="CH139" i="3" s="1"/>
  <c r="DW132" i="3"/>
  <c r="CR131" i="3"/>
  <c r="CH130" i="3"/>
  <c r="CL130" i="3"/>
  <c r="CO128" i="3"/>
  <c r="EK127" i="3"/>
  <c r="DE127" i="3"/>
  <c r="CI127" i="3"/>
  <c r="CN127" i="3"/>
  <c r="BV127" i="3"/>
  <c r="EK126" i="3"/>
  <c r="BR126" i="3"/>
  <c r="DE125" i="3"/>
  <c r="EK123" i="3"/>
  <c r="CM123" i="3"/>
  <c r="CP123" i="3"/>
  <c r="CH123" i="3"/>
  <c r="DE122" i="3"/>
  <c r="CH122" i="3"/>
  <c r="CL122" i="3"/>
  <c r="DD120" i="3"/>
  <c r="CQ120" i="3"/>
  <c r="DR133" i="3"/>
  <c r="CO119" i="3"/>
  <c r="DF118" i="3"/>
  <c r="CW117" i="3"/>
  <c r="CL116" i="3"/>
  <c r="DV133" i="3"/>
  <c r="DN133" i="3"/>
  <c r="CK115" i="3"/>
  <c r="EK114" i="3"/>
  <c r="DG113" i="3"/>
  <c r="AT113" i="3"/>
  <c r="DA107" i="3"/>
  <c r="AD95" i="3"/>
  <c r="AC95" i="3" s="1"/>
  <c r="FO81" i="3"/>
  <c r="FB81" i="3" s="1"/>
  <c r="CH131" i="3"/>
  <c r="CK125" i="3"/>
  <c r="CO120" i="3"/>
  <c r="BF120" i="3"/>
  <c r="BF119" i="3"/>
  <c r="DT133" i="3"/>
  <c r="CO113" i="3"/>
  <c r="DW129" i="3"/>
  <c r="CK126" i="3"/>
  <c r="CM120" i="3"/>
  <c r="DQ133" i="3"/>
  <c r="CP116" i="3"/>
  <c r="CH116" i="3"/>
  <c r="FD82" i="3"/>
  <c r="FO79" i="3"/>
  <c r="FB79" i="3" s="1"/>
  <c r="CQ132" i="3"/>
  <c r="CG129" i="3"/>
  <c r="CW129" i="3"/>
  <c r="BZ129" i="3"/>
  <c r="EK125" i="3"/>
  <c r="CN125" i="3"/>
  <c r="CS154" i="3"/>
  <c r="AH146" i="3" s="1"/>
  <c r="CN131" i="3"/>
  <c r="DW130" i="3"/>
  <c r="CK130" i="3"/>
  <c r="CK129" i="3"/>
  <c r="CL129" i="3"/>
  <c r="CL128" i="3"/>
  <c r="CN128" i="3"/>
  <c r="BV128" i="3"/>
  <c r="DD127" i="3"/>
  <c r="CW126" i="3"/>
  <c r="CJ126" i="3"/>
  <c r="DW126" i="3"/>
  <c r="CV125" i="3"/>
  <c r="CG125" i="3"/>
  <c r="CY125" i="3"/>
  <c r="DD125" i="3"/>
  <c r="CM124" i="3"/>
  <c r="CL123" i="3"/>
  <c r="CO123" i="3"/>
  <c r="CG123" i="3"/>
  <c r="CX122" i="3"/>
  <c r="CK122" i="3"/>
  <c r="CR120" i="3"/>
  <c r="CG120" i="3"/>
  <c r="EA133" i="3"/>
  <c r="CM119" i="3"/>
  <c r="CR118" i="3"/>
  <c r="CK116" i="3"/>
  <c r="EI133" i="3"/>
  <c r="CM115" i="3"/>
  <c r="CG114" i="3"/>
  <c r="CX113" i="3"/>
  <c r="CP113" i="3"/>
  <c r="CH113" i="3"/>
  <c r="CX107" i="3"/>
  <c r="EJ95" i="3"/>
  <c r="EB95" i="3"/>
  <c r="EK87" i="3"/>
  <c r="CH87" i="3" s="1"/>
  <c r="AP87" i="3" s="1"/>
  <c r="DW78" i="3"/>
  <c r="AE82" i="3"/>
  <c r="FG82" i="3"/>
  <c r="AY145" i="3" s="1"/>
  <c r="FO78" i="3"/>
  <c r="FB78" i="3" s="1"/>
  <c r="DQ69" i="3"/>
  <c r="DW62" i="3"/>
  <c r="CX54" i="3"/>
  <c r="CZ46" i="3"/>
  <c r="CV45" i="3"/>
  <c r="CY39" i="3"/>
  <c r="EK35" i="3"/>
  <c r="DF35" i="3"/>
  <c r="DW33" i="3"/>
  <c r="DF32" i="3"/>
  <c r="CZ28" i="3"/>
  <c r="CY26" i="3"/>
  <c r="DF24" i="3"/>
  <c r="CW20" i="3"/>
  <c r="EK19" i="3"/>
  <c r="DB18" i="3"/>
  <c r="CV17" i="3"/>
  <c r="DP82" i="3"/>
  <c r="FO76" i="3"/>
  <c r="FB76" i="3" s="1"/>
  <c r="AY110" i="3"/>
  <c r="EK55" i="3"/>
  <c r="EK44" i="3"/>
  <c r="EK37" i="3"/>
  <c r="EK31" i="3"/>
  <c r="CX26" i="3"/>
  <c r="AH19" i="3"/>
  <c r="CE19" i="3" s="1"/>
  <c r="CY16" i="3"/>
  <c r="AH88" i="3"/>
  <c r="CE88" i="3" s="1"/>
  <c r="ER82" i="3"/>
  <c r="BF81" i="3"/>
  <c r="DW74" i="3"/>
  <c r="EK63" i="3"/>
  <c r="DW58" i="3"/>
  <c r="AH57" i="3"/>
  <c r="CE57" i="3" s="1"/>
  <c r="CX46" i="3"/>
  <c r="DA34" i="3"/>
  <c r="CW28" i="3"/>
  <c r="DG26" i="3"/>
  <c r="CW26" i="3"/>
  <c r="EK25" i="3"/>
  <c r="DG23" i="3"/>
  <c r="FM82" i="3"/>
  <c r="FE82" i="3"/>
  <c r="DV82" i="3"/>
  <c r="DN82" i="3"/>
  <c r="AH67" i="3"/>
  <c r="CE67" i="3" s="1"/>
  <c r="DB61" i="3"/>
  <c r="DB58" i="3"/>
  <c r="AH56" i="3"/>
  <c r="CE56" i="3" s="1"/>
  <c r="CV55" i="3"/>
  <c r="DE54" i="3"/>
  <c r="DA53" i="3"/>
  <c r="CZ51" i="3"/>
  <c r="DG49" i="3"/>
  <c r="CY47" i="3"/>
  <c r="DG46" i="3"/>
  <c r="CW46" i="3"/>
  <c r="DC45" i="3"/>
  <c r="AH45" i="3"/>
  <c r="CE45" i="3" s="1"/>
  <c r="CY44" i="3"/>
  <c r="DB40" i="3"/>
  <c r="DE39" i="3"/>
  <c r="CZ37" i="3"/>
  <c r="AH36" i="3"/>
  <c r="CE36" i="3" s="1"/>
  <c r="CX35" i="3"/>
  <c r="AH32" i="3"/>
  <c r="CE32" i="3" s="1"/>
  <c r="DG28" i="3"/>
  <c r="CV27" i="3"/>
  <c r="DF26" i="3"/>
  <c r="AH25" i="3"/>
  <c r="CE25" i="3" s="1"/>
  <c r="CX24" i="3"/>
  <c r="DB23" i="3"/>
  <c r="CX21" i="3"/>
  <c r="DC20" i="3"/>
  <c r="AH20" i="3"/>
  <c r="CE20" i="3" s="1"/>
  <c r="CV18" i="3"/>
  <c r="CY18" i="3"/>
  <c r="CP132" i="3"/>
  <c r="CH132" i="3"/>
  <c r="BZ130" i="3"/>
  <c r="CK127" i="3"/>
  <c r="CM125" i="3"/>
  <c r="CR123" i="3"/>
  <c r="CJ123" i="3"/>
  <c r="CG122" i="3"/>
  <c r="DW120" i="3"/>
  <c r="CN120" i="3"/>
  <c r="CY119" i="3"/>
  <c r="CM117" i="3"/>
  <c r="DS133" i="3"/>
  <c r="DW114" i="3"/>
  <c r="CL114" i="3"/>
  <c r="CL113" i="3"/>
  <c r="DW110" i="3"/>
  <c r="DW89" i="3"/>
  <c r="FJ82" i="3"/>
  <c r="AX81" i="3"/>
  <c r="FC82" i="3"/>
  <c r="BR78" i="3"/>
  <c r="AL78" i="3"/>
  <c r="BF77" i="3"/>
  <c r="BF75" i="3"/>
  <c r="DU69" i="3"/>
  <c r="DM69" i="3"/>
  <c r="AH66" i="3"/>
  <c r="CE66" i="3" s="1"/>
  <c r="DW64" i="3"/>
  <c r="AH62" i="3"/>
  <c r="CE62" i="3" s="1"/>
  <c r="DA61" i="3"/>
  <c r="DV69" i="3"/>
  <c r="EK58" i="3"/>
  <c r="DA58" i="3"/>
  <c r="EK57" i="3"/>
  <c r="DC54" i="3"/>
  <c r="AH54" i="3"/>
  <c r="CE54" i="3" s="1"/>
  <c r="CZ53" i="3"/>
  <c r="CY51" i="3"/>
  <c r="DF49" i="3"/>
  <c r="CW47" i="3"/>
  <c r="DF46" i="3"/>
  <c r="DA45" i="3"/>
  <c r="CX44" i="3"/>
  <c r="AH43" i="3"/>
  <c r="CE43" i="3" s="1"/>
  <c r="DC39" i="3"/>
  <c r="AH38" i="3"/>
  <c r="CE38" i="3" s="1"/>
  <c r="CY37" i="3"/>
  <c r="CW35" i="3"/>
  <c r="EK33" i="3"/>
  <c r="DW30" i="3"/>
  <c r="DE28" i="3"/>
  <c r="DE26" i="3"/>
  <c r="CV24" i="3"/>
  <c r="CV23" i="3"/>
  <c r="DB20" i="3"/>
  <c r="DG18" i="3"/>
  <c r="CX18" i="3"/>
  <c r="DC17" i="3"/>
  <c r="BJ81" i="3"/>
  <c r="BZ81" i="3"/>
  <c r="AT81" i="3"/>
  <c r="CD79" i="3"/>
  <c r="AX79" i="3"/>
  <c r="DT82" i="3"/>
  <c r="BR76" i="3"/>
  <c r="AL76" i="3"/>
  <c r="FO75" i="3"/>
  <c r="FB75" i="3" s="1"/>
  <c r="BB75" i="3"/>
  <c r="BR74" i="3"/>
  <c r="DT69" i="3"/>
  <c r="DL69" i="3"/>
  <c r="CZ61" i="3"/>
  <c r="AH60" i="3"/>
  <c r="CE60" i="3" s="1"/>
  <c r="EE69" i="3"/>
  <c r="CZ58" i="3"/>
  <c r="DG56" i="3"/>
  <c r="DB54" i="3"/>
  <c r="CX53" i="3"/>
  <c r="CX51" i="3"/>
  <c r="CV50" i="3"/>
  <c r="DW49" i="3"/>
  <c r="DD49" i="3"/>
  <c r="DG48" i="3"/>
  <c r="DE46" i="3"/>
  <c r="CZ45" i="3"/>
  <c r="DW44" i="3"/>
  <c r="CV44" i="3"/>
  <c r="AH41" i="3"/>
  <c r="CE41" i="3" s="1"/>
  <c r="DB39" i="3"/>
  <c r="AH39" i="3"/>
  <c r="CE39" i="3" s="1"/>
  <c r="CX37" i="3"/>
  <c r="EK34" i="3"/>
  <c r="DW29" i="3"/>
  <c r="DC28" i="3"/>
  <c r="DC26" i="3"/>
  <c r="DW25" i="3"/>
  <c r="AH21" i="3"/>
  <c r="CE21" i="3" s="1"/>
  <c r="DA20" i="3"/>
  <c r="DC19" i="3"/>
  <c r="DW19" i="3"/>
  <c r="DF18" i="3"/>
  <c r="CW18" i="3"/>
  <c r="DA17" i="3"/>
  <c r="FH82" i="3"/>
  <c r="DU82" i="3"/>
  <c r="DM82" i="3"/>
  <c r="BJ78" i="3"/>
  <c r="CD77" i="3"/>
  <c r="BN76" i="3"/>
  <c r="CD75" i="3"/>
  <c r="AX75" i="3"/>
  <c r="EC69" i="3"/>
  <c r="CY61" i="3"/>
  <c r="CY58" i="3"/>
  <c r="CZ54" i="3"/>
  <c r="CW53" i="3"/>
  <c r="DA49" i="3"/>
  <c r="AH48" i="3"/>
  <c r="CE48" i="3" s="1"/>
  <c r="DC46" i="3"/>
  <c r="CY45" i="3"/>
  <c r="DA39" i="3"/>
  <c r="CW37" i="3"/>
  <c r="DW32" i="3"/>
  <c r="DB28" i="3"/>
  <c r="DW27" i="3"/>
  <c r="DA26" i="3"/>
  <c r="CW19" i="3"/>
  <c r="DE18" i="3"/>
  <c r="CZ17" i="3"/>
  <c r="CF15" i="3"/>
  <c r="AF95" i="3"/>
  <c r="ET82" i="3"/>
  <c r="BV79" i="3"/>
  <c r="BJ76" i="3"/>
  <c r="DR69" i="3"/>
  <c r="CZ64" i="3"/>
  <c r="DG63" i="3"/>
  <c r="DG61" i="3"/>
  <c r="CX61" i="3"/>
  <c r="DE60" i="3"/>
  <c r="CX58" i="3"/>
  <c r="DW56" i="3"/>
  <c r="CY56" i="3"/>
  <c r="DE55" i="3"/>
  <c r="CY54" i="3"/>
  <c r="DF53" i="3"/>
  <c r="DG51" i="3"/>
  <c r="DB46" i="3"/>
  <c r="CW45" i="3"/>
  <c r="DW41" i="3"/>
  <c r="CZ39" i="3"/>
  <c r="DG37" i="3"/>
  <c r="DC36" i="3"/>
  <c r="AH35" i="3"/>
  <c r="CE35" i="3" s="1"/>
  <c r="DW34" i="3"/>
  <c r="DD31" i="3"/>
  <c r="CY30" i="3"/>
  <c r="AH29" i="3"/>
  <c r="CE29" i="3" s="1"/>
  <c r="DA28" i="3"/>
  <c r="AH27" i="3"/>
  <c r="CE27" i="3" s="1"/>
  <c r="CZ26" i="3"/>
  <c r="CY20" i="3"/>
  <c r="DC18" i="3"/>
  <c r="DW15" i="3"/>
  <c r="AH15" i="3"/>
  <c r="CE15" i="3" s="1"/>
  <c r="AH103" i="3"/>
  <c r="DE103" i="3"/>
  <c r="DG103" i="3"/>
  <c r="DC103" i="3"/>
  <c r="DB103" i="3"/>
  <c r="DA103" i="3"/>
  <c r="CY103" i="3"/>
  <c r="CW103" i="3"/>
  <c r="AH147" i="3"/>
  <c r="AY146" i="3"/>
  <c r="DO133" i="3"/>
  <c r="AD133" i="3"/>
  <c r="CX132" i="3"/>
  <c r="DG131" i="3"/>
  <c r="DD130" i="3"/>
  <c r="CJ128" i="3"/>
  <c r="CV126" i="3"/>
  <c r="CX124" i="3"/>
  <c r="DG123" i="3"/>
  <c r="DD122" i="3"/>
  <c r="DF120" i="3"/>
  <c r="CV118" i="3"/>
  <c r="CX116" i="3"/>
  <c r="DG115" i="3"/>
  <c r="DD114" i="3"/>
  <c r="CW113" i="3"/>
  <c r="EK106" i="3"/>
  <c r="EI95" i="3"/>
  <c r="EA95" i="3"/>
  <c r="CV140" i="3"/>
  <c r="CX138" i="3"/>
  <c r="CW132" i="3"/>
  <c r="DF131" i="3"/>
  <c r="CJ131" i="3"/>
  <c r="CY130" i="3"/>
  <c r="CG130" i="3"/>
  <c r="CV129" i="3"/>
  <c r="DE128" i="3"/>
  <c r="CI128" i="3"/>
  <c r="DG126" i="3"/>
  <c r="CW124" i="3"/>
  <c r="DF123" i="3"/>
  <c r="CY122" i="3"/>
  <c r="CV121" i="3"/>
  <c r="DE120" i="3"/>
  <c r="DG118" i="3"/>
  <c r="CW116" i="3"/>
  <c r="DF115" i="3"/>
  <c r="CY114" i="3"/>
  <c r="CV113" i="3"/>
  <c r="DW98" i="3"/>
  <c r="DW96" i="3"/>
  <c r="EK88" i="3"/>
  <c r="AP79" i="3"/>
  <c r="EQ82" i="3"/>
  <c r="EK113" i="3"/>
  <c r="DZ95" i="3"/>
  <c r="CK145" i="3"/>
  <c r="AY148" i="3" s="1"/>
  <c r="DF140" i="3"/>
  <c r="CY139" i="3"/>
  <c r="CV138" i="3"/>
  <c r="DL133" i="3"/>
  <c r="CE133" i="3"/>
  <c r="DG132" i="3"/>
  <c r="DD131" i="3"/>
  <c r="CW130" i="3"/>
  <c r="DF129" i="3"/>
  <c r="CJ129" i="3"/>
  <c r="CY128" i="3"/>
  <c r="CG128" i="3"/>
  <c r="CV127" i="3"/>
  <c r="DE126" i="3"/>
  <c r="CI126" i="3"/>
  <c r="CX125" i="3"/>
  <c r="DG124" i="3"/>
  <c r="DD123" i="3"/>
  <c r="CW122" i="3"/>
  <c r="DF121" i="3"/>
  <c r="CY120" i="3"/>
  <c r="CV119" i="3"/>
  <c r="DE118" i="3"/>
  <c r="CX117" i="3"/>
  <c r="EK116" i="3"/>
  <c r="DG116" i="3"/>
  <c r="DD115" i="3"/>
  <c r="CW114" i="3"/>
  <c r="DF113" i="3"/>
  <c r="CX105" i="3"/>
  <c r="DF105" i="3"/>
  <c r="CY105" i="3"/>
  <c r="DG105" i="3"/>
  <c r="CZ105" i="3"/>
  <c r="DA105" i="3"/>
  <c r="DB105" i="3"/>
  <c r="DC105" i="3"/>
  <c r="AG95" i="3"/>
  <c r="CS147" i="3"/>
  <c r="DE140" i="3"/>
  <c r="CX139" i="3"/>
  <c r="DG138" i="3"/>
  <c r="DK133" i="3"/>
  <c r="CD133" i="3"/>
  <c r="DF132" i="3"/>
  <c r="CJ132" i="3"/>
  <c r="CY131" i="3"/>
  <c r="CG131" i="3"/>
  <c r="CV130" i="3"/>
  <c r="DE129" i="3"/>
  <c r="CI129" i="3"/>
  <c r="CX128" i="3"/>
  <c r="DD126" i="3"/>
  <c r="DF124" i="3"/>
  <c r="CY123" i="3"/>
  <c r="CV122" i="3"/>
  <c r="DE121" i="3"/>
  <c r="CX120" i="3"/>
  <c r="EK119" i="3"/>
  <c r="DD118" i="3"/>
  <c r="CP118" i="3"/>
  <c r="CH118" i="3"/>
  <c r="DF116" i="3"/>
  <c r="CY115" i="3"/>
  <c r="CO115" i="3"/>
  <c r="CG115" i="3"/>
  <c r="CV114" i="3"/>
  <c r="DE113" i="3"/>
  <c r="CQ113" i="3"/>
  <c r="DE105" i="3"/>
  <c r="DW99" i="3"/>
  <c r="DY95" i="3"/>
  <c r="EK89" i="3"/>
  <c r="CD81" i="3"/>
  <c r="FA82" i="3"/>
  <c r="DW81" i="3"/>
  <c r="DK82" i="3"/>
  <c r="CV132" i="3"/>
  <c r="CV124" i="3"/>
  <c r="DD140" i="3"/>
  <c r="CW139" i="3"/>
  <c r="DF138" i="3"/>
  <c r="DE132" i="3"/>
  <c r="CI132" i="3"/>
  <c r="CX131" i="3"/>
  <c r="DG130" i="3"/>
  <c r="DD129" i="3"/>
  <c r="CW128" i="3"/>
  <c r="DF127" i="3"/>
  <c r="CY126" i="3"/>
  <c r="CG126" i="3"/>
  <c r="DE124" i="3"/>
  <c r="CX123" i="3"/>
  <c r="DG122" i="3"/>
  <c r="DD121" i="3"/>
  <c r="CW120" i="3"/>
  <c r="CY118" i="3"/>
  <c r="DE116" i="3"/>
  <c r="CX115" i="3"/>
  <c r="DG114" i="3"/>
  <c r="DD113" i="3"/>
  <c r="DC106" i="3"/>
  <c r="CW106" i="3"/>
  <c r="DE106" i="3"/>
  <c r="CY106" i="3"/>
  <c r="DG106" i="3"/>
  <c r="CZ106" i="3"/>
  <c r="CX106" i="3"/>
  <c r="DD105" i="3"/>
  <c r="AE95" i="3"/>
  <c r="ED95" i="3"/>
  <c r="DW87" i="3"/>
  <c r="AH87" i="3"/>
  <c r="CY140" i="3"/>
  <c r="CV139" i="3"/>
  <c r="DE138" i="3"/>
  <c r="DD132" i="3"/>
  <c r="CW131" i="3"/>
  <c r="DF130" i="3"/>
  <c r="CY129" i="3"/>
  <c r="CX126" i="3"/>
  <c r="DD124" i="3"/>
  <c r="CW123" i="3"/>
  <c r="DD116" i="3"/>
  <c r="CW115" i="3"/>
  <c r="CW105" i="3"/>
  <c r="DW88" i="3"/>
  <c r="CV116" i="3"/>
  <c r="CX140" i="3"/>
  <c r="DD138" i="3"/>
  <c r="CY132" i="3"/>
  <c r="EK105" i="3"/>
  <c r="EK104" i="3"/>
  <c r="DW103" i="3"/>
  <c r="DF104" i="3"/>
  <c r="CX104" i="3"/>
  <c r="FI82" i="3"/>
  <c r="EZ82" i="3"/>
  <c r="AP81" i="3"/>
  <c r="DW80" i="3"/>
  <c r="AT78" i="3"/>
  <c r="FO77" i="3"/>
  <c r="FB77" i="3" s="1"/>
  <c r="DW77" i="3"/>
  <c r="DW76" i="3"/>
  <c r="DK69" i="3"/>
  <c r="DS69" i="3"/>
  <c r="EK49" i="3"/>
  <c r="DD107" i="3"/>
  <c r="CV107" i="3"/>
  <c r="DE104" i="3"/>
  <c r="CW104" i="3"/>
  <c r="CZ103" i="3"/>
  <c r="EY82" i="3"/>
  <c r="BB80" i="3"/>
  <c r="AX77" i="3"/>
  <c r="DW75" i="3"/>
  <c r="FO74" i="3"/>
  <c r="FB74" i="3" s="1"/>
  <c r="DD104" i="3"/>
  <c r="CV104" i="3"/>
  <c r="BN81" i="3"/>
  <c r="BZ77" i="3"/>
  <c r="AT77" i="3"/>
  <c r="ED69" i="3"/>
  <c r="DW59" i="3"/>
  <c r="DN69" i="3"/>
  <c r="DB107" i="3"/>
  <c r="DC104" i="3"/>
  <c r="DF103" i="3"/>
  <c r="CX103" i="3"/>
  <c r="EV82" i="3"/>
  <c r="DL82" i="3"/>
  <c r="FO80" i="3"/>
  <c r="FB80" i="3" s="1"/>
  <c r="BB79" i="3"/>
  <c r="AF82" i="3"/>
  <c r="DR82" i="3"/>
  <c r="AG82" i="3"/>
  <c r="EJ69" i="3"/>
  <c r="EK60" i="3"/>
  <c r="EB69" i="3"/>
  <c r="DB104" i="3"/>
  <c r="BN80" i="3"/>
  <c r="DW79" i="3"/>
  <c r="EI69" i="3"/>
  <c r="EA69" i="3"/>
  <c r="DD103" i="3"/>
  <c r="BJ80" i="3"/>
  <c r="BF78" i="3"/>
  <c r="EW82" i="3"/>
  <c r="BN77" i="3"/>
  <c r="BR75" i="3"/>
  <c r="BV74" i="3"/>
  <c r="AP74" i="3"/>
  <c r="AL75" i="3"/>
  <c r="CX64" i="3"/>
  <c r="DD62" i="3"/>
  <c r="DW61" i="3"/>
  <c r="EK56" i="3"/>
  <c r="EK53" i="3"/>
  <c r="AL74" i="3"/>
  <c r="AH65" i="3"/>
  <c r="EK64" i="3"/>
  <c r="DG64" i="3"/>
  <c r="CW64" i="3"/>
  <c r="DB63" i="3"/>
  <c r="CW62" i="3"/>
  <c r="EK61" i="3"/>
  <c r="EK54" i="3"/>
  <c r="DF64" i="3"/>
  <c r="CV64" i="3"/>
  <c r="CW57" i="3"/>
  <c r="DE57" i="3"/>
  <c r="CX57" i="3"/>
  <c r="DF57" i="3"/>
  <c r="CY57" i="3"/>
  <c r="DG57" i="3"/>
  <c r="CZ57" i="3"/>
  <c r="DA57" i="3"/>
  <c r="DB57" i="3"/>
  <c r="DC57" i="3"/>
  <c r="DW57" i="3"/>
  <c r="DW54" i="3"/>
  <c r="DW53" i="3"/>
  <c r="DW51" i="3"/>
  <c r="DW50" i="3"/>
  <c r="DE64" i="3"/>
  <c r="DC63" i="3"/>
  <c r="CW63" i="3"/>
  <c r="DE63" i="3"/>
  <c r="CX63" i="3"/>
  <c r="DF63" i="3"/>
  <c r="CZ63" i="3"/>
  <c r="EK59" i="3"/>
  <c r="EK45" i="3"/>
  <c r="DW63" i="3"/>
  <c r="CY63" i="3"/>
  <c r="EK46" i="3"/>
  <c r="DB64" i="3"/>
  <c r="DC64" i="3"/>
  <c r="DA64" i="3"/>
  <c r="CX62" i="3"/>
  <c r="DF62" i="3"/>
  <c r="CY62" i="3"/>
  <c r="DG62" i="3"/>
  <c r="CZ62" i="3"/>
  <c r="DA62" i="3"/>
  <c r="DB62" i="3"/>
  <c r="DC62" i="3"/>
  <c r="DW60" i="3"/>
  <c r="EK52" i="3"/>
  <c r="DW43" i="3"/>
  <c r="AH50" i="3"/>
  <c r="CE50" i="3" s="1"/>
  <c r="DA60" i="3"/>
  <c r="DD59" i="3"/>
  <c r="CV59" i="3"/>
  <c r="DE56" i="3"/>
  <c r="CW56" i="3"/>
  <c r="CY52" i="3"/>
  <c r="DG52" i="3"/>
  <c r="DA52" i="3"/>
  <c r="DB52" i="3"/>
  <c r="CV52" i="3"/>
  <c r="DD52" i="3"/>
  <c r="CX52" i="3"/>
  <c r="DD48" i="3"/>
  <c r="CX47" i="3"/>
  <c r="DF47" i="3"/>
  <c r="CZ47" i="3"/>
  <c r="DA47" i="3"/>
  <c r="DC47" i="3"/>
  <c r="DW47" i="3"/>
  <c r="CZ60" i="3"/>
  <c r="DC59" i="3"/>
  <c r="DD56" i="3"/>
  <c r="CV56" i="3"/>
  <c r="CW52" i="3"/>
  <c r="DF50" i="3"/>
  <c r="EK48" i="3"/>
  <c r="DB48" i="3"/>
  <c r="DG47" i="3"/>
  <c r="DD61" i="3"/>
  <c r="DG60" i="3"/>
  <c r="CY60" i="3"/>
  <c r="DB59" i="3"/>
  <c r="DE58" i="3"/>
  <c r="CW58" i="3"/>
  <c r="DC56" i="3"/>
  <c r="DD50" i="3"/>
  <c r="CZ49" i="3"/>
  <c r="DB49" i="3"/>
  <c r="DC49" i="3"/>
  <c r="CW49" i="3"/>
  <c r="DE49" i="3"/>
  <c r="CX49" i="3"/>
  <c r="DA48" i="3"/>
  <c r="DE47" i="3"/>
  <c r="DW46" i="3"/>
  <c r="DW45" i="3"/>
  <c r="DF60" i="3"/>
  <c r="CX60" i="3"/>
  <c r="DA59" i="3"/>
  <c r="DD58" i="3"/>
  <c r="CV58" i="3"/>
  <c r="DB56" i="3"/>
  <c r="CX55" i="3"/>
  <c r="DF55" i="3"/>
  <c r="DA55" i="3"/>
  <c r="CZ55" i="3"/>
  <c r="DC50" i="3"/>
  <c r="CV49" i="3"/>
  <c r="AH49" i="3"/>
  <c r="CE49" i="3" s="1"/>
  <c r="CY48" i="3"/>
  <c r="DD47" i="3"/>
  <c r="CZ59" i="3"/>
  <c r="DA56" i="3"/>
  <c r="DW55" i="3"/>
  <c r="CY55" i="3"/>
  <c r="DF52" i="3"/>
  <c r="EK47" i="3"/>
  <c r="DB47" i="3"/>
  <c r="DD60" i="3"/>
  <c r="DG59" i="3"/>
  <c r="DE52" i="3"/>
  <c r="CW50" i="3"/>
  <c r="DE50" i="3"/>
  <c r="CY50" i="3"/>
  <c r="DG50" i="3"/>
  <c r="CZ50" i="3"/>
  <c r="DB50" i="3"/>
  <c r="CX50" i="3"/>
  <c r="DC48" i="3"/>
  <c r="CW48" i="3"/>
  <c r="DE48" i="3"/>
  <c r="CX48" i="3"/>
  <c r="DF48" i="3"/>
  <c r="CZ48" i="3"/>
  <c r="DW48" i="3"/>
  <c r="DW39" i="3"/>
  <c r="DB43" i="3"/>
  <c r="CZ43" i="3"/>
  <c r="DC43" i="3"/>
  <c r="EK42" i="3"/>
  <c r="DF42" i="3"/>
  <c r="CZ41" i="3"/>
  <c r="DB41" i="3"/>
  <c r="CW41" i="3"/>
  <c r="DE41" i="3"/>
  <c r="CX41" i="3"/>
  <c r="DF41" i="3"/>
  <c r="CV41" i="3"/>
  <c r="EK40" i="3"/>
  <c r="DD40" i="3"/>
  <c r="DD54" i="3"/>
  <c r="CV54" i="3"/>
  <c r="DG53" i="3"/>
  <c r="CY53" i="3"/>
  <c r="DE51" i="3"/>
  <c r="CW51" i="3"/>
  <c r="DD46" i="3"/>
  <c r="CV46" i="3"/>
  <c r="DG45" i="3"/>
  <c r="CX45" i="3"/>
  <c r="CW44" i="3"/>
  <c r="DE44" i="3"/>
  <c r="DC44" i="3"/>
  <c r="CY43" i="3"/>
  <c r="DA42" i="3"/>
  <c r="CY40" i="3"/>
  <c r="DD51" i="3"/>
  <c r="CV51" i="3"/>
  <c r="CX43" i="3"/>
  <c r="DG41" i="3"/>
  <c r="EK39" i="3"/>
  <c r="DA38" i="3"/>
  <c r="DB38" i="3"/>
  <c r="DC38" i="3"/>
  <c r="CV38" i="3"/>
  <c r="DD38" i="3"/>
  <c r="CX38" i="3"/>
  <c r="DF38" i="3"/>
  <c r="CY38" i="3"/>
  <c r="DG38" i="3"/>
  <c r="DW38" i="3"/>
  <c r="DW37" i="3"/>
  <c r="CW42" i="3"/>
  <c r="DE42" i="3"/>
  <c r="CY42" i="3"/>
  <c r="DG42" i="3"/>
  <c r="DB42" i="3"/>
  <c r="DC42" i="3"/>
  <c r="CX42" i="3"/>
  <c r="DC40" i="3"/>
  <c r="CW40" i="3"/>
  <c r="DE40" i="3"/>
  <c r="CZ40" i="3"/>
  <c r="DA40" i="3"/>
  <c r="CV40" i="3"/>
  <c r="DD53" i="3"/>
  <c r="DD45" i="3"/>
  <c r="CZ44" i="3"/>
  <c r="DF43" i="3"/>
  <c r="CV43" i="3"/>
  <c r="CV42" i="3"/>
  <c r="DC41" i="3"/>
  <c r="DE38" i="3"/>
  <c r="EK38" i="3"/>
  <c r="DW36" i="3"/>
  <c r="DD39" i="3"/>
  <c r="DB37" i="3"/>
  <c r="DE36" i="3"/>
  <c r="CW36" i="3"/>
  <c r="CZ35" i="3"/>
  <c r="DC34" i="3"/>
  <c r="DF33" i="3"/>
  <c r="CX33" i="3"/>
  <c r="DF31" i="3"/>
  <c r="CW30" i="3"/>
  <c r="AH30" i="3"/>
  <c r="CE30" i="3" s="1"/>
  <c r="DW18" i="3"/>
  <c r="DA37" i="3"/>
  <c r="DD36" i="3"/>
  <c r="CV36" i="3"/>
  <c r="DG35" i="3"/>
  <c r="CY35" i="3"/>
  <c r="DB34" i="3"/>
  <c r="DE33" i="3"/>
  <c r="CW33" i="3"/>
  <c r="CV32" i="3"/>
  <c r="DD32" i="3"/>
  <c r="CW32" i="3"/>
  <c r="DE32" i="3"/>
  <c r="DB32" i="3"/>
  <c r="DA32" i="3"/>
  <c r="EK28" i="3"/>
  <c r="DW23" i="3"/>
  <c r="EK22" i="3"/>
  <c r="DW16" i="3"/>
  <c r="DD33" i="3"/>
  <c r="CV33" i="3"/>
  <c r="DC29" i="3"/>
  <c r="CV29" i="3"/>
  <c r="DE29" i="3"/>
  <c r="CW29" i="3"/>
  <c r="DF29" i="3"/>
  <c r="CX29" i="3"/>
  <c r="DG29" i="3"/>
  <c r="DA29" i="3"/>
  <c r="DB29" i="3"/>
  <c r="CZ34" i="3"/>
  <c r="DC33" i="3"/>
  <c r="EK30" i="3"/>
  <c r="DF30" i="3"/>
  <c r="DA36" i="3"/>
  <c r="DD35" i="3"/>
  <c r="CV35" i="3"/>
  <c r="DG34" i="3"/>
  <c r="CY34" i="3"/>
  <c r="DB33" i="3"/>
  <c r="CX32" i="3"/>
  <c r="CY31" i="3"/>
  <c r="DG31" i="3"/>
  <c r="CZ31" i="3"/>
  <c r="CW31" i="3"/>
  <c r="DE31" i="3"/>
  <c r="DA31" i="3"/>
  <c r="DE30" i="3"/>
  <c r="EK20" i="3"/>
  <c r="DW17" i="3"/>
  <c r="CZ36" i="3"/>
  <c r="DC35" i="3"/>
  <c r="DF34" i="3"/>
  <c r="CX34" i="3"/>
  <c r="DA33" i="3"/>
  <c r="CX31" i="3"/>
  <c r="DA30" i="3"/>
  <c r="DD29" i="3"/>
  <c r="EK26" i="3"/>
  <c r="CX22" i="3"/>
  <c r="DF22" i="3"/>
  <c r="CZ22" i="3"/>
  <c r="DD22" i="3"/>
  <c r="DE22" i="3"/>
  <c r="CV22" i="3"/>
  <c r="DG22" i="3"/>
  <c r="CW22" i="3"/>
  <c r="CY22" i="3"/>
  <c r="DB22" i="3"/>
  <c r="DC22" i="3"/>
  <c r="EK18" i="3"/>
  <c r="EK17" i="3"/>
  <c r="DD37" i="3"/>
  <c r="DG36" i="3"/>
  <c r="DE34" i="3"/>
  <c r="CW34" i="3"/>
  <c r="CZ33" i="3"/>
  <c r="DG32" i="3"/>
  <c r="CV31" i="3"/>
  <c r="EK29" i="3"/>
  <c r="CZ29" i="3"/>
  <c r="EK24" i="3"/>
  <c r="DW21" i="3"/>
  <c r="DD34" i="3"/>
  <c r="DG33" i="3"/>
  <c r="DB30" i="3"/>
  <c r="DC30" i="3"/>
  <c r="CV30" i="3"/>
  <c r="DD30" i="3"/>
  <c r="CZ30" i="3"/>
  <c r="CX30" i="3"/>
  <c r="CY29" i="3"/>
  <c r="EK27" i="3"/>
  <c r="DW26" i="3"/>
  <c r="DE27" i="3"/>
  <c r="DF25" i="3"/>
  <c r="DG24" i="3"/>
  <c r="AH24" i="3"/>
  <c r="CE24" i="3" s="1"/>
  <c r="DF23" i="3"/>
  <c r="DW20" i="3"/>
  <c r="CZ19" i="3"/>
  <c r="CW17" i="3"/>
  <c r="DE17" i="3"/>
  <c r="CY17" i="3"/>
  <c r="DG17" i="3"/>
  <c r="DB17" i="3"/>
  <c r="EQ16" i="3"/>
  <c r="CY15" i="3"/>
  <c r="DA15" i="3"/>
  <c r="CX15" i="3"/>
  <c r="DA21" i="3"/>
  <c r="DC21" i="3"/>
  <c r="CZ21" i="3"/>
  <c r="CX19" i="3"/>
  <c r="CX16" i="3"/>
  <c r="CZ16" i="3"/>
  <c r="DA16" i="3"/>
  <c r="CW15" i="3"/>
  <c r="CY27" i="3"/>
  <c r="DG27" i="3"/>
  <c r="DA27" i="3"/>
  <c r="DB27" i="3"/>
  <c r="CW25" i="3"/>
  <c r="DE25" i="3"/>
  <c r="CY25" i="3"/>
  <c r="DG25" i="3"/>
  <c r="DB25" i="3"/>
  <c r="DC23" i="3"/>
  <c r="CW23" i="3"/>
  <c r="DE23" i="3"/>
  <c r="DA23" i="3"/>
  <c r="DW22" i="3"/>
  <c r="DF19" i="3"/>
  <c r="CV19" i="3"/>
  <c r="CW16" i="3"/>
  <c r="DW28" i="3"/>
  <c r="CZ27" i="3"/>
  <c r="DA25" i="3"/>
  <c r="CZ24" i="3"/>
  <c r="DB24" i="3"/>
  <c r="DC24" i="3"/>
  <c r="CZ23" i="3"/>
  <c r="DG21" i="3"/>
  <c r="CW21" i="3"/>
  <c r="DE19" i="3"/>
  <c r="CV16" i="3"/>
  <c r="AH16" i="3"/>
  <c r="CE16" i="3" s="1"/>
  <c r="EK15" i="3"/>
  <c r="DF15" i="3"/>
  <c r="CX27" i="3"/>
  <c r="CZ25" i="3"/>
  <c r="DA24" i="3"/>
  <c r="CY23" i="3"/>
  <c r="AH22" i="3"/>
  <c r="CE22" i="3" s="1"/>
  <c r="EK21" i="3"/>
  <c r="DF21" i="3"/>
  <c r="CV21" i="3"/>
  <c r="DD19" i="3"/>
  <c r="DF17" i="3"/>
  <c r="DG16" i="3"/>
  <c r="DE15" i="3"/>
  <c r="CW27" i="3"/>
  <c r="CX25" i="3"/>
  <c r="CY24" i="3"/>
  <c r="CX23" i="3"/>
  <c r="DE21" i="3"/>
  <c r="DD17" i="3"/>
  <c r="DF16" i="3"/>
  <c r="DD15" i="3"/>
  <c r="EK23" i="3"/>
  <c r="CY19" i="3"/>
  <c r="DG19" i="3"/>
  <c r="DA19" i="3"/>
  <c r="DB19" i="3"/>
  <c r="DF28" i="3"/>
  <c r="CX28" i="3"/>
  <c r="DD26" i="3"/>
  <c r="CV26" i="3"/>
  <c r="DF20" i="3"/>
  <c r="CX20" i="3"/>
  <c r="DD18" i="3"/>
  <c r="DD28" i="3"/>
  <c r="DD20" i="3"/>
  <c r="K153" i="3" l="1"/>
  <c r="G153" i="3"/>
  <c r="AX133" i="3"/>
  <c r="AU151" i="3" s="1"/>
  <c r="CI113" i="3"/>
  <c r="CS113" i="3" s="1"/>
  <c r="CA151" i="3"/>
  <c r="BR133" i="3"/>
  <c r="AI151" i="3"/>
  <c r="BK151" i="3"/>
  <c r="AM151" i="3"/>
  <c r="CN124" i="3"/>
  <c r="CS124" i="3" s="1"/>
  <c r="CL119" i="3"/>
  <c r="CS119" i="3" s="1"/>
  <c r="BB133" i="3"/>
  <c r="AH108" i="3"/>
  <c r="CE108" i="3" s="1"/>
  <c r="BJ133" i="3"/>
  <c r="EK108" i="3"/>
  <c r="CO108" i="3" s="1"/>
  <c r="CS93" i="3"/>
  <c r="CS92" i="3"/>
  <c r="CS90" i="3"/>
  <c r="CS91" i="3"/>
  <c r="CS94" i="3"/>
  <c r="CR104" i="3"/>
  <c r="CJ104" i="3"/>
  <c r="CQ104" i="3"/>
  <c r="CI104" i="3"/>
  <c r="CP104" i="3"/>
  <c r="CH104" i="3"/>
  <c r="CO104" i="3"/>
  <c r="CG104" i="3"/>
  <c r="CN104" i="3"/>
  <c r="CM104" i="3"/>
  <c r="CL104" i="3"/>
  <c r="CK104" i="3"/>
  <c r="CN107" i="3"/>
  <c r="CM107" i="3"/>
  <c r="CL107" i="3"/>
  <c r="CK107" i="3"/>
  <c r="CR107" i="3"/>
  <c r="CJ107" i="3"/>
  <c r="CQ107" i="3"/>
  <c r="CI107" i="3"/>
  <c r="CP107" i="3"/>
  <c r="CH107" i="3"/>
  <c r="CO107" i="3"/>
  <c r="CG107" i="3"/>
  <c r="CN105" i="3"/>
  <c r="CM105" i="3"/>
  <c r="CL105" i="3"/>
  <c r="CK105" i="3"/>
  <c r="CR105" i="3"/>
  <c r="CJ105" i="3"/>
  <c r="CQ105" i="3"/>
  <c r="CI105" i="3"/>
  <c r="CP105" i="3"/>
  <c r="CH105" i="3"/>
  <c r="CO105" i="3"/>
  <c r="CG105" i="3"/>
  <c r="CR106" i="3"/>
  <c r="CJ106" i="3"/>
  <c r="CQ106" i="3"/>
  <c r="CI106" i="3"/>
  <c r="CP106" i="3"/>
  <c r="CH106" i="3"/>
  <c r="CO106" i="3"/>
  <c r="CG106" i="3"/>
  <c r="CN106" i="3"/>
  <c r="CM106" i="3"/>
  <c r="CL106" i="3"/>
  <c r="CK106" i="3"/>
  <c r="CR103" i="3"/>
  <c r="CJ103" i="3"/>
  <c r="CQ103" i="3"/>
  <c r="CI103" i="3"/>
  <c r="CP103" i="3"/>
  <c r="CH103" i="3"/>
  <c r="CO103" i="3"/>
  <c r="CG103" i="3"/>
  <c r="CN103" i="3"/>
  <c r="CM103" i="3"/>
  <c r="CK103" i="3"/>
  <c r="CL103" i="3"/>
  <c r="DI68" i="3"/>
  <c r="EL87" i="3"/>
  <c r="CO87" i="3"/>
  <c r="BR87" i="3" s="1"/>
  <c r="CQ87" i="3"/>
  <c r="BZ87" i="3" s="1"/>
  <c r="DI67" i="3"/>
  <c r="DH67" i="3"/>
  <c r="DH65" i="3"/>
  <c r="DI65" i="3"/>
  <c r="DH66" i="3"/>
  <c r="DI66" i="3"/>
  <c r="DH68" i="3"/>
  <c r="CG87" i="3"/>
  <c r="AL87" i="3" s="1"/>
  <c r="CI87" i="3"/>
  <c r="AT87" i="3" s="1"/>
  <c r="CN87" i="3"/>
  <c r="BN87" i="3" s="1"/>
  <c r="CM87" i="3"/>
  <c r="BJ87" i="3" s="1"/>
  <c r="CL87" i="3"/>
  <c r="BF87" i="3" s="1"/>
  <c r="CP87" i="3"/>
  <c r="BV87" i="3" s="1"/>
  <c r="CK87" i="3"/>
  <c r="BB87" i="3" s="1"/>
  <c r="CR87" i="3"/>
  <c r="CD87" i="3" s="1"/>
  <c r="CJ87" i="3"/>
  <c r="AX87" i="3" s="1"/>
  <c r="CE65" i="3"/>
  <c r="BC143" i="3"/>
  <c r="CR139" i="3"/>
  <c r="BW143" i="3"/>
  <c r="CK152" i="3"/>
  <c r="CW141" i="3"/>
  <c r="BG143" i="3"/>
  <c r="CQ139" i="3"/>
  <c r="CJ138" i="3"/>
  <c r="BK143" i="3"/>
  <c r="BO143" i="3"/>
  <c r="CG138" i="3"/>
  <c r="CQ138" i="3"/>
  <c r="AY143" i="3"/>
  <c r="BV133" i="3"/>
  <c r="BF133" i="3"/>
  <c r="CA143" i="3"/>
  <c r="CG139" i="3"/>
  <c r="BZ133" i="3"/>
  <c r="CJ139" i="3"/>
  <c r="CH138" i="3"/>
  <c r="CP138" i="3"/>
  <c r="CP139" i="3"/>
  <c r="CR138" i="3"/>
  <c r="CO139" i="3"/>
  <c r="CO138" i="3"/>
  <c r="CI139" i="3"/>
  <c r="AU144" i="3"/>
  <c r="CP152" i="3"/>
  <c r="DG141" i="3"/>
  <c r="AD76" i="3"/>
  <c r="AC76" i="3" s="1"/>
  <c r="EL89" i="3"/>
  <c r="DH61" i="3"/>
  <c r="BN82" i="3"/>
  <c r="DI131" i="3"/>
  <c r="BF82" i="3"/>
  <c r="CS123" i="3"/>
  <c r="CH140" i="3"/>
  <c r="CI140" i="3"/>
  <c r="CS121" i="3"/>
  <c r="BS143" i="3"/>
  <c r="CG149" i="3"/>
  <c r="CS118" i="3"/>
  <c r="DH27" i="3"/>
  <c r="CA145" i="3"/>
  <c r="CR152" i="3"/>
  <c r="DW69" i="3"/>
  <c r="DH115" i="3"/>
  <c r="CQ140" i="3"/>
  <c r="DI105" i="3"/>
  <c r="DH117" i="3"/>
  <c r="DI125" i="3"/>
  <c r="CS145" i="3"/>
  <c r="DW133" i="3"/>
  <c r="CS116" i="3"/>
  <c r="CG140" i="3"/>
  <c r="DH34" i="3"/>
  <c r="CP140" i="3"/>
  <c r="CK133" i="3"/>
  <c r="CR133" i="3"/>
  <c r="DI20" i="3"/>
  <c r="DI23" i="3"/>
  <c r="CR140" i="3"/>
  <c r="CJ140" i="3"/>
  <c r="DH28" i="3"/>
  <c r="AU145" i="3"/>
  <c r="CJ152" i="3"/>
  <c r="CO152" i="3"/>
  <c r="BO145" i="3"/>
  <c r="BZ82" i="3"/>
  <c r="AX82" i="3"/>
  <c r="DH123" i="3"/>
  <c r="DE141" i="3"/>
  <c r="CY141" i="3"/>
  <c r="CY133" i="3"/>
  <c r="CE104" i="3"/>
  <c r="CS125" i="3"/>
  <c r="BR82" i="3"/>
  <c r="BB82" i="3"/>
  <c r="AQ145" i="3"/>
  <c r="CI152" i="3"/>
  <c r="AT82" i="3"/>
  <c r="CD82" i="3"/>
  <c r="DH125" i="3"/>
  <c r="CO126" i="3"/>
  <c r="CO133" i="3" s="1"/>
  <c r="CI114" i="3"/>
  <c r="CS114" i="3" s="1"/>
  <c r="DI18" i="3"/>
  <c r="DH39" i="3"/>
  <c r="DI61" i="3"/>
  <c r="CS132" i="3"/>
  <c r="DH105" i="3"/>
  <c r="DF133" i="3"/>
  <c r="DG133" i="3"/>
  <c r="CQ152" i="3"/>
  <c r="BW145" i="3"/>
  <c r="BV82" i="3"/>
  <c r="DI24" i="3"/>
  <c r="EK69" i="3"/>
  <c r="AD81" i="3"/>
  <c r="AC81" i="3" s="1"/>
  <c r="CX133" i="3"/>
  <c r="CS131" i="3"/>
  <c r="AD79" i="3"/>
  <c r="AC79" i="3" s="1"/>
  <c r="AT133" i="3"/>
  <c r="CG152" i="3"/>
  <c r="AI145" i="3"/>
  <c r="CQ130" i="3"/>
  <c r="CS130" i="3" s="1"/>
  <c r="CL120" i="3"/>
  <c r="CO149" i="3"/>
  <c r="BO144" i="3"/>
  <c r="CM122" i="3"/>
  <c r="CM133" i="3" s="1"/>
  <c r="CL149" i="3"/>
  <c r="BC144" i="3"/>
  <c r="CI149" i="3"/>
  <c r="AQ144" i="3"/>
  <c r="CP128" i="3"/>
  <c r="CS128" i="3" s="1"/>
  <c r="CE107" i="3"/>
  <c r="DI27" i="3"/>
  <c r="DI62" i="3"/>
  <c r="AD75" i="3"/>
  <c r="AC75" i="3" s="1"/>
  <c r="DH131" i="3"/>
  <c r="CJ133" i="3"/>
  <c r="BC145" i="3"/>
  <c r="CL152" i="3"/>
  <c r="CN152" i="3"/>
  <c r="BK145" i="3"/>
  <c r="CE106" i="3"/>
  <c r="CQ129" i="3"/>
  <c r="CS129" i="3" s="1"/>
  <c r="CH152" i="3"/>
  <c r="AM145" i="3"/>
  <c r="CP127" i="3"/>
  <c r="CS127" i="3" s="1"/>
  <c r="CE105" i="3"/>
  <c r="CE103" i="3"/>
  <c r="DH23" i="3"/>
  <c r="DH37" i="3"/>
  <c r="AP82" i="3"/>
  <c r="AD80" i="3"/>
  <c r="AC80" i="3" s="1"/>
  <c r="EO82" i="3"/>
  <c r="AH144" i="3" s="1"/>
  <c r="FB82" i="3"/>
  <c r="AH145" i="3" s="1"/>
  <c r="DI115" i="3"/>
  <c r="DH120" i="3"/>
  <c r="DI128" i="3"/>
  <c r="CK149" i="3"/>
  <c r="AY144" i="3"/>
  <c r="CS117" i="3"/>
  <c r="DI44" i="3"/>
  <c r="DI45" i="3"/>
  <c r="DA69" i="3"/>
  <c r="DA136" i="3" s="1"/>
  <c r="DI39" i="3"/>
  <c r="DI47" i="3"/>
  <c r="DI55" i="3"/>
  <c r="DH48" i="3"/>
  <c r="DH50" i="3"/>
  <c r="DH60" i="3"/>
  <c r="DH62" i="3"/>
  <c r="DH55" i="3"/>
  <c r="DH47" i="3"/>
  <c r="DH57" i="3"/>
  <c r="DH53" i="3"/>
  <c r="CZ69" i="3"/>
  <c r="CZ136" i="3" s="1"/>
  <c r="DH103" i="3"/>
  <c r="DH33" i="3"/>
  <c r="DI33" i="3"/>
  <c r="AD77" i="3"/>
  <c r="CG133" i="3"/>
  <c r="DH25" i="3"/>
  <c r="DI106" i="3"/>
  <c r="DH106" i="3"/>
  <c r="EK95" i="3"/>
  <c r="DH140" i="3"/>
  <c r="DI140" i="3"/>
  <c r="DI126" i="3"/>
  <c r="DH126" i="3"/>
  <c r="AH148" i="3"/>
  <c r="DD69" i="3"/>
  <c r="DE69" i="3"/>
  <c r="DH16" i="3"/>
  <c r="DI16" i="3"/>
  <c r="CV69" i="3"/>
  <c r="EQ17" i="3"/>
  <c r="DH31" i="3"/>
  <c r="DI31" i="3"/>
  <c r="DH43" i="3"/>
  <c r="DI43" i="3"/>
  <c r="DH44" i="3"/>
  <c r="DH41" i="3"/>
  <c r="DI41" i="3"/>
  <c r="DI50" i="3"/>
  <c r="DI63" i="3"/>
  <c r="DH63" i="3"/>
  <c r="EL88" i="3"/>
  <c r="DH139" i="3"/>
  <c r="DI139" i="3"/>
  <c r="DE133" i="3"/>
  <c r="CV133" i="3"/>
  <c r="DH113" i="3"/>
  <c r="DI113" i="3"/>
  <c r="DI48" i="3"/>
  <c r="DI123" i="3"/>
  <c r="CR149" i="3"/>
  <c r="CA144" i="3"/>
  <c r="DH127" i="3"/>
  <c r="DI127" i="3"/>
  <c r="DH22" i="3"/>
  <c r="DI22" i="3"/>
  <c r="DG69" i="3"/>
  <c r="DB69" i="3"/>
  <c r="DB136" i="3" s="1"/>
  <c r="DH18" i="3"/>
  <c r="DH36" i="3"/>
  <c r="DI36" i="3"/>
  <c r="DH51" i="3"/>
  <c r="DI51" i="3"/>
  <c r="DH45" i="3"/>
  <c r="DI54" i="3"/>
  <c r="DH54" i="3"/>
  <c r="DI104" i="3"/>
  <c r="DH104" i="3"/>
  <c r="BW144" i="3"/>
  <c r="CQ149" i="3"/>
  <c r="DD133" i="3"/>
  <c r="CK89" i="3"/>
  <c r="BB89" i="3" s="1"/>
  <c r="CL89" i="3"/>
  <c r="BF89" i="3" s="1"/>
  <c r="CM89" i="3"/>
  <c r="BJ89" i="3" s="1"/>
  <c r="CN89" i="3"/>
  <c r="BN89" i="3" s="1"/>
  <c r="CG89" i="3"/>
  <c r="CO89" i="3"/>
  <c r="BR89" i="3" s="1"/>
  <c r="CH89" i="3"/>
  <c r="AP89" i="3" s="1"/>
  <c r="CP89" i="3"/>
  <c r="BV89" i="3" s="1"/>
  <c r="CI89" i="3"/>
  <c r="AT89" i="3" s="1"/>
  <c r="CJ89" i="3"/>
  <c r="AX89" i="3" s="1"/>
  <c r="CQ89" i="3"/>
  <c r="BZ89" i="3" s="1"/>
  <c r="CR89" i="3"/>
  <c r="CD89" i="3" s="1"/>
  <c r="DH114" i="3"/>
  <c r="DI114" i="3"/>
  <c r="CH149" i="3"/>
  <c r="AM144" i="3"/>
  <c r="CW133" i="3"/>
  <c r="DI42" i="3"/>
  <c r="DH42" i="3"/>
  <c r="DH107" i="3"/>
  <c r="DI107" i="3"/>
  <c r="DH128" i="3"/>
  <c r="DC69" i="3"/>
  <c r="DC136" i="3" s="1"/>
  <c r="DI38" i="3"/>
  <c r="DH38" i="3"/>
  <c r="DH58" i="3"/>
  <c r="DI58" i="3"/>
  <c r="DH59" i="3"/>
  <c r="DI59" i="3"/>
  <c r="DI57" i="3"/>
  <c r="CM152" i="3"/>
  <c r="BG145" i="3"/>
  <c r="DD141" i="3"/>
  <c r="DI103" i="3"/>
  <c r="DH124" i="3"/>
  <c r="DI124" i="3"/>
  <c r="CS115" i="3"/>
  <c r="CV141" i="3"/>
  <c r="DH138" i="3"/>
  <c r="DI138" i="3"/>
  <c r="EK133" i="3"/>
  <c r="DI118" i="3"/>
  <c r="DH118" i="3"/>
  <c r="DI120" i="3"/>
  <c r="CH133" i="3"/>
  <c r="DH116" i="3"/>
  <c r="DI116" i="3"/>
  <c r="DH121" i="3"/>
  <c r="DI121" i="3"/>
  <c r="DI26" i="3"/>
  <c r="DH26" i="3"/>
  <c r="CY69" i="3"/>
  <c r="DH15" i="3"/>
  <c r="DH32" i="3"/>
  <c r="DI32" i="3"/>
  <c r="DI37" i="3"/>
  <c r="DH46" i="3"/>
  <c r="DI46" i="3"/>
  <c r="DI34" i="3"/>
  <c r="DH49" i="3"/>
  <c r="DI49" i="3"/>
  <c r="DI52" i="3"/>
  <c r="DH52" i="3"/>
  <c r="CP149" i="3"/>
  <c r="BS144" i="3"/>
  <c r="AH95" i="3"/>
  <c r="CE87" i="3"/>
  <c r="DI132" i="3"/>
  <c r="DH132" i="3"/>
  <c r="DH130" i="3"/>
  <c r="DI130" i="3"/>
  <c r="DI117" i="3"/>
  <c r="DH56" i="3"/>
  <c r="DI56" i="3"/>
  <c r="DI21" i="3"/>
  <c r="DH21" i="3"/>
  <c r="DI19" i="3"/>
  <c r="DH19" i="3"/>
  <c r="CW69" i="3"/>
  <c r="DH24" i="3"/>
  <c r="DI28" i="3"/>
  <c r="DI35" i="3"/>
  <c r="DH35" i="3"/>
  <c r="DH29" i="3"/>
  <c r="DI29" i="3"/>
  <c r="DI25" i="3"/>
  <c r="DI15" i="3"/>
  <c r="DI60" i="3"/>
  <c r="BK144" i="3"/>
  <c r="CN149" i="3"/>
  <c r="CM149" i="3"/>
  <c r="BG144" i="3"/>
  <c r="FO82" i="3"/>
  <c r="DW82" i="3"/>
  <c r="DH122" i="3"/>
  <c r="DI122" i="3"/>
  <c r="CN88" i="3"/>
  <c r="BN88" i="3" s="1"/>
  <c r="CG88" i="3"/>
  <c r="CO88" i="3"/>
  <c r="BR88" i="3" s="1"/>
  <c r="CH88" i="3"/>
  <c r="AP88" i="3" s="1"/>
  <c r="CP88" i="3"/>
  <c r="BV88" i="3" s="1"/>
  <c r="CI88" i="3"/>
  <c r="AT88" i="3" s="1"/>
  <c r="CQ88" i="3"/>
  <c r="BZ88" i="3" s="1"/>
  <c r="CJ88" i="3"/>
  <c r="AX88" i="3" s="1"/>
  <c r="CR88" i="3"/>
  <c r="CD88" i="3" s="1"/>
  <c r="CK88" i="3"/>
  <c r="BB88" i="3" s="1"/>
  <c r="CL88" i="3"/>
  <c r="BF88" i="3" s="1"/>
  <c r="CM88" i="3"/>
  <c r="BJ88" i="3" s="1"/>
  <c r="AI152" i="3"/>
  <c r="DH20" i="3"/>
  <c r="DF69" i="3"/>
  <c r="CX69" i="3"/>
  <c r="DH17" i="3"/>
  <c r="DI17" i="3"/>
  <c r="DH30" i="3"/>
  <c r="DI30" i="3"/>
  <c r="DH40" i="3"/>
  <c r="DI40" i="3"/>
  <c r="DH64" i="3"/>
  <c r="DI64" i="3"/>
  <c r="AL82" i="3"/>
  <c r="AD78" i="3"/>
  <c r="DI53" i="3"/>
  <c r="DF141" i="3"/>
  <c r="DI119" i="3"/>
  <c r="DH119" i="3"/>
  <c r="DH129" i="3"/>
  <c r="DI129" i="3"/>
  <c r="CX141" i="3"/>
  <c r="CN133" i="3" l="1"/>
  <c r="CK108" i="3"/>
  <c r="AP95" i="3"/>
  <c r="CI108" i="3"/>
  <c r="BV95" i="3"/>
  <c r="CP108" i="3"/>
  <c r="BF95" i="3"/>
  <c r="CJ108" i="3"/>
  <c r="CL108" i="3"/>
  <c r="CM108" i="3"/>
  <c r="CN108" i="3"/>
  <c r="CH108" i="3"/>
  <c r="AY151" i="3"/>
  <c r="AQ151" i="3"/>
  <c r="BJ95" i="3"/>
  <c r="BN95" i="3"/>
  <c r="BZ95" i="3"/>
  <c r="CQ108" i="3"/>
  <c r="BO151" i="3"/>
  <c r="AT95" i="3"/>
  <c r="BC151" i="3"/>
  <c r="AX95" i="3"/>
  <c r="CR108" i="3"/>
  <c r="BS151" i="3"/>
  <c r="CD95" i="3"/>
  <c r="BG151" i="3"/>
  <c r="BW151" i="3"/>
  <c r="BR95" i="3"/>
  <c r="BB95" i="3"/>
  <c r="CG108" i="3"/>
  <c r="CG76" i="3"/>
  <c r="CH76" i="3" s="1"/>
  <c r="CI76" i="3" s="1"/>
  <c r="CJ76" i="3" s="1"/>
  <c r="CS87" i="3"/>
  <c r="AH76" i="3"/>
  <c r="CE76" i="3" s="1"/>
  <c r="CG81" i="3"/>
  <c r="CH81" i="3" s="1"/>
  <c r="CI81" i="3" s="1"/>
  <c r="CJ81" i="3" s="1"/>
  <c r="CI133" i="3"/>
  <c r="CH141" i="3"/>
  <c r="CI141" i="3"/>
  <c r="CG141" i="3"/>
  <c r="CJ141" i="3"/>
  <c r="CP141" i="3"/>
  <c r="CS139" i="3"/>
  <c r="CO141" i="3"/>
  <c r="CQ141" i="3"/>
  <c r="CS138" i="3"/>
  <c r="CR141" i="3"/>
  <c r="CG80" i="3"/>
  <c r="CH80" i="3" s="1"/>
  <c r="CI80" i="3" s="1"/>
  <c r="CJ80" i="3" s="1"/>
  <c r="DG136" i="3"/>
  <c r="DH141" i="3"/>
  <c r="CS140" i="3"/>
  <c r="CG15" i="3"/>
  <c r="AL15" i="3" s="1"/>
  <c r="DD136" i="3"/>
  <c r="DF136" i="3"/>
  <c r="CY136" i="3"/>
  <c r="AH75" i="3"/>
  <c r="CE75" i="3" s="1"/>
  <c r="AH79" i="3"/>
  <c r="CE79" i="3" s="1"/>
  <c r="CP133" i="3"/>
  <c r="CQ133" i="3"/>
  <c r="AH80" i="3"/>
  <c r="CE80" i="3" s="1"/>
  <c r="CX136" i="3"/>
  <c r="CL133" i="3"/>
  <c r="CS120" i="3"/>
  <c r="AH81" i="3"/>
  <c r="CE81" i="3" s="1"/>
  <c r="CG79" i="3"/>
  <c r="CH79" i="3" s="1"/>
  <c r="CI79" i="3" s="1"/>
  <c r="CJ79" i="3" s="1"/>
  <c r="CG75" i="3"/>
  <c r="CH75" i="3" s="1"/>
  <c r="CI75" i="3" s="1"/>
  <c r="CJ75" i="3" s="1"/>
  <c r="CS152" i="3"/>
  <c r="CS126" i="3"/>
  <c r="CS122" i="3"/>
  <c r="DE136" i="3"/>
  <c r="AL88" i="3"/>
  <c r="CS88" i="3"/>
  <c r="CS149" i="3"/>
  <c r="CS89" i="3"/>
  <c r="AL89" i="3"/>
  <c r="DH133" i="3"/>
  <c r="AC77" i="3"/>
  <c r="CG77" i="3"/>
  <c r="AC78" i="3"/>
  <c r="CG78" i="3"/>
  <c r="DH69" i="3"/>
  <c r="CV136" i="3"/>
  <c r="CJ95" i="3"/>
  <c r="CR95" i="3"/>
  <c r="CK95" i="3"/>
  <c r="CL95" i="3"/>
  <c r="CM95" i="3"/>
  <c r="CN95" i="3"/>
  <c r="CG95" i="3"/>
  <c r="CO95" i="3"/>
  <c r="CH95" i="3"/>
  <c r="CI95" i="3"/>
  <c r="CP95" i="3"/>
  <c r="CQ95" i="3"/>
  <c r="CW136" i="3"/>
  <c r="CE95" i="3"/>
  <c r="CF16" i="3"/>
  <c r="CG16" i="3" s="1"/>
  <c r="EQ18" i="3"/>
  <c r="CS141" i="3" l="1"/>
  <c r="CH15" i="3"/>
  <c r="CI15" i="3" s="1"/>
  <c r="CS133" i="3"/>
  <c r="CF17" i="3"/>
  <c r="CG17" i="3" s="1"/>
  <c r="CH17" i="3" s="1"/>
  <c r="AH78" i="3"/>
  <c r="CE78" i="3" s="1"/>
  <c r="CS95" i="3"/>
  <c r="AH77" i="3"/>
  <c r="CE77" i="3" s="1"/>
  <c r="AL95" i="3"/>
  <c r="EQ19" i="3"/>
  <c r="DH136" i="3"/>
  <c r="CO81" i="3"/>
  <c r="CP81" i="3" s="1"/>
  <c r="CQ81" i="3" s="1"/>
  <c r="CR81" i="3" s="1"/>
  <c r="CK81" i="3"/>
  <c r="CO80" i="3"/>
  <c r="CP80" i="3" s="1"/>
  <c r="CQ80" i="3" s="1"/>
  <c r="CR80" i="3" s="1"/>
  <c r="CK80" i="3"/>
  <c r="CH78" i="3"/>
  <c r="CI78" i="3" s="1"/>
  <c r="CJ78" i="3" s="1"/>
  <c r="CK79" i="3"/>
  <c r="CO79" i="3"/>
  <c r="CP79" i="3" s="1"/>
  <c r="CQ79" i="3" s="1"/>
  <c r="CR79" i="3" s="1"/>
  <c r="CK75" i="3"/>
  <c r="CO75" i="3"/>
  <c r="CP75" i="3" s="1"/>
  <c r="CQ75" i="3" s="1"/>
  <c r="CR75" i="3" s="1"/>
  <c r="CH77" i="3"/>
  <c r="CI77" i="3" s="1"/>
  <c r="CJ77" i="3" s="1"/>
  <c r="CK76" i="3"/>
  <c r="CL76" i="3" s="1"/>
  <c r="CM76" i="3" s="1"/>
  <c r="CN76" i="3" s="1"/>
  <c r="CO76" i="3"/>
  <c r="CP76" i="3" s="1"/>
  <c r="CQ76" i="3" s="1"/>
  <c r="CR76" i="3" s="1"/>
  <c r="CH16" i="3"/>
  <c r="AL16" i="3"/>
  <c r="AP15" i="3" l="1"/>
  <c r="AL17" i="3"/>
  <c r="CK77" i="3"/>
  <c r="CL77" i="3" s="1"/>
  <c r="CM77" i="3" s="1"/>
  <c r="CN77" i="3" s="1"/>
  <c r="CO77" i="3"/>
  <c r="CP77" i="3" s="1"/>
  <c r="CQ77" i="3" s="1"/>
  <c r="CR77" i="3" s="1"/>
  <c r="CL75" i="3"/>
  <c r="CM75" i="3" s="1"/>
  <c r="CN75" i="3" s="1"/>
  <c r="AT15" i="3"/>
  <c r="CJ15" i="3"/>
  <c r="CL81" i="3"/>
  <c r="CM81" i="3" s="1"/>
  <c r="CN81" i="3" s="1"/>
  <c r="EQ20" i="3"/>
  <c r="CK78" i="3"/>
  <c r="CL78" i="3" s="1"/>
  <c r="CM78" i="3" s="1"/>
  <c r="CN78" i="3" s="1"/>
  <c r="CO78" i="3"/>
  <c r="CP78" i="3" s="1"/>
  <c r="CQ78" i="3" s="1"/>
  <c r="CR78" i="3" s="1"/>
  <c r="CI16" i="3"/>
  <c r="AP16" i="3"/>
  <c r="CL79" i="3"/>
  <c r="CM79" i="3" s="1"/>
  <c r="CN79" i="3" s="1"/>
  <c r="CS76" i="3"/>
  <c r="CL80" i="3"/>
  <c r="CM80" i="3" s="1"/>
  <c r="CN80" i="3" s="1"/>
  <c r="CI17" i="3"/>
  <c r="AP17" i="3"/>
  <c r="CF18" i="3"/>
  <c r="CG18" i="3" s="1"/>
  <c r="CS75" i="3" l="1"/>
  <c r="CH18" i="3"/>
  <c r="AL18" i="3"/>
  <c r="CS78" i="3"/>
  <c r="EQ21" i="3"/>
  <c r="AT17" i="3"/>
  <c r="CJ17" i="3"/>
  <c r="CS81" i="3"/>
  <c r="CS77" i="3"/>
  <c r="CF19" i="3"/>
  <c r="CG19" i="3" s="1"/>
  <c r="CS80" i="3"/>
  <c r="AT16" i="3"/>
  <c r="CJ16" i="3"/>
  <c r="AX15" i="3"/>
  <c r="CO15" i="3"/>
  <c r="CK15" i="3"/>
  <c r="CS79" i="3"/>
  <c r="AL19" i="3" l="1"/>
  <c r="CH19" i="3"/>
  <c r="CO17" i="3"/>
  <c r="AX17" i="3"/>
  <c r="CK17" i="3"/>
  <c r="AX16" i="3"/>
  <c r="CK16" i="3"/>
  <c r="CO16" i="3"/>
  <c r="AP18" i="3"/>
  <c r="CI18" i="3"/>
  <c r="CF20" i="3"/>
  <c r="CG20" i="3" s="1"/>
  <c r="BB15" i="3"/>
  <c r="CL15" i="3"/>
  <c r="BR15" i="3"/>
  <c r="CP15" i="3"/>
  <c r="EQ22" i="3"/>
  <c r="CF21" i="3" l="1"/>
  <c r="CG21" i="3" s="1"/>
  <c r="AL21" i="3" s="1"/>
  <c r="BB17" i="3"/>
  <c r="CL17" i="3"/>
  <c r="CJ18" i="3"/>
  <c r="AT18" i="3"/>
  <c r="BF15" i="3"/>
  <c r="CM15" i="3"/>
  <c r="AL20" i="3"/>
  <c r="CH20" i="3"/>
  <c r="BR17" i="3"/>
  <c r="CP17" i="3"/>
  <c r="CP16" i="3"/>
  <c r="BR16" i="3"/>
  <c r="CI19" i="3"/>
  <c r="AP19" i="3"/>
  <c r="EQ23" i="3"/>
  <c r="BB16" i="3"/>
  <c r="CL16" i="3"/>
  <c r="CQ15" i="3"/>
  <c r="BV15" i="3"/>
  <c r="CH21" i="3" l="1"/>
  <c r="AP21" i="3" s="1"/>
  <c r="CF22" i="3"/>
  <c r="CG22" i="3" s="1"/>
  <c r="AX18" i="3"/>
  <c r="CK18" i="3"/>
  <c r="CO18" i="3"/>
  <c r="EQ24" i="3"/>
  <c r="BZ15" i="3"/>
  <c r="CR15" i="3"/>
  <c r="CQ17" i="3"/>
  <c r="BV17" i="3"/>
  <c r="BF16" i="3"/>
  <c r="CM16" i="3"/>
  <c r="BJ15" i="3"/>
  <c r="CN15" i="3"/>
  <c r="AT19" i="3"/>
  <c r="CJ19" i="3"/>
  <c r="CQ16" i="3"/>
  <c r="BV16" i="3"/>
  <c r="AP20" i="3"/>
  <c r="CI20" i="3"/>
  <c r="CM17" i="3"/>
  <c r="BF17" i="3"/>
  <c r="CS15" i="3" l="1"/>
  <c r="CI21" i="3"/>
  <c r="AT21" i="3" s="1"/>
  <c r="CF23" i="3"/>
  <c r="CG23" i="3" s="1"/>
  <c r="AL23" i="3" s="1"/>
  <c r="CO19" i="3"/>
  <c r="AX19" i="3"/>
  <c r="CK19" i="3"/>
  <c r="EQ25" i="3"/>
  <c r="CR17" i="3"/>
  <c r="BZ17" i="3"/>
  <c r="CH22" i="3"/>
  <c r="AL22" i="3"/>
  <c r="BJ17" i="3"/>
  <c r="CN17" i="3"/>
  <c r="BN17" i="3" s="1"/>
  <c r="CD15" i="3"/>
  <c r="BR18" i="3"/>
  <c r="CP18" i="3"/>
  <c r="CR16" i="3"/>
  <c r="CD16" i="3" s="1"/>
  <c r="BZ16" i="3"/>
  <c r="CL18" i="3"/>
  <c r="BB18" i="3"/>
  <c r="AT20" i="3"/>
  <c r="CJ20" i="3"/>
  <c r="BN15" i="3"/>
  <c r="CN16" i="3"/>
  <c r="BJ16" i="3"/>
  <c r="CJ21" i="3" l="1"/>
  <c r="CK21" i="3" s="1"/>
  <c r="CH23" i="3"/>
  <c r="CI23" i="3" s="1"/>
  <c r="CF24" i="3"/>
  <c r="CG24" i="3" s="1"/>
  <c r="CH24" i="3" s="1"/>
  <c r="BB19" i="3"/>
  <c r="CL19" i="3"/>
  <c r="CI22" i="3"/>
  <c r="AP22" i="3"/>
  <c r="BF18" i="3"/>
  <c r="CM18" i="3"/>
  <c r="EQ26" i="3"/>
  <c r="BR19" i="3"/>
  <c r="CP19" i="3"/>
  <c r="CD17" i="3"/>
  <c r="CS17" i="3"/>
  <c r="BV18" i="3"/>
  <c r="CQ18" i="3"/>
  <c r="AX20" i="3"/>
  <c r="CO20" i="3"/>
  <c r="CK20" i="3"/>
  <c r="BN16" i="3"/>
  <c r="CS16" i="3"/>
  <c r="AP23" i="3" l="1"/>
  <c r="CO21" i="3"/>
  <c r="BR21" i="3" s="1"/>
  <c r="AX21" i="3"/>
  <c r="AL24" i="3"/>
  <c r="CF25" i="3"/>
  <c r="CG25" i="3" s="1"/>
  <c r="AL25" i="3" s="1"/>
  <c r="BF19" i="3"/>
  <c r="CM19" i="3"/>
  <c r="BB21" i="3"/>
  <c r="CL21" i="3"/>
  <c r="CR18" i="3"/>
  <c r="BZ18" i="3"/>
  <c r="CJ22" i="3"/>
  <c r="AT22" i="3"/>
  <c r="EQ27" i="3"/>
  <c r="BJ18" i="3"/>
  <c r="CN18" i="3"/>
  <c r="CL20" i="3"/>
  <c r="BB20" i="3"/>
  <c r="CQ19" i="3"/>
  <c r="BV19" i="3"/>
  <c r="AT23" i="3"/>
  <c r="CJ23" i="3"/>
  <c r="CP20" i="3"/>
  <c r="BR20" i="3"/>
  <c r="AP24" i="3"/>
  <c r="CI24" i="3"/>
  <c r="R4" i="2"/>
  <c r="CP21" i="3" l="1"/>
  <c r="CQ21" i="3" s="1"/>
  <c r="CH25" i="3"/>
  <c r="AP25" i="3" s="1"/>
  <c r="CF26" i="3"/>
  <c r="CG26" i="3" s="1"/>
  <c r="CH26" i="3" s="1"/>
  <c r="BJ19" i="3"/>
  <c r="CN19" i="3"/>
  <c r="BN19" i="3" s="1"/>
  <c r="CR19" i="3"/>
  <c r="BZ19" i="3"/>
  <c r="EQ28" i="3"/>
  <c r="CD18" i="3"/>
  <c r="CS18" i="3"/>
  <c r="CQ20" i="3"/>
  <c r="BV20" i="3"/>
  <c r="BF20" i="3"/>
  <c r="CM20" i="3"/>
  <c r="BN18" i="3"/>
  <c r="CK23" i="3"/>
  <c r="CO23" i="3"/>
  <c r="AX23" i="3"/>
  <c r="CJ24" i="3"/>
  <c r="AT24" i="3"/>
  <c r="AX22" i="3"/>
  <c r="CK22" i="3"/>
  <c r="CO22" i="3"/>
  <c r="BF21" i="3"/>
  <c r="CM21" i="3"/>
  <c r="BV21" i="3" l="1"/>
  <c r="AL26" i="3"/>
  <c r="CI25" i="3"/>
  <c r="AT25" i="3" s="1"/>
  <c r="CF27" i="3"/>
  <c r="CG27" i="3" s="1"/>
  <c r="CH27" i="3" s="1"/>
  <c r="AP26" i="3"/>
  <c r="CI26" i="3"/>
  <c r="CD19" i="3"/>
  <c r="CS19" i="3"/>
  <c r="BR23" i="3"/>
  <c r="CP23" i="3"/>
  <c r="BB23" i="3"/>
  <c r="CL23" i="3"/>
  <c r="BZ20" i="3"/>
  <c r="CR20" i="3"/>
  <c r="BJ21" i="3"/>
  <c r="CN21" i="3"/>
  <c r="BN21" i="3" s="1"/>
  <c r="CO24" i="3"/>
  <c r="AX24" i="3"/>
  <c r="CK24" i="3"/>
  <c r="CN20" i="3"/>
  <c r="BJ20" i="3"/>
  <c r="CP22" i="3"/>
  <c r="BR22" i="3"/>
  <c r="EQ29" i="3"/>
  <c r="BB22" i="3"/>
  <c r="CL22" i="3"/>
  <c r="BZ21" i="3"/>
  <c r="CR21" i="3"/>
  <c r="CJ25" i="3" l="1"/>
  <c r="CO25" i="3" s="1"/>
  <c r="CF28" i="3"/>
  <c r="CG28" i="3" s="1"/>
  <c r="CH28" i="3" s="1"/>
  <c r="AL27" i="3"/>
  <c r="CD20" i="3"/>
  <c r="CS20" i="3"/>
  <c r="CJ26" i="3"/>
  <c r="AT26" i="3"/>
  <c r="CM23" i="3"/>
  <c r="BF23" i="3"/>
  <c r="EQ30" i="3"/>
  <c r="CP24" i="3"/>
  <c r="BR24" i="3"/>
  <c r="BV23" i="3"/>
  <c r="CQ23" i="3"/>
  <c r="CD21" i="3"/>
  <c r="CS21" i="3"/>
  <c r="CL24" i="3"/>
  <c r="BB24" i="3"/>
  <c r="BV22" i="3"/>
  <c r="CQ22" i="3"/>
  <c r="BF22" i="3"/>
  <c r="CM22" i="3"/>
  <c r="CI27" i="3"/>
  <c r="AP27" i="3"/>
  <c r="BN20" i="3"/>
  <c r="AX25" i="3" l="1"/>
  <c r="AL28" i="3"/>
  <c r="CK25" i="3"/>
  <c r="CL25" i="3" s="1"/>
  <c r="CF29" i="3"/>
  <c r="CG29" i="3" s="1"/>
  <c r="AL29" i="3" s="1"/>
  <c r="AT27" i="3"/>
  <c r="CJ27" i="3"/>
  <c r="CN22" i="3"/>
  <c r="BN22" i="3" s="1"/>
  <c r="BJ22" i="3"/>
  <c r="BV24" i="3"/>
  <c r="CQ24" i="3"/>
  <c r="BJ23" i="3"/>
  <c r="CN23" i="3"/>
  <c r="BN23" i="3" s="1"/>
  <c r="CM24" i="3"/>
  <c r="BF24" i="3"/>
  <c r="EQ31" i="3"/>
  <c r="AX26" i="3"/>
  <c r="CO26" i="3"/>
  <c r="CK26" i="3"/>
  <c r="BR25" i="3"/>
  <c r="CP25" i="3"/>
  <c r="CR22" i="3"/>
  <c r="BZ22" i="3"/>
  <c r="BZ23" i="3"/>
  <c r="CR23" i="3"/>
  <c r="AP28" i="3"/>
  <c r="CI28" i="3"/>
  <c r="BB25" i="3" l="1"/>
  <c r="CF30" i="3"/>
  <c r="CG30" i="3" s="1"/>
  <c r="CH30" i="3" s="1"/>
  <c r="CH29" i="3"/>
  <c r="AP29" i="3" s="1"/>
  <c r="CJ28" i="3"/>
  <c r="AT28" i="3"/>
  <c r="EQ32" i="3"/>
  <c r="CO27" i="3"/>
  <c r="CK27" i="3"/>
  <c r="AX27" i="3"/>
  <c r="CD22" i="3"/>
  <c r="CS22" i="3"/>
  <c r="CD23" i="3"/>
  <c r="CS23" i="3"/>
  <c r="CR24" i="3"/>
  <c r="BZ24" i="3"/>
  <c r="BV25" i="3"/>
  <c r="CQ25" i="3"/>
  <c r="CN24" i="3"/>
  <c r="BN24" i="3" s="1"/>
  <c r="BJ24" i="3"/>
  <c r="CL26" i="3"/>
  <c r="BB26" i="3"/>
  <c r="CM25" i="3"/>
  <c r="BF25" i="3"/>
  <c r="BR26" i="3"/>
  <c r="CP26" i="3"/>
  <c r="CI29" i="3" l="1"/>
  <c r="AT29" i="3" s="1"/>
  <c r="AL30" i="3"/>
  <c r="CF31" i="3"/>
  <c r="CG31" i="3" s="1"/>
  <c r="CH31" i="3" s="1"/>
  <c r="BV26" i="3"/>
  <c r="CQ26" i="3"/>
  <c r="BJ25" i="3"/>
  <c r="CN25" i="3"/>
  <c r="BN25" i="3" s="1"/>
  <c r="BZ25" i="3"/>
  <c r="CR25" i="3"/>
  <c r="CD25" i="3" s="1"/>
  <c r="EQ33" i="3"/>
  <c r="AP30" i="3"/>
  <c r="CI30" i="3"/>
  <c r="CM26" i="3"/>
  <c r="BF26" i="3"/>
  <c r="CD24" i="3"/>
  <c r="CS24" i="3"/>
  <c r="BR27" i="3"/>
  <c r="CP27" i="3"/>
  <c r="CL27" i="3"/>
  <c r="BB27" i="3"/>
  <c r="AX28" i="3"/>
  <c r="CK28" i="3"/>
  <c r="CO28" i="3"/>
  <c r="O16" i="2"/>
  <c r="CJ29" i="3" l="1"/>
  <c r="CO29" i="3" s="1"/>
  <c r="AL31" i="3"/>
  <c r="CF32" i="3"/>
  <c r="CG32" i="3" s="1"/>
  <c r="AL32" i="3" s="1"/>
  <c r="CJ30" i="3"/>
  <c r="AT30" i="3"/>
  <c r="CM27" i="3"/>
  <c r="BF27" i="3"/>
  <c r="CL28" i="3"/>
  <c r="BB28" i="3"/>
  <c r="CR26" i="3"/>
  <c r="BZ26" i="3"/>
  <c r="CS25" i="3"/>
  <c r="CN26" i="3"/>
  <c r="BN26" i="3" s="1"/>
  <c r="BJ26" i="3"/>
  <c r="CQ27" i="3"/>
  <c r="BV27" i="3"/>
  <c r="EQ34" i="3"/>
  <c r="BR28" i="3"/>
  <c r="CP28" i="3"/>
  <c r="AP31" i="3"/>
  <c r="CI31" i="3"/>
  <c r="AX29" i="3" l="1"/>
  <c r="CK29" i="3"/>
  <c r="BB29" i="3" s="1"/>
  <c r="CH32" i="3"/>
  <c r="CI32" i="3" s="1"/>
  <c r="CF33" i="3"/>
  <c r="CG33" i="3" s="1"/>
  <c r="CH33" i="3" s="1"/>
  <c r="CD26" i="3"/>
  <c r="CS26" i="3"/>
  <c r="EQ35" i="3"/>
  <c r="BZ27" i="3"/>
  <c r="CR27" i="3"/>
  <c r="BF28" i="3"/>
  <c r="CM28" i="3"/>
  <c r="BR29" i="3"/>
  <c r="CP29" i="3"/>
  <c r="AT31" i="3"/>
  <c r="CJ31" i="3"/>
  <c r="BJ27" i="3"/>
  <c r="CN27" i="3"/>
  <c r="BN27" i="3" s="1"/>
  <c r="BV28" i="3"/>
  <c r="CQ28" i="3"/>
  <c r="CK30" i="3"/>
  <c r="AX30" i="3"/>
  <c r="CO30" i="3"/>
  <c r="CL29" i="3" l="1"/>
  <c r="CM29" i="3" s="1"/>
  <c r="AP32" i="3"/>
  <c r="AL33" i="3"/>
  <c r="CF34" i="3"/>
  <c r="CG34" i="3" s="1"/>
  <c r="CH34" i="3" s="1"/>
  <c r="EQ36" i="3"/>
  <c r="CP30" i="3"/>
  <c r="BR30" i="3"/>
  <c r="CO31" i="3"/>
  <c r="AX31" i="3"/>
  <c r="CK31" i="3"/>
  <c r="BV29" i="3"/>
  <c r="CQ29" i="3"/>
  <c r="CL30" i="3"/>
  <c r="BB30" i="3"/>
  <c r="CN28" i="3"/>
  <c r="BN28" i="3" s="1"/>
  <c r="BJ28" i="3"/>
  <c r="CJ32" i="3"/>
  <c r="AT32" i="3"/>
  <c r="CR28" i="3"/>
  <c r="BZ28" i="3"/>
  <c r="CD27" i="3"/>
  <c r="CS27" i="3"/>
  <c r="AP33" i="3"/>
  <c r="CI33" i="3"/>
  <c r="BF29" i="3" l="1"/>
  <c r="AL34" i="3"/>
  <c r="CF35" i="3"/>
  <c r="CG35" i="3" s="1"/>
  <c r="AL35" i="3" s="1"/>
  <c r="BZ29" i="3"/>
  <c r="CR29" i="3"/>
  <c r="CD29" i="3" s="1"/>
  <c r="BB31" i="3"/>
  <c r="CL31" i="3"/>
  <c r="AX32" i="3"/>
  <c r="CK32" i="3"/>
  <c r="CO32" i="3"/>
  <c r="CI34" i="3"/>
  <c r="AP34" i="3"/>
  <c r="CP31" i="3"/>
  <c r="BR31" i="3"/>
  <c r="CJ33" i="3"/>
  <c r="AT33" i="3"/>
  <c r="BJ29" i="3"/>
  <c r="CN29" i="3"/>
  <c r="BN29" i="3" s="1"/>
  <c r="BV30" i="3"/>
  <c r="CQ30" i="3"/>
  <c r="CD28" i="3"/>
  <c r="CS28" i="3"/>
  <c r="CM30" i="3"/>
  <c r="BF30" i="3"/>
  <c r="EQ37" i="3"/>
  <c r="CS29" i="3" l="1"/>
  <c r="CH35" i="3"/>
  <c r="CI35" i="3" s="1"/>
  <c r="CF36" i="3"/>
  <c r="CG36" i="3" s="1"/>
  <c r="CH36" i="3" s="1"/>
  <c r="CL32" i="3"/>
  <c r="BB32" i="3"/>
  <c r="CR30" i="3"/>
  <c r="BZ30" i="3"/>
  <c r="BV31" i="3"/>
  <c r="CQ31" i="3"/>
  <c r="CM31" i="3"/>
  <c r="BF31" i="3"/>
  <c r="CN30" i="3"/>
  <c r="BN30" i="3" s="1"/>
  <c r="BJ30" i="3"/>
  <c r="CP32" i="3"/>
  <c r="BR32" i="3"/>
  <c r="CO33" i="3"/>
  <c r="CK33" i="3"/>
  <c r="AX33" i="3"/>
  <c r="EQ38" i="3"/>
  <c r="CJ34" i="3"/>
  <c r="AT34" i="3"/>
  <c r="AP35" i="3" l="1"/>
  <c r="CF37" i="3"/>
  <c r="CG37" i="3" s="1"/>
  <c r="AL37" i="3" s="1"/>
  <c r="AL36" i="3"/>
  <c r="BJ31" i="3"/>
  <c r="CN31" i="3"/>
  <c r="BN31" i="3" s="1"/>
  <c r="BV32" i="3"/>
  <c r="CQ32" i="3"/>
  <c r="EQ39" i="3"/>
  <c r="EQ69" i="3"/>
  <c r="BZ31" i="3"/>
  <c r="CR31" i="3"/>
  <c r="CD31" i="3" s="1"/>
  <c r="CD30" i="3"/>
  <c r="CS30" i="3"/>
  <c r="BB33" i="3"/>
  <c r="CL33" i="3"/>
  <c r="CI36" i="3"/>
  <c r="AP36" i="3"/>
  <c r="CM32" i="3"/>
  <c r="BF32" i="3"/>
  <c r="AX34" i="3"/>
  <c r="CO34" i="3"/>
  <c r="CK34" i="3"/>
  <c r="CJ35" i="3"/>
  <c r="AT35" i="3"/>
  <c r="CP33" i="3"/>
  <c r="BR33" i="3"/>
  <c r="CF38" i="3" l="1"/>
  <c r="CG38" i="3" s="1"/>
  <c r="AL38" i="3" s="1"/>
  <c r="CH37" i="3"/>
  <c r="CI37" i="3" s="1"/>
  <c r="BV33" i="3"/>
  <c r="CQ33" i="3"/>
  <c r="EQ40" i="3"/>
  <c r="BJ32" i="3"/>
  <c r="CN32" i="3"/>
  <c r="BN32" i="3" s="1"/>
  <c r="CR32" i="3"/>
  <c r="CD32" i="3" s="1"/>
  <c r="BZ32" i="3"/>
  <c r="CJ36" i="3"/>
  <c r="AT36" i="3"/>
  <c r="CS31" i="3"/>
  <c r="CK35" i="3"/>
  <c r="AX35" i="3"/>
  <c r="CO35" i="3"/>
  <c r="CP34" i="3"/>
  <c r="BR34" i="3"/>
  <c r="CL34" i="3"/>
  <c r="BB34" i="3"/>
  <c r="BF33" i="3"/>
  <c r="CM33" i="3"/>
  <c r="AP37" i="3" l="1"/>
  <c r="CH38" i="3"/>
  <c r="CI38" i="3" s="1"/>
  <c r="CF39" i="3"/>
  <c r="CG39" i="3" s="1"/>
  <c r="CH39" i="3" s="1"/>
  <c r="CQ34" i="3"/>
  <c r="BV34" i="3"/>
  <c r="CO36" i="3"/>
  <c r="AX36" i="3"/>
  <c r="CK36" i="3"/>
  <c r="CR33" i="3"/>
  <c r="CD33" i="3" s="1"/>
  <c r="BZ33" i="3"/>
  <c r="BJ33" i="3"/>
  <c r="CN33" i="3"/>
  <c r="BN33" i="3" s="1"/>
  <c r="BR35" i="3"/>
  <c r="CP35" i="3"/>
  <c r="CL35" i="3"/>
  <c r="BB35" i="3"/>
  <c r="CS32" i="3"/>
  <c r="AT37" i="3"/>
  <c r="CJ37" i="3"/>
  <c r="CM34" i="3"/>
  <c r="BF34" i="3"/>
  <c r="EQ41" i="3"/>
  <c r="AP38" i="3" l="1"/>
  <c r="CF40" i="3"/>
  <c r="CG40" i="3" s="1"/>
  <c r="CH40" i="3" s="1"/>
  <c r="AL39" i="3"/>
  <c r="CN34" i="3"/>
  <c r="BN34" i="3" s="1"/>
  <c r="BJ34" i="3"/>
  <c r="CM35" i="3"/>
  <c r="BF35" i="3"/>
  <c r="CL36" i="3"/>
  <c r="BB36" i="3"/>
  <c r="EQ42" i="3"/>
  <c r="CQ35" i="3"/>
  <c r="BV35" i="3"/>
  <c r="CP36" i="3"/>
  <c r="BR36" i="3"/>
  <c r="CJ38" i="3"/>
  <c r="AT38" i="3"/>
  <c r="CS33" i="3"/>
  <c r="CK37" i="3"/>
  <c r="AX37" i="3"/>
  <c r="CO37" i="3"/>
  <c r="CR34" i="3"/>
  <c r="BZ34" i="3"/>
  <c r="AP39" i="3"/>
  <c r="CI39" i="3"/>
  <c r="AL40" i="3" l="1"/>
  <c r="CF41" i="3"/>
  <c r="CG41" i="3" s="1"/>
  <c r="CH41" i="3" s="1"/>
  <c r="CD34" i="3"/>
  <c r="CS34" i="3"/>
  <c r="CQ36" i="3"/>
  <c r="BV36" i="3"/>
  <c r="CI40" i="3"/>
  <c r="AP40" i="3"/>
  <c r="CL37" i="3"/>
  <c r="BB37" i="3"/>
  <c r="EQ43" i="3"/>
  <c r="BF36" i="3"/>
  <c r="CM36" i="3"/>
  <c r="CN35" i="3"/>
  <c r="BN35" i="3" s="1"/>
  <c r="BJ35" i="3"/>
  <c r="CK38" i="3"/>
  <c r="AX38" i="3"/>
  <c r="CO38" i="3"/>
  <c r="BR37" i="3"/>
  <c r="CP37" i="3"/>
  <c r="AT39" i="3"/>
  <c r="CJ39" i="3"/>
  <c r="CR35" i="3"/>
  <c r="BZ35" i="3"/>
  <c r="AL41" i="3" l="1"/>
  <c r="CF42" i="3"/>
  <c r="CG42" i="3" s="1"/>
  <c r="AL42" i="3" s="1"/>
  <c r="CN36" i="3"/>
  <c r="BN36" i="3" s="1"/>
  <c r="BJ36" i="3"/>
  <c r="BR38" i="3"/>
  <c r="CP38" i="3"/>
  <c r="CM37" i="3"/>
  <c r="BF37" i="3"/>
  <c r="CQ37" i="3"/>
  <c r="BV37" i="3"/>
  <c r="AP41" i="3"/>
  <c r="CI41" i="3"/>
  <c r="CR36" i="3"/>
  <c r="BZ36" i="3"/>
  <c r="AT40" i="3"/>
  <c r="CJ40" i="3"/>
  <c r="EQ44" i="3"/>
  <c r="CD35" i="3"/>
  <c r="CS35" i="3"/>
  <c r="CL38" i="3"/>
  <c r="BB38" i="3"/>
  <c r="CO39" i="3"/>
  <c r="CK39" i="3"/>
  <c r="AX39" i="3"/>
  <c r="CH42" i="3" l="1"/>
  <c r="AP42" i="3" s="1"/>
  <c r="CF43" i="3"/>
  <c r="CG43" i="3" s="1"/>
  <c r="AL43" i="3" s="1"/>
  <c r="BF38" i="3"/>
  <c r="CM38" i="3"/>
  <c r="CK40" i="3"/>
  <c r="CO40" i="3"/>
  <c r="AX40" i="3"/>
  <c r="EQ45" i="3"/>
  <c r="CQ38" i="3"/>
  <c r="BV38" i="3"/>
  <c r="CD36" i="3"/>
  <c r="CS36" i="3"/>
  <c r="CN37" i="3"/>
  <c r="BN37" i="3" s="1"/>
  <c r="BJ37" i="3"/>
  <c r="CL39" i="3"/>
  <c r="BB39" i="3"/>
  <c r="CJ41" i="3"/>
  <c r="AT41" i="3"/>
  <c r="CP39" i="3"/>
  <c r="BR39" i="3"/>
  <c r="BZ37" i="3"/>
  <c r="CR37" i="3"/>
  <c r="CH43" i="3" l="1"/>
  <c r="AP43" i="3" s="1"/>
  <c r="CI42" i="3"/>
  <c r="AT42" i="3" s="1"/>
  <c r="CF44" i="3"/>
  <c r="CG44" i="3" s="1"/>
  <c r="CH44" i="3" s="1"/>
  <c r="EQ46" i="3"/>
  <c r="CQ39" i="3"/>
  <c r="BV39" i="3"/>
  <c r="BF39" i="3"/>
  <c r="CM39" i="3"/>
  <c r="CP40" i="3"/>
  <c r="BR40" i="3"/>
  <c r="CK41" i="3"/>
  <c r="AX41" i="3"/>
  <c r="CO41" i="3"/>
  <c r="BB40" i="3"/>
  <c r="CL40" i="3"/>
  <c r="CD37" i="3"/>
  <c r="CS37" i="3"/>
  <c r="CN38" i="3"/>
  <c r="BN38" i="3" s="1"/>
  <c r="BJ38" i="3"/>
  <c r="CR38" i="3"/>
  <c r="CD38" i="3" s="1"/>
  <c r="BZ38" i="3"/>
  <c r="CI43" i="3" l="1"/>
  <c r="AT43" i="3" s="1"/>
  <c r="CJ42" i="3"/>
  <c r="CO42" i="3" s="1"/>
  <c r="CF45" i="3"/>
  <c r="CG45" i="3" s="1"/>
  <c r="CH45" i="3" s="1"/>
  <c r="AL44" i="3"/>
  <c r="CN39" i="3"/>
  <c r="BN39" i="3" s="1"/>
  <c r="BJ39" i="3"/>
  <c r="BB41" i="3"/>
  <c r="CL41" i="3"/>
  <c r="CP41" i="3"/>
  <c r="BR41" i="3"/>
  <c r="CI44" i="3"/>
  <c r="AP44" i="3"/>
  <c r="BZ39" i="3"/>
  <c r="CR39" i="3"/>
  <c r="CD39" i="3" s="1"/>
  <c r="CM40" i="3"/>
  <c r="BF40" i="3"/>
  <c r="CQ40" i="3"/>
  <c r="BV40" i="3"/>
  <c r="EQ47" i="3"/>
  <c r="CS38" i="3"/>
  <c r="CJ43" i="3" l="1"/>
  <c r="CK43" i="3" s="1"/>
  <c r="AX42" i="3"/>
  <c r="CK42" i="3"/>
  <c r="BB42" i="3" s="1"/>
  <c r="CF46" i="3"/>
  <c r="CG46" i="3" s="1"/>
  <c r="CH46" i="3" s="1"/>
  <c r="AL45" i="3"/>
  <c r="CS39" i="3"/>
  <c r="BZ40" i="3"/>
  <c r="CR40" i="3"/>
  <c r="CM41" i="3"/>
  <c r="BF41" i="3"/>
  <c r="BJ40" i="3"/>
  <c r="CN40" i="3"/>
  <c r="BN40" i="3" s="1"/>
  <c r="BR42" i="3"/>
  <c r="CP42" i="3"/>
  <c r="EQ48" i="3"/>
  <c r="AT44" i="3"/>
  <c r="CJ44" i="3"/>
  <c r="BV41" i="3"/>
  <c r="CQ41" i="3"/>
  <c r="AP45" i="3"/>
  <c r="CI45" i="3"/>
  <c r="AX43" i="3" l="1"/>
  <c r="CO43" i="3"/>
  <c r="BR43" i="3" s="1"/>
  <c r="CL42" i="3"/>
  <c r="CM42" i="3" s="1"/>
  <c r="AL46" i="3"/>
  <c r="CF47" i="3"/>
  <c r="CG47" i="3" s="1"/>
  <c r="AL47" i="3" s="1"/>
  <c r="AX44" i="3"/>
  <c r="CO44" i="3"/>
  <c r="CK44" i="3"/>
  <c r="BB43" i="3"/>
  <c r="CL43" i="3"/>
  <c r="EQ49" i="3"/>
  <c r="BV42" i="3"/>
  <c r="CQ42" i="3"/>
  <c r="CN41" i="3"/>
  <c r="BN41" i="3" s="1"/>
  <c r="BJ41" i="3"/>
  <c r="CJ45" i="3"/>
  <c r="AT45" i="3"/>
  <c r="CD40" i="3"/>
  <c r="CS40" i="3"/>
  <c r="CI46" i="3"/>
  <c r="AP46" i="3"/>
  <c r="CR41" i="3"/>
  <c r="CD41" i="3" s="1"/>
  <c r="BZ41" i="3"/>
  <c r="CP43" i="3" l="1"/>
  <c r="BV43" i="3" s="1"/>
  <c r="BF42" i="3"/>
  <c r="CH47" i="3"/>
  <c r="CI47" i="3" s="1"/>
  <c r="CF48" i="3"/>
  <c r="CG48" i="3" s="1"/>
  <c r="CH48" i="3" s="1"/>
  <c r="CJ46" i="3"/>
  <c r="AT46" i="3"/>
  <c r="BF43" i="3"/>
  <c r="CM43" i="3"/>
  <c r="BJ42" i="3"/>
  <c r="CN42" i="3"/>
  <c r="BN42" i="3" s="1"/>
  <c r="EQ50" i="3"/>
  <c r="CR42" i="3"/>
  <c r="CD42" i="3" s="1"/>
  <c r="BZ42" i="3"/>
  <c r="BB44" i="3"/>
  <c r="CL44" i="3"/>
  <c r="CK45" i="3"/>
  <c r="CO45" i="3"/>
  <c r="AX45" i="3"/>
  <c r="CP44" i="3"/>
  <c r="BR44" i="3"/>
  <c r="CS41" i="3"/>
  <c r="CQ43" i="3" l="1"/>
  <c r="BZ43" i="3" s="1"/>
  <c r="AP47" i="3"/>
  <c r="AL48" i="3"/>
  <c r="CF49" i="3"/>
  <c r="CG49" i="3" s="1"/>
  <c r="CH49" i="3" s="1"/>
  <c r="CQ44" i="3"/>
  <c r="BV44" i="3"/>
  <c r="BJ43" i="3"/>
  <c r="CN43" i="3"/>
  <c r="BN43" i="3" s="1"/>
  <c r="BR45" i="3"/>
  <c r="CP45" i="3"/>
  <c r="AT47" i="3"/>
  <c r="CJ47" i="3"/>
  <c r="CM44" i="3"/>
  <c r="BF44" i="3"/>
  <c r="EQ51" i="3"/>
  <c r="CL45" i="3"/>
  <c r="BB45" i="3"/>
  <c r="CS42" i="3"/>
  <c r="CK46" i="3"/>
  <c r="AX46" i="3"/>
  <c r="CO46" i="3"/>
  <c r="CI48" i="3"/>
  <c r="AP48" i="3"/>
  <c r="CR43" i="3" l="1"/>
  <c r="CD43" i="3" s="1"/>
  <c r="AL49" i="3"/>
  <c r="CF50" i="3"/>
  <c r="CG50" i="3" s="1"/>
  <c r="CH50" i="3" s="1"/>
  <c r="CL46" i="3"/>
  <c r="BB46" i="3"/>
  <c r="AP49" i="3"/>
  <c r="CI49" i="3"/>
  <c r="CN44" i="3"/>
  <c r="BN44" i="3" s="1"/>
  <c r="BJ44" i="3"/>
  <c r="BV45" i="3"/>
  <c r="CQ45" i="3"/>
  <c r="CM45" i="3"/>
  <c r="BF45" i="3"/>
  <c r="CK47" i="3"/>
  <c r="AX47" i="3"/>
  <c r="CO47" i="3"/>
  <c r="AT48" i="3"/>
  <c r="CJ48" i="3"/>
  <c r="CP46" i="3"/>
  <c r="BR46" i="3"/>
  <c r="EQ52" i="3"/>
  <c r="CR44" i="3"/>
  <c r="CD44" i="3" s="1"/>
  <c r="BZ44" i="3"/>
  <c r="CS43" i="3" l="1"/>
  <c r="CF51" i="3"/>
  <c r="CG51" i="3" s="1"/>
  <c r="CH51" i="3" s="1"/>
  <c r="AL50" i="3"/>
  <c r="CR45" i="3"/>
  <c r="CD45" i="3" s="1"/>
  <c r="BZ45" i="3"/>
  <c r="CP47" i="3"/>
  <c r="BR47" i="3"/>
  <c r="CQ46" i="3"/>
  <c r="BV46" i="3"/>
  <c r="CL47" i="3"/>
  <c r="BB47" i="3"/>
  <c r="CS44" i="3"/>
  <c r="CJ49" i="3"/>
  <c r="AT49" i="3"/>
  <c r="AP50" i="3"/>
  <c r="CI50" i="3"/>
  <c r="BJ45" i="3"/>
  <c r="CN45" i="3"/>
  <c r="BN45" i="3" s="1"/>
  <c r="EQ53" i="3"/>
  <c r="CK48" i="3"/>
  <c r="AX48" i="3"/>
  <c r="CO48" i="3"/>
  <c r="BF46" i="3"/>
  <c r="CM46" i="3"/>
  <c r="AL51" i="3" l="1"/>
  <c r="CF52" i="3"/>
  <c r="CG52" i="3" s="1"/>
  <c r="AL52" i="3" s="1"/>
  <c r="BB48" i="3"/>
  <c r="CL48" i="3"/>
  <c r="EQ54" i="3"/>
  <c r="CK49" i="3"/>
  <c r="CO49" i="3"/>
  <c r="AX49" i="3"/>
  <c r="CQ47" i="3"/>
  <c r="BV47" i="3"/>
  <c r="CS45" i="3"/>
  <c r="CN46" i="3"/>
  <c r="BN46" i="3" s="1"/>
  <c r="BJ46" i="3"/>
  <c r="BF47" i="3"/>
  <c r="CM47" i="3"/>
  <c r="AP51" i="3"/>
  <c r="CI51" i="3"/>
  <c r="CP48" i="3"/>
  <c r="BR48" i="3"/>
  <c r="CJ50" i="3"/>
  <c r="AT50" i="3"/>
  <c r="CR46" i="3"/>
  <c r="BZ46" i="3"/>
  <c r="BC24" i="2"/>
  <c r="BD24" i="2"/>
  <c r="BE24" i="2"/>
  <c r="BF24" i="2"/>
  <c r="BG24" i="2"/>
  <c r="BH24" i="2"/>
  <c r="BB24" i="2"/>
  <c r="BI23" i="2"/>
  <c r="BI22" i="2"/>
  <c r="CF53" i="3" l="1"/>
  <c r="CG53" i="3" s="1"/>
  <c r="CH53" i="3" s="1"/>
  <c r="CH52" i="3"/>
  <c r="AP52" i="3" s="1"/>
  <c r="CP49" i="3"/>
  <c r="BR49" i="3"/>
  <c r="CO50" i="3"/>
  <c r="CK50" i="3"/>
  <c r="AX50" i="3"/>
  <c r="CJ51" i="3"/>
  <c r="AT51" i="3"/>
  <c r="EQ55" i="3"/>
  <c r="BV48" i="3"/>
  <c r="CQ48" i="3"/>
  <c r="BB49" i="3"/>
  <c r="CL49" i="3"/>
  <c r="CD46" i="3"/>
  <c r="CS46" i="3"/>
  <c r="CN47" i="3"/>
  <c r="BN47" i="3" s="1"/>
  <c r="BJ47" i="3"/>
  <c r="CM48" i="3"/>
  <c r="BF48" i="3"/>
  <c r="BZ47" i="3"/>
  <c r="CR47" i="3"/>
  <c r="BI24" i="2"/>
  <c r="AL53" i="3" l="1"/>
  <c r="CI52" i="3"/>
  <c r="AT52" i="3" s="1"/>
  <c r="CF54" i="3"/>
  <c r="CG54" i="3" s="1"/>
  <c r="CH54" i="3" s="1"/>
  <c r="AX51" i="3"/>
  <c r="CO51" i="3"/>
  <c r="CK51" i="3"/>
  <c r="EQ56" i="3"/>
  <c r="BB50" i="3"/>
  <c r="CL50" i="3"/>
  <c r="CP50" i="3"/>
  <c r="BR50" i="3"/>
  <c r="CD47" i="3"/>
  <c r="CS47" i="3"/>
  <c r="BZ48" i="3"/>
  <c r="CR48" i="3"/>
  <c r="AP53" i="3"/>
  <c r="CI53" i="3"/>
  <c r="CM49" i="3"/>
  <c r="BF49" i="3"/>
  <c r="CN48" i="3"/>
  <c r="BN48" i="3" s="1"/>
  <c r="BJ48" i="3"/>
  <c r="BV49" i="3"/>
  <c r="CQ49" i="3"/>
  <c r="AL54" i="3" l="1"/>
  <c r="CJ52" i="3"/>
  <c r="AX52" i="3" s="1"/>
  <c r="CF55" i="3"/>
  <c r="CG55" i="3" s="1"/>
  <c r="AL55" i="3" s="1"/>
  <c r="EQ57" i="3"/>
  <c r="CP51" i="3"/>
  <c r="BR51" i="3"/>
  <c r="BJ49" i="3"/>
  <c r="CN49" i="3"/>
  <c r="BN49" i="3" s="1"/>
  <c r="CJ53" i="3"/>
  <c r="AT53" i="3"/>
  <c r="BV50" i="3"/>
  <c r="CQ50" i="3"/>
  <c r="CR49" i="3"/>
  <c r="BZ49" i="3"/>
  <c r="CI54" i="3"/>
  <c r="AP54" i="3"/>
  <c r="CM50" i="3"/>
  <c r="BF50" i="3"/>
  <c r="CD48" i="3"/>
  <c r="CS48" i="3"/>
  <c r="CL51" i="3"/>
  <c r="BB51" i="3"/>
  <c r="CO52" i="3" l="1"/>
  <c r="CP52" i="3" s="1"/>
  <c r="CK52" i="3"/>
  <c r="CL52" i="3" s="1"/>
  <c r="CH55" i="3"/>
  <c r="CI55" i="3" s="1"/>
  <c r="CF56" i="3"/>
  <c r="CG56" i="3" s="1"/>
  <c r="CH56" i="3" s="1"/>
  <c r="BV51" i="3"/>
  <c r="CQ51" i="3"/>
  <c r="CM51" i="3"/>
  <c r="BF51" i="3"/>
  <c r="CR50" i="3"/>
  <c r="BZ50" i="3"/>
  <c r="EQ58" i="3"/>
  <c r="CD49" i="3"/>
  <c r="CS49" i="3"/>
  <c r="BJ50" i="3"/>
  <c r="CN50" i="3"/>
  <c r="BN50" i="3" s="1"/>
  <c r="AX53" i="3"/>
  <c r="CO53" i="3"/>
  <c r="CK53" i="3"/>
  <c r="AT54" i="3"/>
  <c r="CJ54" i="3"/>
  <c r="BB52" i="3" l="1"/>
  <c r="BR52" i="3"/>
  <c r="AP55" i="3"/>
  <c r="AL56" i="3"/>
  <c r="CF57" i="3"/>
  <c r="CG57" i="3" s="1"/>
  <c r="CH57" i="3" s="1"/>
  <c r="EQ59" i="3"/>
  <c r="AT55" i="3"/>
  <c r="CJ55" i="3"/>
  <c r="CD50" i="3"/>
  <c r="CS50" i="3"/>
  <c r="CL53" i="3"/>
  <c r="BB53" i="3"/>
  <c r="BR53" i="3"/>
  <c r="CP53" i="3"/>
  <c r="CI56" i="3"/>
  <c r="AP56" i="3"/>
  <c r="AX54" i="3"/>
  <c r="CK54" i="3"/>
  <c r="CO54" i="3"/>
  <c r="CQ52" i="3"/>
  <c r="BV52" i="3"/>
  <c r="BJ51" i="3"/>
  <c r="CN51" i="3"/>
  <c r="CM52" i="3"/>
  <c r="BF52" i="3"/>
  <c r="CR51" i="3"/>
  <c r="CD51" i="3" s="1"/>
  <c r="BZ51" i="3"/>
  <c r="AL57" i="3" l="1"/>
  <c r="CF58" i="3"/>
  <c r="CG58" i="3" s="1"/>
  <c r="CH58" i="3" s="1"/>
  <c r="CI57" i="3"/>
  <c r="AP57" i="3"/>
  <c r="BF53" i="3"/>
  <c r="CM53" i="3"/>
  <c r="BR54" i="3"/>
  <c r="CP54" i="3"/>
  <c r="BN51" i="3"/>
  <c r="CS51" i="3"/>
  <c r="BJ52" i="3"/>
  <c r="CN52" i="3"/>
  <c r="BN52" i="3" s="1"/>
  <c r="CR52" i="3"/>
  <c r="CD52" i="3" s="1"/>
  <c r="BZ52" i="3"/>
  <c r="CL54" i="3"/>
  <c r="BB54" i="3"/>
  <c r="CJ56" i="3"/>
  <c r="AT56" i="3"/>
  <c r="BV53" i="3"/>
  <c r="CQ53" i="3"/>
  <c r="CK55" i="3"/>
  <c r="CO55" i="3"/>
  <c r="AX55" i="3"/>
  <c r="EQ60" i="3"/>
  <c r="AL58" i="3" l="1"/>
  <c r="CF59" i="3"/>
  <c r="CG59" i="3" s="1"/>
  <c r="AL59" i="3" s="1"/>
  <c r="CK56" i="3"/>
  <c r="AX56" i="3"/>
  <c r="CO56" i="3"/>
  <c r="EQ61" i="3"/>
  <c r="BZ53" i="3"/>
  <c r="CR53" i="3"/>
  <c r="CD53" i="3" s="1"/>
  <c r="CQ54" i="3"/>
  <c r="BV54" i="3"/>
  <c r="CL55" i="3"/>
  <c r="BB55" i="3"/>
  <c r="BR55" i="3"/>
  <c r="CP55" i="3"/>
  <c r="CM54" i="3"/>
  <c r="BF54" i="3"/>
  <c r="AP58" i="3"/>
  <c r="CI58" i="3"/>
  <c r="CN53" i="3"/>
  <c r="BN53" i="3" s="1"/>
  <c r="BJ53" i="3"/>
  <c r="CS52" i="3"/>
  <c r="CJ57" i="3"/>
  <c r="AT57" i="3"/>
  <c r="CH59" i="3" l="1"/>
  <c r="CI59" i="3" s="1"/>
  <c r="CF60" i="3"/>
  <c r="CG60" i="3" s="1"/>
  <c r="CH60" i="3" s="1"/>
  <c r="CS53" i="3"/>
  <c r="CN54" i="3"/>
  <c r="BN54" i="3" s="1"/>
  <c r="BJ54" i="3"/>
  <c r="CQ55" i="3"/>
  <c r="BV55" i="3"/>
  <c r="CO57" i="3"/>
  <c r="CK57" i="3"/>
  <c r="AX57" i="3"/>
  <c r="EQ62" i="3"/>
  <c r="CP56" i="3"/>
  <c r="BR56" i="3"/>
  <c r="CJ58" i="3"/>
  <c r="AT58" i="3"/>
  <c r="BF55" i="3"/>
  <c r="CM55" i="3"/>
  <c r="CL56" i="3"/>
  <c r="BB56" i="3"/>
  <c r="BZ54" i="3"/>
  <c r="CR54" i="3"/>
  <c r="CD54" i="3" s="1"/>
  <c r="AP59" i="3" l="1"/>
  <c r="AL60" i="3"/>
  <c r="CF61" i="3"/>
  <c r="CG61" i="3" s="1"/>
  <c r="CH61" i="3" s="1"/>
  <c r="CS54" i="3"/>
  <c r="CM56" i="3"/>
  <c r="BF56" i="3"/>
  <c r="CJ59" i="3"/>
  <c r="AT59" i="3"/>
  <c r="CI60" i="3"/>
  <c r="AP60" i="3"/>
  <c r="BZ55" i="3"/>
  <c r="CR55" i="3"/>
  <c r="CD55" i="3" s="1"/>
  <c r="BB57" i="3"/>
  <c r="CL57" i="3"/>
  <c r="CN55" i="3"/>
  <c r="BN55" i="3" s="1"/>
  <c r="BJ55" i="3"/>
  <c r="CP57" i="3"/>
  <c r="BR57" i="3"/>
  <c r="CQ56" i="3"/>
  <c r="BV56" i="3"/>
  <c r="EQ63" i="3"/>
  <c r="CK58" i="3"/>
  <c r="AX58" i="3"/>
  <c r="CO58" i="3"/>
  <c r="AL61" i="3" l="1"/>
  <c r="CF62" i="3"/>
  <c r="CG62" i="3" s="1"/>
  <c r="CH62" i="3" s="1"/>
  <c r="EQ64" i="3"/>
  <c r="EQ65" i="3" s="1"/>
  <c r="EQ66" i="3" s="1"/>
  <c r="EQ67" i="3" s="1"/>
  <c r="EQ68" i="3" s="1"/>
  <c r="CP58" i="3"/>
  <c r="BR58" i="3"/>
  <c r="CR56" i="3"/>
  <c r="CD56" i="3" s="1"/>
  <c r="BZ56" i="3"/>
  <c r="CO59" i="3"/>
  <c r="CK59" i="3"/>
  <c r="AX59" i="3"/>
  <c r="CI61" i="3"/>
  <c r="AP61" i="3"/>
  <c r="CJ60" i="3"/>
  <c r="AT60" i="3"/>
  <c r="CM57" i="3"/>
  <c r="BF57" i="3"/>
  <c r="CQ57" i="3"/>
  <c r="BV57" i="3"/>
  <c r="CS55" i="3"/>
  <c r="CL58" i="3"/>
  <c r="BB58" i="3"/>
  <c r="CN56" i="3"/>
  <c r="BJ56" i="3"/>
  <c r="AL62" i="3" l="1"/>
  <c r="CF63" i="3"/>
  <c r="CG63" i="3" s="1"/>
  <c r="AL63" i="3" s="1"/>
  <c r="CM58" i="3"/>
  <c r="BF58" i="3"/>
  <c r="BV58" i="3"/>
  <c r="CQ58" i="3"/>
  <c r="CR57" i="3"/>
  <c r="BZ57" i="3"/>
  <c r="AX60" i="3"/>
  <c r="CO60" i="3"/>
  <c r="CK60" i="3"/>
  <c r="CJ61" i="3"/>
  <c r="AT61" i="3"/>
  <c r="CN57" i="3"/>
  <c r="BN57" i="3" s="1"/>
  <c r="BJ57" i="3"/>
  <c r="CL59" i="3"/>
  <c r="BB59" i="3"/>
  <c r="BN56" i="3"/>
  <c r="CS56" i="3"/>
  <c r="CP59" i="3"/>
  <c r="BR59" i="3"/>
  <c r="CI62" i="3"/>
  <c r="AP62" i="3"/>
  <c r="CH63" i="3" l="1"/>
  <c r="AP63" i="3" s="1"/>
  <c r="CJ62" i="3"/>
  <c r="AT62" i="3"/>
  <c r="BF59" i="3"/>
  <c r="CM59" i="3"/>
  <c r="CP60" i="3"/>
  <c r="BR60" i="3"/>
  <c r="CF64" i="3"/>
  <c r="CG64" i="3" s="1"/>
  <c r="CD57" i="3"/>
  <c r="CS57" i="3"/>
  <c r="CK61" i="3"/>
  <c r="AX61" i="3"/>
  <c r="CO61" i="3"/>
  <c r="CR58" i="3"/>
  <c r="CD58" i="3" s="1"/>
  <c r="BZ58" i="3"/>
  <c r="CL60" i="3"/>
  <c r="BB60" i="3"/>
  <c r="CQ59" i="3"/>
  <c r="BV59" i="3"/>
  <c r="CN58" i="3"/>
  <c r="BJ58" i="3"/>
  <c r="CF65" i="3" l="1"/>
  <c r="CG65" i="3" s="1"/>
  <c r="CI63" i="3"/>
  <c r="CJ63" i="3" s="1"/>
  <c r="BN58" i="3"/>
  <c r="CS58" i="3"/>
  <c r="BJ59" i="3"/>
  <c r="CN59" i="3"/>
  <c r="BN59" i="3" s="1"/>
  <c r="CM60" i="3"/>
  <c r="BF60" i="3"/>
  <c r="CQ60" i="3"/>
  <c r="BV60" i="3"/>
  <c r="CO62" i="3"/>
  <c r="CK62" i="3"/>
  <c r="AX62" i="3"/>
  <c r="BR61" i="3"/>
  <c r="CP61" i="3"/>
  <c r="CL61" i="3"/>
  <c r="BB61" i="3"/>
  <c r="CR59" i="3"/>
  <c r="CD59" i="3" s="1"/>
  <c r="BZ59" i="3"/>
  <c r="AL64" i="3"/>
  <c r="CH64" i="3"/>
  <c r="CH65" i="3" l="1"/>
  <c r="CI65" i="3" s="1"/>
  <c r="CJ65" i="3" s="1"/>
  <c r="AT63" i="3"/>
  <c r="AL65" i="3"/>
  <c r="CF66" i="3"/>
  <c r="CP62" i="3"/>
  <c r="BR62" i="3"/>
  <c r="CS59" i="3"/>
  <c r="CL62" i="3"/>
  <c r="BB62" i="3"/>
  <c r="AP64" i="3"/>
  <c r="CI64" i="3"/>
  <c r="CK63" i="3"/>
  <c r="AX63" i="3"/>
  <c r="CO63" i="3"/>
  <c r="CR60" i="3"/>
  <c r="BZ60" i="3"/>
  <c r="CM61" i="3"/>
  <c r="BF61" i="3"/>
  <c r="CQ61" i="3"/>
  <c r="BV61" i="3"/>
  <c r="CN60" i="3"/>
  <c r="BN60" i="3" s="1"/>
  <c r="BJ60" i="3"/>
  <c r="AP65" i="3" l="1"/>
  <c r="CG66" i="3"/>
  <c r="CO65" i="3"/>
  <c r="CP65" i="3" s="1"/>
  <c r="CQ65" i="3" s="1"/>
  <c r="CR65" i="3" s="1"/>
  <c r="CK65" i="3"/>
  <c r="CF67" i="3"/>
  <c r="CG67" i="3" s="1"/>
  <c r="CF68" i="3"/>
  <c r="AI69" i="3"/>
  <c r="AI110" i="3" s="1"/>
  <c r="AG69" i="3"/>
  <c r="AG110" i="3" s="1"/>
  <c r="AJ69" i="3"/>
  <c r="AJ110" i="3" s="1"/>
  <c r="AC69" i="3"/>
  <c r="AF69" i="3"/>
  <c r="AF110" i="3" s="1"/>
  <c r="AD69" i="3"/>
  <c r="AE69" i="3"/>
  <c r="AE110" i="3" s="1"/>
  <c r="AH69" i="3"/>
  <c r="AK69" i="3"/>
  <c r="AK110" i="3" s="1"/>
  <c r="AP69" i="3"/>
  <c r="BB63" i="3"/>
  <c r="CL63" i="3"/>
  <c r="BF62" i="3"/>
  <c r="CM62" i="3"/>
  <c r="CN61" i="3"/>
  <c r="BN61" i="3" s="1"/>
  <c r="BJ61" i="3"/>
  <c r="CJ64" i="3"/>
  <c r="AT64" i="3"/>
  <c r="CQ62" i="3"/>
  <c r="BV62" i="3"/>
  <c r="AT65" i="3"/>
  <c r="CD60" i="3"/>
  <c r="CS60" i="3"/>
  <c r="BR63" i="3"/>
  <c r="CP63" i="3"/>
  <c r="CR61" i="3"/>
  <c r="BZ61" i="3"/>
  <c r="AI143" i="3" l="1"/>
  <c r="CL65" i="3"/>
  <c r="CM65" i="3" s="1"/>
  <c r="CN65" i="3" s="1"/>
  <c r="CG68" i="3"/>
  <c r="CH67" i="3"/>
  <c r="CI67" i="3" s="1"/>
  <c r="CJ67" i="3" s="1"/>
  <c r="CH66" i="3"/>
  <c r="AL66" i="3"/>
  <c r="AL67" i="3"/>
  <c r="CE69" i="3"/>
  <c r="AT69" i="3"/>
  <c r="CD61" i="3"/>
  <c r="CS61" i="3"/>
  <c r="CN62" i="3"/>
  <c r="BJ62" i="3"/>
  <c r="AX65" i="3"/>
  <c r="BV63" i="3"/>
  <c r="CQ63" i="3"/>
  <c r="CK64" i="3"/>
  <c r="CO64" i="3"/>
  <c r="AX64" i="3"/>
  <c r="CM63" i="3"/>
  <c r="BF63" i="3"/>
  <c r="CR62" i="3"/>
  <c r="CD62" i="3" s="1"/>
  <c r="BZ62" i="3"/>
  <c r="AP67" i="3" l="1"/>
  <c r="CS65" i="3"/>
  <c r="CI66" i="3"/>
  <c r="AP66" i="3"/>
  <c r="CK67" i="3"/>
  <c r="CO67" i="3"/>
  <c r="CP67" i="3" s="1"/>
  <c r="CQ67" i="3" s="1"/>
  <c r="CR67" i="3" s="1"/>
  <c r="CH68" i="3"/>
  <c r="CI68" i="3" s="1"/>
  <c r="CJ68" i="3" s="1"/>
  <c r="CG69" i="3"/>
  <c r="AL68" i="3"/>
  <c r="AX69" i="3"/>
  <c r="BR65" i="3"/>
  <c r="CN63" i="3"/>
  <c r="BN63" i="3" s="1"/>
  <c r="BJ63" i="3"/>
  <c r="CP64" i="3"/>
  <c r="BR64" i="3"/>
  <c r="BN62" i="3"/>
  <c r="CS62" i="3"/>
  <c r="BB64" i="3"/>
  <c r="CL64" i="3"/>
  <c r="BZ63" i="3"/>
  <c r="CR63" i="3"/>
  <c r="CD63" i="3" s="1"/>
  <c r="AT67" i="3"/>
  <c r="BB65" i="3"/>
  <c r="AP68" i="3" l="1"/>
  <c r="AT68" i="3"/>
  <c r="CH69" i="3"/>
  <c r="CL67" i="3"/>
  <c r="CM67" i="3" s="1"/>
  <c r="CN67" i="3" s="1"/>
  <c r="CK68" i="3"/>
  <c r="CL68" i="3" s="1"/>
  <c r="CM68" i="3" s="1"/>
  <c r="CN68" i="3" s="1"/>
  <c r="CO68" i="3"/>
  <c r="CP68" i="3" s="1"/>
  <c r="CQ68" i="3" s="1"/>
  <c r="CR68" i="3" s="1"/>
  <c r="AL69" i="3"/>
  <c r="CI69" i="3"/>
  <c r="CJ66" i="3"/>
  <c r="AT66" i="3"/>
  <c r="BB69" i="3"/>
  <c r="BB110" i="3" s="1"/>
  <c r="BB136" i="3" s="1"/>
  <c r="AY149" i="3" s="1"/>
  <c r="BR69" i="3"/>
  <c r="BR110" i="3" s="1"/>
  <c r="BR136" i="3" s="1"/>
  <c r="BO149" i="3" s="1"/>
  <c r="BV64" i="3"/>
  <c r="CQ64" i="3"/>
  <c r="BF65" i="3"/>
  <c r="AX67" i="3"/>
  <c r="AX68" i="3"/>
  <c r="CS63" i="3"/>
  <c r="BF64" i="3"/>
  <c r="CM64" i="3"/>
  <c r="BV65" i="3"/>
  <c r="CS68" i="3" l="1"/>
  <c r="CK66" i="3"/>
  <c r="CK69" i="3" s="1"/>
  <c r="CO66" i="3"/>
  <c r="AX66" i="3"/>
  <c r="CJ69" i="3"/>
  <c r="CS67" i="3"/>
  <c r="BV69" i="3"/>
  <c r="BV110" i="3" s="1"/>
  <c r="BV136" i="3" s="1"/>
  <c r="BS149" i="3" s="1"/>
  <c r="BO150" i="3" s="1"/>
  <c r="BF69" i="3"/>
  <c r="BF110" i="3" s="1"/>
  <c r="BF136" i="3" s="1"/>
  <c r="BC149" i="3" s="1"/>
  <c r="AY150" i="3" s="1"/>
  <c r="BN65" i="3"/>
  <c r="BJ65" i="3"/>
  <c r="BR68" i="3"/>
  <c r="BB68" i="3"/>
  <c r="BB67" i="3"/>
  <c r="CR64" i="3"/>
  <c r="BZ64" i="3"/>
  <c r="BJ64" i="3"/>
  <c r="CN64" i="3"/>
  <c r="BN64" i="3" s="1"/>
  <c r="BZ65" i="3"/>
  <c r="CD65" i="3"/>
  <c r="BR67" i="3"/>
  <c r="CP66" i="3" l="1"/>
  <c r="BR66" i="3"/>
  <c r="CL66" i="3"/>
  <c r="BB66" i="3"/>
  <c r="CO69" i="3"/>
  <c r="BN69" i="3"/>
  <c r="BN110" i="3" s="1"/>
  <c r="BN136" i="3" s="1"/>
  <c r="BK149" i="3" s="1"/>
  <c r="BJ69" i="3"/>
  <c r="BZ69" i="3"/>
  <c r="BZ110" i="3" s="1"/>
  <c r="BZ136" i="3" s="1"/>
  <c r="BW149" i="3" s="1"/>
  <c r="BV68" i="3"/>
  <c r="BF68" i="3"/>
  <c r="BF67" i="3"/>
  <c r="BV67" i="3"/>
  <c r="CD64" i="3"/>
  <c r="CS64" i="3"/>
  <c r="CM66" i="3" l="1"/>
  <c r="CM69" i="3" s="1"/>
  <c r="BF66" i="3"/>
  <c r="CL69" i="3"/>
  <c r="CQ66" i="3"/>
  <c r="CQ69" i="3" s="1"/>
  <c r="BV66" i="3"/>
  <c r="CP69" i="3"/>
  <c r="CD69" i="3"/>
  <c r="CD110" i="3" s="1"/>
  <c r="CD136" i="3" s="1"/>
  <c r="CA149" i="3" s="1"/>
  <c r="BW150" i="3" s="1"/>
  <c r="BN67" i="3"/>
  <c r="BJ67" i="3"/>
  <c r="BJ68" i="3"/>
  <c r="CD67" i="3"/>
  <c r="BZ67" i="3"/>
  <c r="BZ68" i="3"/>
  <c r="CR66" i="3" l="1"/>
  <c r="CD66" i="3" s="1"/>
  <c r="BZ66" i="3"/>
  <c r="CN66" i="3"/>
  <c r="BN66" i="3" s="1"/>
  <c r="BJ66" i="3"/>
  <c r="BN68" i="3"/>
  <c r="CD68" i="3"/>
  <c r="CR69" i="3" l="1"/>
  <c r="CN69" i="3"/>
  <c r="CS66" i="3"/>
  <c r="CS69" i="3" s="1"/>
  <c r="BJ82" i="3" l="1"/>
  <c r="BJ110" i="3" s="1"/>
  <c r="BJ136" i="3" s="1"/>
  <c r="BG149" i="3" s="1"/>
  <c r="BG150" i="3" s="1"/>
  <c r="AD74" i="3"/>
  <c r="AC74" i="3" s="1"/>
  <c r="A102" i="3" s="1"/>
  <c r="A106" i="3" l="1"/>
  <c r="A107" i="3"/>
  <c r="A105" i="3"/>
  <c r="A104" i="3"/>
  <c r="A103" i="3"/>
  <c r="A89" i="3"/>
  <c r="A88" i="3"/>
  <c r="A87" i="3"/>
  <c r="CG74" i="3"/>
  <c r="CH74" i="3" s="1"/>
  <c r="AC82" i="3"/>
  <c r="AH74" i="3"/>
  <c r="AD82" i="3"/>
  <c r="AD110" i="3" l="1"/>
  <c r="AD136" i="3" s="1"/>
  <c r="AC110" i="3"/>
  <c r="AC136" i="3" s="1"/>
  <c r="CE136" i="3" s="1"/>
  <c r="CF103" i="3"/>
  <c r="CF104" i="3"/>
  <c r="CF105" i="3"/>
  <c r="CF107" i="3"/>
  <c r="CF106" i="3"/>
  <c r="CG82" i="3"/>
  <c r="CG110" i="3" s="1"/>
  <c r="CG136" i="3" s="1"/>
  <c r="CH82" i="3"/>
  <c r="CH110" i="3" s="1"/>
  <c r="CH136" i="3" s="1"/>
  <c r="CI74" i="3"/>
  <c r="AH82" i="3"/>
  <c r="AH110" i="3" s="1"/>
  <c r="CE74" i="3"/>
  <c r="AL105" i="3" l="1"/>
  <c r="AL106" i="3"/>
  <c r="AL104" i="3"/>
  <c r="AL107" i="3"/>
  <c r="AL103" i="3"/>
  <c r="AL108" i="3" s="1"/>
  <c r="CJ74" i="3"/>
  <c r="CI82" i="3"/>
  <c r="CI110" i="3" s="1"/>
  <c r="CI136" i="3" s="1"/>
  <c r="AI153" i="3" l="1"/>
  <c r="AL110" i="3"/>
  <c r="AL136" i="3" s="1"/>
  <c r="AI149" i="3" s="1"/>
  <c r="AP104" i="3"/>
  <c r="AP106" i="3"/>
  <c r="AP107" i="3"/>
  <c r="AP105" i="3"/>
  <c r="AP103" i="3"/>
  <c r="CK74" i="3"/>
  <c r="CJ82" i="3"/>
  <c r="CJ110" i="3" s="1"/>
  <c r="CJ136" i="3" s="1"/>
  <c r="CO74" i="3"/>
  <c r="AP108" i="3" l="1"/>
  <c r="AT103" i="3"/>
  <c r="AT106" i="3"/>
  <c r="AT105" i="3"/>
  <c r="AT107" i="3"/>
  <c r="AT104" i="3"/>
  <c r="CO82" i="3"/>
  <c r="CO110" i="3" s="1"/>
  <c r="CO136" i="3" s="1"/>
  <c r="CP74" i="3"/>
  <c r="CK82" i="3"/>
  <c r="CK110" i="3" s="1"/>
  <c r="CK136" i="3" s="1"/>
  <c r="CL74" i="3"/>
  <c r="AM153" i="3" l="1"/>
  <c r="AP110" i="3"/>
  <c r="AP136" i="3" s="1"/>
  <c r="AM149" i="3" s="1"/>
  <c r="AI150" i="3" s="1"/>
  <c r="AT108" i="3"/>
  <c r="AX107" i="3"/>
  <c r="AX104" i="3"/>
  <c r="AX105" i="3"/>
  <c r="AX106" i="3"/>
  <c r="AX103" i="3"/>
  <c r="CM74" i="3"/>
  <c r="CL82" i="3"/>
  <c r="CL110" i="3" s="1"/>
  <c r="CL136" i="3" s="1"/>
  <c r="CQ74" i="3"/>
  <c r="CP82" i="3"/>
  <c r="CP110" i="3" s="1"/>
  <c r="CP136" i="3" s="1"/>
  <c r="AQ153" i="3" l="1"/>
  <c r="AT110" i="3"/>
  <c r="AT136" i="3" s="1"/>
  <c r="AQ149" i="3" s="1"/>
  <c r="AX108" i="3"/>
  <c r="BB103" i="3"/>
  <c r="BB106" i="3"/>
  <c r="BR104" i="3"/>
  <c r="BB104" i="3"/>
  <c r="BR107" i="3"/>
  <c r="BB105" i="3"/>
  <c r="BR106" i="3"/>
  <c r="BR105" i="3"/>
  <c r="BB107" i="3"/>
  <c r="BR103" i="3"/>
  <c r="CR74" i="3"/>
  <c r="CQ82" i="3"/>
  <c r="CQ110" i="3" s="1"/>
  <c r="CQ136" i="3" s="1"/>
  <c r="CN74" i="3"/>
  <c r="CN82" i="3" s="1"/>
  <c r="CN110" i="3" s="1"/>
  <c r="CN136" i="3" s="1"/>
  <c r="CM82" i="3"/>
  <c r="CM110" i="3" s="1"/>
  <c r="CM136" i="3" s="1"/>
  <c r="AU153" i="3" l="1"/>
  <c r="AX110" i="3"/>
  <c r="AX136" i="3" s="1"/>
  <c r="AU149" i="3" s="1"/>
  <c r="AQ150" i="3" s="1"/>
  <c r="BB108" i="3"/>
  <c r="AY153" i="3" s="1"/>
  <c r="BR108" i="3"/>
  <c r="BO153" i="3" s="1"/>
  <c r="BV105" i="3"/>
  <c r="BV106" i="3"/>
  <c r="BF107" i="3"/>
  <c r="BF105" i="3"/>
  <c r="BF106" i="3"/>
  <c r="BV103" i="3"/>
  <c r="BV107" i="3"/>
  <c r="BF104" i="3"/>
  <c r="BV104" i="3"/>
  <c r="BF103" i="3"/>
  <c r="CR82" i="3"/>
  <c r="CR110" i="3" s="1"/>
  <c r="CR136" i="3" s="1"/>
  <c r="CS74" i="3"/>
  <c r="CS82" i="3" s="1"/>
  <c r="CS110" i="3" s="1"/>
  <c r="CS136" i="3" s="1"/>
  <c r="BF108" i="3" l="1"/>
  <c r="BC153" i="3" s="1"/>
  <c r="BV108" i="3"/>
  <c r="BS153" i="3" s="1"/>
  <c r="BZ104" i="3"/>
  <c r="BZ103" i="3"/>
  <c r="CD103" i="3"/>
  <c r="BJ106" i="3"/>
  <c r="BN106" i="3"/>
  <c r="BZ107" i="3"/>
  <c r="CD107" i="3"/>
  <c r="BJ107" i="3"/>
  <c r="BN107" i="3"/>
  <c r="BZ106" i="3"/>
  <c r="BJ105" i="3"/>
  <c r="BN103" i="3"/>
  <c r="BJ103" i="3"/>
  <c r="BN104" i="3"/>
  <c r="BJ104" i="3"/>
  <c r="CD105" i="3"/>
  <c r="BZ105" i="3"/>
  <c r="BJ108" i="3" l="1"/>
  <c r="BG153" i="3" s="1"/>
  <c r="BZ108" i="3"/>
  <c r="BW153" i="3" s="1"/>
  <c r="CS103" i="3"/>
  <c r="CD104" i="3"/>
  <c r="CS104" i="3"/>
  <c r="CD106" i="3"/>
  <c r="CS106" i="3"/>
  <c r="BN105" i="3"/>
  <c r="BN108" i="3" s="1"/>
  <c r="BK153" i="3" s="1"/>
  <c r="CS105" i="3"/>
  <c r="CS107" i="3"/>
  <c r="CD108" i="3" l="1"/>
  <c r="CA153" i="3" s="1"/>
  <c r="CS10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Pavel</author>
    <author>HOME</author>
    <author>Брежнев</author>
  </authors>
  <commentList>
    <comment ref="BE20" authorId="0" shapeId="0" xr:uid="{00000000-0006-0000-0100-000001000000}">
      <text>
        <r>
          <rPr>
            <b/>
            <sz val="9"/>
            <color indexed="81"/>
            <rFont val="Tahoma"/>
            <family val="2"/>
            <charset val="204"/>
          </rPr>
          <t>Pavel:</t>
        </r>
        <r>
          <rPr>
            <sz val="9"/>
            <color indexed="81"/>
            <rFont val="Tahoma"/>
            <family val="2"/>
            <charset val="204"/>
          </rPr>
          <t xml:space="preserve"> Choose the required form of work</t>
        </r>
      </text>
    </comment>
    <comment ref="BF20" authorId="0" shapeId="0" xr:uid="{00000000-0006-0000-0100-000002000000}">
      <text>
        <r>
          <rPr>
            <b/>
            <sz val="9"/>
            <color indexed="81"/>
            <rFont val="Tahoma"/>
            <family val="2"/>
            <charset val="204"/>
          </rPr>
          <t>Pavel:</t>
        </r>
        <r>
          <rPr>
            <sz val="9"/>
            <color indexed="81"/>
            <rFont val="Tahoma"/>
            <family val="2"/>
            <charset val="204"/>
          </rPr>
          <t xml:space="preserve"> Choose the required form of work</t>
        </r>
      </text>
    </comment>
    <comment ref="BG20" authorId="1" shapeId="0" xr:uid="{00000000-0006-0000-0100-000003000000}">
      <text>
        <r>
          <rPr>
            <b/>
            <sz val="9"/>
            <color indexed="81"/>
            <rFont val="Tahoma"/>
            <family val="2"/>
            <charset val="204"/>
          </rPr>
          <t>HOME:</t>
        </r>
        <r>
          <rPr>
            <sz val="9"/>
            <color indexed="81"/>
            <rFont val="Tahoma"/>
            <family val="2"/>
            <charset val="204"/>
          </rPr>
          <t xml:space="preserve"> Choose the required form of work</t>
        </r>
      </text>
    </comment>
    <comment ref="BB23" authorId="2" shapeId="0" xr:uid="{00000000-0006-0000-0100-000004000000}">
      <text>
        <r>
          <rPr>
            <sz val="8"/>
            <color indexed="81"/>
            <rFont val="Tahoma"/>
            <family val="2"/>
            <charset val="204"/>
          </rPr>
          <t>It is filled in after determining the schedule of the last semester</t>
        </r>
      </text>
    </comment>
    <comment ref="BC23" authorId="2" shapeId="0" xr:uid="{00000000-0006-0000-0100-000005000000}">
      <text>
        <r>
          <rPr>
            <sz val="8"/>
            <color indexed="81"/>
            <rFont val="Tahoma"/>
            <family val="2"/>
            <charset val="204"/>
          </rPr>
          <t>It is filled in after determining the schedule of the last semester</t>
        </r>
      </text>
    </comment>
    <comment ref="BD23" authorId="2" shapeId="0" xr:uid="{00000000-0006-0000-0100-000006000000}">
      <text>
        <r>
          <rPr>
            <sz val="8"/>
            <color indexed="81"/>
            <rFont val="Tahoma"/>
            <family val="2"/>
            <charset val="204"/>
          </rPr>
          <t>It is filled in after determining the schedule of the last semester</t>
        </r>
      </text>
    </comment>
    <comment ref="BE23" authorId="2" shapeId="0" xr:uid="{00000000-0006-0000-0100-000007000000}">
      <text>
        <r>
          <rPr>
            <b/>
            <sz val="8"/>
            <color indexed="81"/>
            <rFont val="Tahoma"/>
            <family val="2"/>
            <charset val="204"/>
          </rPr>
          <t>It is filled in after determining the schedule of the last semester</t>
        </r>
      </text>
    </comment>
    <comment ref="BF23" authorId="2" shapeId="0" xr:uid="{00000000-0006-0000-0100-000008000000}">
      <text>
        <r>
          <rPr>
            <b/>
            <sz val="8"/>
            <color indexed="81"/>
            <rFont val="Tahoma"/>
            <family val="2"/>
            <charset val="204"/>
          </rPr>
          <t>It is filled in after determining the schedule of the last semester</t>
        </r>
      </text>
    </comment>
    <comment ref="BG23" authorId="2" shapeId="0" xr:uid="{00000000-0006-0000-0100-000009000000}">
      <text>
        <r>
          <rPr>
            <b/>
            <sz val="8"/>
            <color indexed="81"/>
            <rFont val="Tahoma"/>
            <family val="2"/>
            <charset val="204"/>
          </rPr>
          <t>It is filled in after determining the schedule of the last semester</t>
        </r>
      </text>
    </comment>
    <comment ref="BH23" authorId="2" shapeId="0" xr:uid="{00000000-0006-0000-0100-00000A000000}">
      <text>
        <r>
          <rPr>
            <b/>
            <sz val="8"/>
            <color indexed="81"/>
            <rFont val="Tahoma"/>
            <family val="2"/>
            <charset val="204"/>
          </rPr>
          <t>It is filled in after determining the schedule of the last semester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HOME</author>
  </authors>
  <commentList>
    <comment ref="A102" authorId="0" shapeId="0" xr:uid="{00000000-0006-0000-0200-000002000000}">
      <text>
        <r>
          <rPr>
            <b/>
            <sz val="9"/>
            <color indexed="81"/>
            <rFont val="Tahoma"/>
            <family val="2"/>
            <charset val="204"/>
          </rPr>
          <t>HOME:</t>
        </r>
        <r>
          <rPr>
            <sz val="9"/>
            <color indexed="81"/>
            <rFont val="Tahoma"/>
            <family val="2"/>
            <charset val="204"/>
          </rPr>
          <t>The number will change automatically if there is qualifying work</t>
        </r>
      </text>
    </comment>
  </commentList>
</comments>
</file>

<file path=xl/sharedStrings.xml><?xml version="1.0" encoding="utf-8"?>
<sst xmlns="http://schemas.openxmlformats.org/spreadsheetml/2006/main" count="458" uniqueCount="327">
  <si>
    <t>Independent work</t>
  </si>
  <si>
    <t>No</t>
  </si>
  <si>
    <t>Semester</t>
  </si>
  <si>
    <t>Amount of hours</t>
  </si>
  <si>
    <t>code</t>
  </si>
  <si>
    <t>name</t>
  </si>
  <si>
    <t>EDUCATIONAL PROCESS PLAN</t>
  </si>
  <si>
    <t>The name of the disciplines</t>
  </si>
  <si>
    <t>Code of the department</t>
  </si>
  <si>
    <t>Distribution by semesters</t>
  </si>
  <si>
    <t>Distribution by courses and semesters</t>
  </si>
  <si>
    <t>Exams</t>
  </si>
  <si>
    <t>Credits</t>
  </si>
  <si>
    <t>Course. project</t>
  </si>
  <si>
    <t>Course. work</t>
  </si>
  <si>
    <t>Ind. task</t>
  </si>
  <si>
    <t>Together</t>
  </si>
  <si>
    <t>I</t>
  </si>
  <si>
    <t>II</t>
  </si>
  <si>
    <t>III</t>
  </si>
  <si>
    <t>IV</t>
  </si>
  <si>
    <t>Hour</t>
  </si>
  <si>
    <t>ECTS credits</t>
  </si>
  <si>
    <t>#</t>
  </si>
  <si>
    <t>Production practice</t>
  </si>
  <si>
    <t>INFORMATION PART</t>
  </si>
  <si>
    <t>PRODUCTION PRACTICES</t>
  </si>
  <si>
    <t>Name</t>
  </si>
  <si>
    <t>Number of credit hours=</t>
  </si>
  <si>
    <t>Certification</t>
  </si>
  <si>
    <t>% SRS</t>
  </si>
  <si>
    <t>S</t>
  </si>
  <si>
    <t>Credits by semesters</t>
  </si>
  <si>
    <t>WARNING! This part of the plan is NOT PRINTABLE!</t>
  </si>
  <si>
    <t xml:space="preserve"> Together:</t>
  </si>
  <si>
    <t>Attention! The zones are colored in yellow - they are calculated automatically!</t>
  </si>
  <si>
    <t>Specialization:</t>
  </si>
  <si>
    <t>"I approve"</t>
  </si>
  <si>
    <t>Ministry of Education and Science of Ukraine</t>
  </si>
  <si>
    <t>II. Summary of time usage (weeks)</t>
  </si>
  <si>
    <t>COURSE</t>
  </si>
  <si>
    <t>September</t>
  </si>
  <si>
    <t>October</t>
  </si>
  <si>
    <t>November</t>
  </si>
  <si>
    <t>December</t>
  </si>
  <si>
    <t>January</t>
  </si>
  <si>
    <t>February</t>
  </si>
  <si>
    <t>March</t>
  </si>
  <si>
    <t>April</t>
  </si>
  <si>
    <t>May</t>
  </si>
  <si>
    <t>June</t>
  </si>
  <si>
    <t>July</t>
  </si>
  <si>
    <t>August</t>
  </si>
  <si>
    <t>Theoretical training</t>
  </si>
  <si>
    <t>Educational practice</t>
  </si>
  <si>
    <t>Vacation</t>
  </si>
  <si>
    <t>In total</t>
  </si>
  <si>
    <t>AND</t>
  </si>
  <si>
    <t>II</t>
  </si>
  <si>
    <t>THEORETICAL TRAINING</t>
  </si>
  <si>
    <t>::</t>
  </si>
  <si>
    <t xml:space="preserve"> =</t>
  </si>
  <si>
    <t>VACATION</t>
  </si>
  <si>
    <t>//</t>
  </si>
  <si>
    <t>PRACTICES:</t>
  </si>
  <si>
    <t>K - Computer room; B - Production; N - Educational; ZE - General and environmental; NP - Naukova; P - Undergraduate; KT - Design and Technology; PT - Design and Technology;</t>
  </si>
  <si>
    <t>=</t>
  </si>
  <si>
    <t>Ind.z. compulsory+discs of higher education institutions</t>
  </si>
  <si>
    <t>Number of academic weeks in semesters</t>
  </si>
  <si>
    <t>KR</t>
  </si>
  <si>
    <t>KPr</t>
  </si>
  <si>
    <t>credit</t>
  </si>
  <si>
    <t>credit</t>
  </si>
  <si>
    <t>loans</t>
  </si>
  <si>
    <t>___________________________ O.V. Porkuyan</t>
  </si>
  <si>
    <t>Year of admission</t>
  </si>
  <si>
    <t xml:space="preserve"> Discipline</t>
  </si>
  <si>
    <t>Specialty</t>
  </si>
  <si>
    <t>Calculation of course projects and courses. Works</t>
  </si>
  <si>
    <t>Calculation of receipts</t>
  </si>
  <si>
    <t xml:space="preserve"> Credits</t>
  </si>
  <si>
    <t>ObOp</t>
  </si>
  <si>
    <t>EP</t>
  </si>
  <si>
    <t>LUBRT</t>
  </si>
  <si>
    <t>KISU</t>
  </si>
  <si>
    <t>EA</t>
  </si>
  <si>
    <t>HIE</t>
  </si>
  <si>
    <t>EI</t>
  </si>
  <si>
    <t>TLP</t>
  </si>
  <si>
    <t>MPM</t>
  </si>
  <si>
    <t>ZLFV</t>
  </si>
  <si>
    <t>PPSR</t>
  </si>
  <si>
    <t>PS</t>
  </si>
  <si>
    <t>GP</t>
  </si>
  <si>
    <t>CP</t>
  </si>
  <si>
    <t>2</t>
  </si>
  <si>
    <t>Counting exams</t>
  </si>
  <si>
    <t>Exams</t>
  </si>
  <si>
    <t>K. projects</t>
  </si>
  <si>
    <t>K. works</t>
  </si>
  <si>
    <t>Form of education</t>
  </si>
  <si>
    <t>Practice</t>
  </si>
  <si>
    <t>Educational degree:</t>
  </si>
  <si>
    <t>EXAMINATION PERIOD</t>
  </si>
  <si>
    <t>Non-printable information</t>
  </si>
  <si>
    <t>In the printable area, enter only those designations that are used in this plan</t>
  </si>
  <si>
    <t>training of higher education applicants</t>
  </si>
  <si>
    <t>Eastern Ukrainian National University named after Volodymyr Dahl</t>
  </si>
  <si>
    <t>ZATPTM</t>
  </si>
  <si>
    <t>KNI</t>
  </si>
  <si>
    <r>
      <t xml:space="preserve"> WARNING! After agreeing on the schedule of classes in the 8th semester, write down the number of weeks in the cell</t>
    </r>
    <r>
      <rPr>
        <b/>
        <sz val="12"/>
        <color indexed="10"/>
        <rFont val="Calibri"/>
        <family val="2"/>
        <charset val="204"/>
      </rPr>
      <t>BP4</t>
    </r>
    <r>
      <rPr>
        <b/>
        <sz val="12"/>
        <rFont val="Calibri"/>
        <family val="2"/>
        <charset val="204"/>
      </rPr>
      <t xml:space="preserve"> on the letter "PLAN OF THE EDUCATIONAL PROCESS"</t>
    </r>
  </si>
  <si>
    <t>PUMM</t>
  </si>
  <si>
    <t>BUPP</t>
  </si>
  <si>
    <t>IA</t>
  </si>
  <si>
    <t>According to the program</t>
  </si>
  <si>
    <t>2.10</t>
  </si>
  <si>
    <t>2.</t>
  </si>
  <si>
    <t>2.11</t>
  </si>
  <si>
    <t>2.12</t>
  </si>
  <si>
    <t>2.13</t>
  </si>
  <si>
    <t>2.14</t>
  </si>
  <si>
    <t>2.15</t>
  </si>
  <si>
    <t>2.16</t>
  </si>
  <si>
    <t>2.17</t>
  </si>
  <si>
    <t>2.18</t>
  </si>
  <si>
    <t xml:space="preserve"> course projects</t>
  </si>
  <si>
    <t xml:space="preserve"> term papers</t>
  </si>
  <si>
    <t>hours</t>
  </si>
  <si>
    <t>Foreign language</t>
  </si>
  <si>
    <t>2.19</t>
  </si>
  <si>
    <t>2.20</t>
  </si>
  <si>
    <t>2.01</t>
  </si>
  <si>
    <t>2.02</t>
  </si>
  <si>
    <t>2.03</t>
  </si>
  <si>
    <t>2.04</t>
  </si>
  <si>
    <t>2.05</t>
  </si>
  <si>
    <t>2.06</t>
  </si>
  <si>
    <t>2.07</t>
  </si>
  <si>
    <t>2.08</t>
  </si>
  <si>
    <t>2.09</t>
  </si>
  <si>
    <t>Mandatory educational components</t>
  </si>
  <si>
    <t>Elective educational components</t>
  </si>
  <si>
    <t>Elective discipline 1</t>
  </si>
  <si>
    <t>Elective discipline 2</t>
  </si>
  <si>
    <t>Elective discipline 3</t>
  </si>
  <si>
    <t>Elective discipline 4</t>
  </si>
  <si>
    <t>Elective discipline 5</t>
  </si>
  <si>
    <t>Elective discipline 6</t>
  </si>
  <si>
    <t>Elective discipline 7</t>
  </si>
  <si>
    <t>Elective discipline 8</t>
  </si>
  <si>
    <t>Elective discipline 9</t>
  </si>
  <si>
    <t>Elective discipline 10</t>
  </si>
  <si>
    <t>Elective discipline 11</t>
  </si>
  <si>
    <t>Elective discipline 12</t>
  </si>
  <si>
    <t>Lectures</t>
  </si>
  <si>
    <t>Laboratory work</t>
  </si>
  <si>
    <t>Practical classes (seminars)</t>
  </si>
  <si>
    <t xml:space="preserve"> CURRICULUM</t>
  </si>
  <si>
    <t xml:space="preserve"> I. Schedule of the educational process</t>
  </si>
  <si>
    <t>Approved:</t>
  </si>
  <si>
    <t>number of classroom hours and credits per semester</t>
  </si>
  <si>
    <t>The plan was drawn up in accordance with</t>
  </si>
  <si>
    <t xml:space="preserve"> (name of educational program)</t>
  </si>
  <si>
    <t>as well as according to requirements</t>
  </si>
  <si>
    <t xml:space="preserve"> (name of professional standard, if available)</t>
  </si>
  <si>
    <t>Chair</t>
  </si>
  <si>
    <t>(degree, academic title, surname and initials)</t>
  </si>
  <si>
    <t xml:space="preserve"> Head of the department</t>
  </si>
  <si>
    <t>1.1</t>
  </si>
  <si>
    <t>Educational disciplines</t>
  </si>
  <si>
    <t>1.2</t>
  </si>
  <si>
    <t>1.2.01</t>
  </si>
  <si>
    <t>1.2.02</t>
  </si>
  <si>
    <t>1.2.03</t>
  </si>
  <si>
    <t>1.2.04</t>
  </si>
  <si>
    <t>1.2.05</t>
  </si>
  <si>
    <t>1.2.06</t>
  </si>
  <si>
    <t>1.2.07</t>
  </si>
  <si>
    <t>1.2.08</t>
  </si>
  <si>
    <t>Mandatory components together:</t>
  </si>
  <si>
    <t>Elective discipline 13</t>
  </si>
  <si>
    <t>Elective discipline 14</t>
  </si>
  <si>
    <t>Elective discipline 15</t>
  </si>
  <si>
    <t>Elective discipline 16</t>
  </si>
  <si>
    <t>Elective discipline 17</t>
  </si>
  <si>
    <t>Elective discipline 18</t>
  </si>
  <si>
    <t>Elective discipline 19</t>
  </si>
  <si>
    <t>Elective discipline 20</t>
  </si>
  <si>
    <t xml:space="preserve"> Selective components together:</t>
  </si>
  <si>
    <t>3</t>
  </si>
  <si>
    <t>10</t>
  </si>
  <si>
    <t xml:space="preserve"> Together academic disciplines:</t>
  </si>
  <si>
    <t xml:space="preserve"> Practice together:</t>
  </si>
  <si>
    <t xml:space="preserve"> Number:</t>
  </si>
  <si>
    <t>Amount of ECTS credits:</t>
  </si>
  <si>
    <t>including:</t>
  </si>
  <si>
    <t xml:space="preserve"> - per semester</t>
  </si>
  <si>
    <t xml:space="preserve"> - in a year</t>
  </si>
  <si>
    <t xml:space="preserve"> - selective part of the plan</t>
  </si>
  <si>
    <t xml:space="preserve"> - course projects</t>
  </si>
  <si>
    <t xml:space="preserve"> - coursework</t>
  </si>
  <si>
    <t xml:space="preserve"> - ind. tasks</t>
  </si>
  <si>
    <t xml:space="preserve"> - credits</t>
  </si>
  <si>
    <t>Dean of the Faculty of Law _____________ Arsentieva O.S.</t>
  </si>
  <si>
    <t>Dean of the Faculty of Engineering _____________ Kudryavtsev S.O.</t>
  </si>
  <si>
    <t>Dean of the Faculty of Information Technologies and Electronics _____________ Mitrokhin S.O.</t>
  </si>
  <si>
    <t>Borovik P.V.</t>
  </si>
  <si>
    <t>Head of the Academic Council_______________ prof. Porkuyan O.V.</t>
  </si>
  <si>
    <t>(signature)</t>
  </si>
  <si>
    <t>BASIC RECOMMENDATIONS REGARDING THE FORMATION OF CURRICULUM IN THIS TEMPLATE</t>
  </si>
  <si>
    <t xml:space="preserve"> 1. The formation of curricula must meet the requirements of the "Regulations on the procedure for the formation of curricula at the Volodymyr Dahl Eastern Ukrainian National University".</t>
  </si>
  <si>
    <t xml:space="preserve"> graphics of the educational process;</t>
  </si>
  <si>
    <t xml:space="preserve"> - summary data on the use of time (weeks).</t>
  </si>
  <si>
    <t xml:space="preserve"> 2. The formation of educational plans should begin with the full-time form of education, namely, fill in the title page ("Day Title" tab) and the actual plan of the educational process ("DAY-TIME EDUCATIONAL PROCESS PLAN" tab).</t>
  </si>
  <si>
    <t>PRACTICES: B - production; P - pre-diploma</t>
  </si>
  <si>
    <t>Instructional classes</t>
  </si>
  <si>
    <t>Examinations - per session</t>
  </si>
  <si>
    <t>PREPARATION OF THE QUALIFICATION WORK</t>
  </si>
  <si>
    <t>4. Partial filling of the title page ("Title part-time" tab) of the part-time study plan is performed automatically, with the exception of:</t>
  </si>
  <si>
    <t xml:space="preserve"> 5. The plan of the part-time educational process is also automatically filled in (tab "PLAN OF THE EDUCATIONAL PROCESS OF THE CORRESPONDENCE").</t>
  </si>
  <si>
    <t xml:space="preserve"> 6. If the number of hours calculated automatically for part-time education should be different, it is enough to go to the required cell and make adjustments manually.</t>
  </si>
  <si>
    <t>7. When filling out the plan of the full-time educational process, failure to meet certain requirements leads to a change in the color of individual cells, namely:</t>
  </si>
  <si>
    <t xml:space="preserve"> 7.1. If the number of classroom hours is odd;</t>
  </si>
  <si>
    <t xml:space="preserve"> 7.2. If the number of audit hours is more than 50% of the total number of hours allocated for its study;</t>
  </si>
  <si>
    <t xml:space="preserve"> 7.3. If the semester number for "Elective 11" is not 7 or 8;</t>
  </si>
  <si>
    <t xml:space="preserve"> 7.4. If the amount of ECTS credits for bachelor's training is not equal to 240;</t>
  </si>
  <si>
    <t>7.5. If the total number of tests and exams is more than 9, or the amount of credits per semester is not equal to 30;</t>
  </si>
  <si>
    <t xml:space="preserve"> 7.6. If the total number of classroom classes for compulsory subjects for the 1st and 2nd semesters is more than 48 hours for the correspondence form of education, and more than 36 hours starting from the 3rd semester;</t>
  </si>
  <si>
    <t xml:space="preserve"> 8. In the subsection "Qualification work", if it is provided by the educational program, its name and the total number of credits should be indicated. If it is not there, these terms must be hidden.</t>
  </si>
  <si>
    <t>9. In the "Certification" subsection, indicate one or more forms of certification of higher education applicants, which are defined by the relevant standard of higher education (educational program). Credits for certification are not allocated, so the corresponding cells are blocked.</t>
  </si>
  <si>
    <t>Pre-diploma practice</t>
  </si>
  <si>
    <t>the number of weeks of theoretical study in the semester</t>
  </si>
  <si>
    <t>1.1.0</t>
  </si>
  <si>
    <t>1.1.</t>
  </si>
  <si>
    <t xml:space="preserve"> Academic Council of Volodymyr Dahl East Ukrainian National University, protocol No. _____ from "___"_______</t>
  </si>
  <si>
    <t xml:space="preserve"> p.</t>
  </si>
  <si>
    <t>"</t>
  </si>
  <si>
    <t>p.</t>
  </si>
  <si>
    <t>Director of the Center for Organizational and Methodological Support of Educational Activities</t>
  </si>
  <si>
    <t>FVT</t>
  </si>
  <si>
    <t>Dean of the Faculty of Transport and Construction __________ Kuzmenko S.V.</t>
  </si>
  <si>
    <t>Dean of the Faculty of Economics and Management ____________ Ivchenko E.A.</t>
  </si>
  <si>
    <t>FBS</t>
  </si>
  <si>
    <t>MET</t>
  </si>
  <si>
    <t>Right</t>
  </si>
  <si>
    <t>Ped</t>
  </si>
  <si>
    <t>ITP</t>
  </si>
  <si>
    <t>Yuf</t>
  </si>
  <si>
    <t>FSSN</t>
  </si>
  <si>
    <t>FITE</t>
  </si>
  <si>
    <t>FBI</t>
  </si>
  <si>
    <t>FEU</t>
  </si>
  <si>
    <t>Guarantor of the educational program</t>
  </si>
  <si>
    <t>Dean of the faculty</t>
  </si>
  <si>
    <t>Dean of the Faculty of Humanities and Social Sciences _____________ Kuzmina S.L.</t>
  </si>
  <si>
    <t>Dean of the Faculty of Human Health ____________ Tarasov V.Yu.</t>
  </si>
  <si>
    <t>Dean of the Faculty of Agriculture _____________ Martynets L.A.</t>
  </si>
  <si>
    <t>IFP</t>
  </si>
  <si>
    <t>ZTE</t>
  </si>
  <si>
    <t>TXT</t>
  </si>
  <si>
    <t>FI</t>
  </si>
  <si>
    <t>FZL</t>
  </si>
  <si>
    <t>AF</t>
  </si>
  <si>
    <t>V</t>
  </si>
  <si>
    <t>VI</t>
  </si>
  <si>
    <t>master</t>
  </si>
  <si>
    <t>Obov</t>
  </si>
  <si>
    <t>Choice</t>
  </si>
  <si>
    <t xml:space="preserve"> - exams</t>
  </si>
  <si>
    <t>Compulsory subjects (hours/week on average)</t>
  </si>
  <si>
    <t>Execution and protection of qualification work</t>
  </si>
  <si>
    <t xml:space="preserve"> Together course projects (works):</t>
  </si>
  <si>
    <t>Course projects (works)</t>
  </si>
  <si>
    <t>ZHUS</t>
  </si>
  <si>
    <t>PKS</t>
  </si>
  <si>
    <t>AZ</t>
  </si>
  <si>
    <t>MSG</t>
  </si>
  <si>
    <t>daytime/dual</t>
  </si>
  <si>
    <t>Implementation and protection of qualifications. work</t>
  </si>
  <si>
    <t xml:space="preserve"> Preparation and certification together:</t>
  </si>
  <si>
    <t>Preparation and certification</t>
  </si>
  <si>
    <t xml:space="preserve"> - preparation and certification</t>
  </si>
  <si>
    <t>full-time higher education</t>
  </si>
  <si>
    <t xml:space="preserve"> 3. Please note that on the title page in the section "II. Summarized data on time use (weeks)" the name of 4-6 columns can be changed depending on the availability or shade of certain types of work or can be made without a title.</t>
  </si>
  <si>
    <t>Keel. week</t>
  </si>
  <si>
    <t>Cred.</t>
  </si>
  <si>
    <t>Methodology and organization of scientific research</t>
  </si>
  <si>
    <t>Loans for OP</t>
  </si>
  <si>
    <t>Public procurement</t>
  </si>
  <si>
    <t>Undergraduate</t>
  </si>
  <si>
    <t>07</t>
  </si>
  <si>
    <t>Management and administration</t>
  </si>
  <si>
    <t>P</t>
  </si>
  <si>
    <t>Management</t>
  </si>
  <si>
    <t>073</t>
  </si>
  <si>
    <t>Management of organizations</t>
  </si>
  <si>
    <t>Digitalization technologies in management and information security</t>
  </si>
  <si>
    <t>Planning of commercial activities</t>
  </si>
  <si>
    <t>Public administration</t>
  </si>
  <si>
    <t>Corporate management</t>
  </si>
  <si>
    <t>Anti-crisis management</t>
  </si>
  <si>
    <t>Management of economic security</t>
  </si>
  <si>
    <t>Financial management</t>
  </si>
  <si>
    <t>Investment management</t>
  </si>
  <si>
    <t>of the second (master's) level educational program "Management"</t>
  </si>
  <si>
    <t>Doctor of Economics, Assoc. Khristenko L.M.</t>
  </si>
  <si>
    <t>Doctor of Economics, Prof. Khandiy O.O.</t>
  </si>
  <si>
    <t>public administration, management and marketing</t>
  </si>
  <si>
    <t>ID</t>
  </si>
  <si>
    <t>33624</t>
  </si>
  <si>
    <t>Marketing management</t>
  </si>
  <si>
    <t>1.1.01</t>
  </si>
  <si>
    <t>1.1.02</t>
  </si>
  <si>
    <t>1.1.03</t>
  </si>
  <si>
    <t>1.1.04</t>
  </si>
  <si>
    <t>1.1.05</t>
  </si>
  <si>
    <t>1.1.06</t>
  </si>
  <si>
    <t>1.1.07</t>
  </si>
  <si>
    <t>1.1.08</t>
  </si>
  <si>
    <t>1.1.09</t>
  </si>
  <si>
    <t>1.1.10</t>
  </si>
  <si>
    <t>1.1.11</t>
  </si>
  <si>
    <t>1.1.12</t>
  </si>
  <si>
    <t>1.1.13</t>
  </si>
  <si>
    <t xml:space="preserve">Rector </t>
  </si>
  <si>
    <t>//A</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</si>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</sst>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quot;грн.&quot;_-;\-* #,##0.00\ &quot;грн.&quot;_-;_-* &quot;-&quot;??\ &quot;грн.&quot;_-;_-@_-"/>
    <numFmt numFmtId="165" formatCode="0.0;\-0.0;&quot;-&quot;"/>
    <numFmt numFmtId="166" formatCode="0;\-0;&quot;-&quot;"/>
    <numFmt numFmtId="167" formatCode="0.00;\-0.00;&quot;-&quot;"/>
    <numFmt numFmtId="168" formatCode="0.00_ ;\-0.00\ "/>
    <numFmt numFmtId="169" formatCode="0.0_ ;\-0.0\ "/>
    <numFmt numFmtId="170" formatCode="0;\-0;&quot;&quot;"/>
    <numFmt numFmtId="171" formatCode="0;\-0;&quot; &quot;"/>
  </numFmts>
  <fonts count="107" x14ac:knownFonts="1">
    <font>
      <sz val="10"/>
      <name val="Arial Cyr"/>
      <family val="2"/>
      <charset val="204"/>
    </font>
    <font>
      <sz val="10"/>
      <name val="Arial"/>
      <family val="2"/>
      <charset val="204"/>
    </font>
    <font>
      <b/>
      <sz val="14"/>
      <name val="Times New Roman"/>
      <family val="1"/>
      <charset val="204"/>
    </font>
    <font>
      <sz val="10"/>
      <name val="Times New Roman"/>
      <family val="1"/>
      <charset val="204"/>
    </font>
    <font>
      <sz val="8"/>
      <name val="Times New Roman"/>
      <family val="1"/>
      <charset val="204"/>
    </font>
    <font>
      <sz val="10"/>
      <name val="Arial Cyr"/>
      <family val="2"/>
      <charset val="204"/>
    </font>
    <font>
      <sz val="10"/>
      <name val="Arial Cyr"/>
      <charset val="204"/>
    </font>
    <font>
      <sz val="10"/>
      <name val="MS Sans Serif"/>
      <family val="2"/>
      <charset val="204"/>
    </font>
    <font>
      <sz val="8"/>
      <name val="MS Sans Serif"/>
      <family val="2"/>
      <charset val="204"/>
    </font>
    <font>
      <sz val="8"/>
      <name val="Arial Cyr"/>
      <family val="2"/>
      <charset val="204"/>
    </font>
    <font>
      <sz val="8"/>
      <name val="Times New Roman Cyr"/>
      <family val="1"/>
      <charset val="204"/>
    </font>
    <font>
      <sz val="8"/>
      <name val="Times New Roman Cyr"/>
      <charset val="204"/>
    </font>
    <font>
      <sz val="10"/>
      <name val="Times New Roman Cyr"/>
      <charset val="204"/>
    </font>
    <font>
      <b/>
      <sz val="8"/>
      <name val="Arial Cyr"/>
      <family val="2"/>
      <charset val="204"/>
    </font>
    <font>
      <b/>
      <sz val="8"/>
      <name val="Times New Roman"/>
      <family val="1"/>
      <charset val="204"/>
    </font>
    <font>
      <b/>
      <sz val="8"/>
      <color indexed="9"/>
      <name val="Arial Cyr"/>
      <family val="2"/>
      <charset val="204"/>
    </font>
    <font>
      <b/>
      <sz val="8"/>
      <name val="Arial"/>
      <family val="2"/>
      <charset val="204"/>
    </font>
    <font>
      <sz val="8"/>
      <name val="Arial"/>
      <family val="2"/>
      <charset val="204"/>
    </font>
    <font>
      <sz val="20"/>
      <name val="Symbol"/>
      <family val="1"/>
      <charset val="2"/>
    </font>
    <font>
      <sz val="8"/>
      <color indexed="9"/>
      <name val="Times New Roman"/>
      <family val="1"/>
      <charset val="204"/>
    </font>
    <font>
      <sz val="12"/>
      <name val="Symbol"/>
      <family val="1"/>
      <charset val="2"/>
    </font>
    <font>
      <sz val="11"/>
      <color indexed="8"/>
      <name val="Calibri"/>
      <family val="2"/>
      <charset val="204"/>
    </font>
    <font>
      <sz val="16"/>
      <name val="Calibri"/>
      <family val="2"/>
      <charset val="204"/>
    </font>
    <font>
      <u/>
      <sz val="8.25"/>
      <color indexed="12"/>
      <name val="Calibri"/>
      <family val="2"/>
      <charset val="204"/>
    </font>
    <font>
      <b/>
      <sz val="11"/>
      <name val="Times New Roman"/>
      <family val="1"/>
      <charset val="204"/>
    </font>
    <font>
      <b/>
      <sz val="8"/>
      <name val="Arial Cyr"/>
      <charset val="204"/>
    </font>
    <font>
      <sz val="8"/>
      <name val="Arial Cyr"/>
      <charset val="204"/>
    </font>
    <font>
      <sz val="14"/>
      <name val="Calibri"/>
      <family val="2"/>
      <charset val="204"/>
    </font>
    <font>
      <sz val="10"/>
      <name val="Calibri"/>
      <family val="2"/>
      <charset val="204"/>
    </font>
    <font>
      <sz val="9"/>
      <name val="Calibri"/>
      <family val="2"/>
      <charset val="204"/>
    </font>
    <font>
      <sz val="8"/>
      <name val="Calibri"/>
      <family val="2"/>
      <charset val="204"/>
    </font>
    <font>
      <b/>
      <sz val="8"/>
      <name val="Calibri"/>
      <family val="2"/>
      <charset val="204"/>
    </font>
    <font>
      <sz val="11"/>
      <name val="Calibri"/>
      <family val="2"/>
      <charset val="204"/>
    </font>
    <font>
      <b/>
      <sz val="11"/>
      <name val="Calibri"/>
      <family val="2"/>
      <charset val="204"/>
    </font>
    <font>
      <b/>
      <sz val="10"/>
      <name val="Calibri"/>
      <family val="2"/>
      <charset val="204"/>
    </font>
    <font>
      <b/>
      <u/>
      <sz val="8"/>
      <name val="Calibri"/>
      <family val="2"/>
      <charset val="204"/>
    </font>
    <font>
      <b/>
      <sz val="8"/>
      <color indexed="81"/>
      <name val="Tahoma"/>
      <family val="2"/>
      <charset val="204"/>
    </font>
    <font>
      <b/>
      <sz val="10"/>
      <name val="Times New Roman"/>
      <family val="1"/>
      <charset val="204"/>
    </font>
    <font>
      <b/>
      <sz val="10"/>
      <name val="Times New Roman Cyr"/>
      <charset val="204"/>
    </font>
    <font>
      <sz val="6"/>
      <name val="Times New Roman"/>
      <family val="1"/>
      <charset val="204"/>
    </font>
    <font>
      <sz val="11"/>
      <name val="Arial Cyr"/>
      <family val="2"/>
      <charset val="204"/>
    </font>
    <font>
      <sz val="10"/>
      <color indexed="8"/>
      <name val="Calibri"/>
      <family val="2"/>
      <charset val="204"/>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b/>
      <sz val="12"/>
      <color indexed="10"/>
      <name val="Times New Roman Cyr"/>
      <charset val="204"/>
    </font>
    <font>
      <sz val="10"/>
      <name val="Calibri"/>
      <family val="2"/>
      <charset val="204"/>
    </font>
    <font>
      <sz val="12"/>
      <name val="Calibri"/>
      <family val="2"/>
      <charset val="204"/>
    </font>
    <font>
      <sz val="16"/>
      <name val="Calibri"/>
      <family val="2"/>
      <charset val="204"/>
    </font>
    <font>
      <b/>
      <i/>
      <sz val="16"/>
      <name val="Calibri"/>
      <family val="2"/>
      <charset val="204"/>
    </font>
    <font>
      <b/>
      <u/>
      <sz val="16"/>
      <name val="Calibri"/>
      <family val="2"/>
      <charset val="204"/>
    </font>
    <font>
      <sz val="14"/>
      <name val="Calibri"/>
      <family val="2"/>
      <charset val="204"/>
    </font>
    <font>
      <vertAlign val="superscript"/>
      <sz val="16"/>
      <name val="Calibri"/>
      <family val="2"/>
      <charset val="204"/>
    </font>
    <font>
      <sz val="11"/>
      <name val="Calibri"/>
      <family val="2"/>
      <charset val="204"/>
    </font>
    <font>
      <vertAlign val="superscript"/>
      <sz val="11"/>
      <name val="Calibri"/>
      <family val="2"/>
      <charset val="204"/>
    </font>
    <font>
      <b/>
      <sz val="11"/>
      <name val="Calibri"/>
      <family val="2"/>
      <charset val="204"/>
    </font>
    <font>
      <b/>
      <sz val="16"/>
      <color indexed="8"/>
      <name val="Calibri"/>
      <family val="2"/>
      <charset val="204"/>
    </font>
    <font>
      <sz val="16"/>
      <color indexed="8"/>
      <name val="Calibri"/>
      <family val="2"/>
      <charset val="204"/>
    </font>
    <font>
      <b/>
      <sz val="12"/>
      <name val="Calibri"/>
      <family val="2"/>
      <charset val="204"/>
    </font>
    <font>
      <b/>
      <sz val="14"/>
      <color indexed="10"/>
      <name val="Calibri"/>
      <family val="2"/>
      <charset val="204"/>
    </font>
    <font>
      <b/>
      <sz val="10"/>
      <name val="Calibri"/>
      <family val="2"/>
      <charset val="204"/>
    </font>
    <font>
      <sz val="10"/>
      <color indexed="8"/>
      <name val="Calibri"/>
      <family val="2"/>
      <charset val="204"/>
    </font>
    <font>
      <sz val="13"/>
      <name val="Calibri"/>
      <family val="2"/>
      <charset val="204"/>
    </font>
    <font>
      <sz val="14"/>
      <color indexed="8"/>
      <name val="Calibri"/>
      <family val="2"/>
      <charset val="204"/>
    </font>
    <font>
      <u/>
      <sz val="12"/>
      <name val="Calibri"/>
      <family val="2"/>
      <charset val="204"/>
    </font>
    <font>
      <sz val="8"/>
      <color indexed="81"/>
      <name val="Tahoma"/>
      <family val="2"/>
      <charset val="204"/>
    </font>
    <font>
      <b/>
      <sz val="12"/>
      <color indexed="1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
      <sz val="8"/>
      <color rgb="FF002060"/>
      <name val="Times New Roman"/>
      <family val="1"/>
      <charset val="204"/>
    </font>
    <font>
      <sz val="8"/>
      <color rgb="FF002060"/>
      <name val="Times New Roman Cyr"/>
      <charset val="204"/>
    </font>
    <font>
      <sz val="8"/>
      <color rgb="FF002060"/>
      <name val="Arial"/>
      <family val="2"/>
      <charset val="204"/>
    </font>
    <font>
      <sz val="8"/>
      <color theme="0" tint="-0.14999847407452621"/>
      <name val="Times New Roman Cyr"/>
      <charset val="204"/>
    </font>
    <font>
      <sz val="10"/>
      <name val="Symbol"/>
      <family val="1"/>
      <charset val="2"/>
    </font>
    <font>
      <b/>
      <sz val="20"/>
      <name val="Calibri"/>
      <family val="2"/>
      <charset val="204"/>
    </font>
    <font>
      <sz val="7"/>
      <name val="Arial Cyr"/>
      <family val="2"/>
      <charset val="204"/>
    </font>
    <font>
      <sz val="9"/>
      <color indexed="81"/>
      <name val="Tahoma"/>
      <family val="2"/>
      <charset val="204"/>
    </font>
    <font>
      <b/>
      <sz val="9"/>
      <color indexed="81"/>
      <name val="Tahoma"/>
      <family val="2"/>
      <charset val="204"/>
    </font>
    <font>
      <b/>
      <i/>
      <sz val="8"/>
      <name val="Arial Cyr"/>
      <charset val="204"/>
    </font>
    <font>
      <b/>
      <i/>
      <sz val="8"/>
      <name val="Times New Roman"/>
      <family val="1"/>
      <charset val="204"/>
    </font>
    <font>
      <b/>
      <i/>
      <sz val="8"/>
      <name val="Arial"/>
      <family val="2"/>
      <charset val="204"/>
    </font>
    <font>
      <sz val="7"/>
      <name val="Arial"/>
      <family val="2"/>
      <charset val="204"/>
    </font>
    <font>
      <sz val="11"/>
      <color rgb="FF000000"/>
      <name val="Times New Roman"/>
      <family val="1"/>
      <charset val="204"/>
    </font>
    <font>
      <sz val="11"/>
      <name val="Times New Roman Cyr"/>
      <charset val="204"/>
    </font>
    <font>
      <sz val="12"/>
      <name val="Arial"/>
      <family val="2"/>
      <charset val="204"/>
    </font>
    <font>
      <b/>
      <sz val="12"/>
      <name val="Arial Cyr"/>
      <charset val="204"/>
    </font>
    <font>
      <sz val="12"/>
      <name val="Arial Cyr"/>
      <charset val="204"/>
    </font>
    <font>
      <sz val="12"/>
      <name val="Arial Cyr"/>
      <family val="2"/>
      <charset val="204"/>
    </font>
    <font>
      <b/>
      <sz val="12"/>
      <name val="Times New Roman Cyr"/>
      <family val="1"/>
      <charset val="204"/>
    </font>
    <font>
      <b/>
      <sz val="12"/>
      <name val="Arial Cyr"/>
      <family val="2"/>
      <charset val="204"/>
    </font>
    <font>
      <sz val="10"/>
      <color rgb="FFFF0000"/>
      <name val="Arial Cyr"/>
      <family val="2"/>
      <charset val="204"/>
    </font>
    <font>
      <sz val="8"/>
      <color rgb="FFFF0000"/>
      <name val="Times New Roman Cyr"/>
      <charset val="204"/>
    </font>
    <font>
      <b/>
      <sz val="8"/>
      <name val="Times New Roman Cyr"/>
      <charset val="204"/>
    </font>
    <font>
      <b/>
      <sz val="10"/>
      <color rgb="FF7030A0"/>
      <name val="Arial Cyr"/>
      <charset val="204"/>
    </font>
    <font>
      <b/>
      <i/>
      <sz val="8"/>
      <name val="Times New Roman Cyr"/>
      <charset val="204"/>
    </font>
  </fonts>
  <fills count="50">
    <fill>
      <patternFill patternType="none"/>
    </fill>
    <fill>
      <patternFill patternType="gray125"/>
    </fill>
    <fill>
      <patternFill patternType="solid">
        <fgColor indexed="43"/>
        <bgColor indexed="64"/>
      </patternFill>
    </fill>
    <fill>
      <patternFill patternType="solid">
        <fgColor rgb="FFDCE5F1"/>
      </patternFill>
    </fill>
    <fill>
      <patternFill patternType="solid">
        <fgColor rgb="FFF2DCDB"/>
      </patternFill>
    </fill>
    <fill>
      <patternFill patternType="solid">
        <fgColor rgb="FFEAF1DD"/>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FABF8F"/>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bgColor indexed="64"/>
      </patternFill>
    </fill>
    <fill>
      <patternFill patternType="solid">
        <fgColor rgb="FFD8D8D8"/>
        <bgColor indexed="64"/>
      </patternFill>
    </fill>
    <fill>
      <patternFill patternType="solid">
        <fgColor rgb="FFBFBFBF"/>
        <bgColor indexed="64"/>
      </patternFill>
    </fill>
    <fill>
      <patternFill patternType="solid">
        <fgColor rgb="FFFFFFFF"/>
        <bgColor indexed="64"/>
      </patternFill>
    </fill>
    <fill>
      <patternFill patternType="solid">
        <fgColor rgb="FFFFFF00"/>
        <bgColor indexed="64"/>
      </patternFill>
    </fill>
    <fill>
      <patternFill patternType="solid">
        <fgColor rgb="FFCCFFCC"/>
        <bgColor indexed="64"/>
      </patternFill>
    </fill>
    <fill>
      <patternFill patternType="solid">
        <fgColor rgb="FFFFC000"/>
        <bgColor indexed="64"/>
      </patternFill>
    </fill>
    <fill>
      <patternFill patternType="solid">
        <fgColor rgb="FFD6E3BC"/>
        <bgColor indexed="64"/>
      </patternFill>
    </fill>
    <fill>
      <patternFill patternType="solid">
        <fgColor rgb="FFFBD4B4"/>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AFFFA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B0FF97"/>
        <bgColor indexed="64"/>
      </patternFill>
    </fill>
    <fill>
      <patternFill patternType="solid">
        <fgColor theme="0"/>
        <bgColor indexed="64"/>
      </patternFill>
    </fill>
  </fills>
  <borders count="59">
    <border>
      <left/>
      <right/>
      <top/>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right/>
      <top style="dashed">
        <color indexed="64"/>
      </top>
      <bottom/>
      <diagonal/>
    </border>
    <border>
      <left/>
      <right/>
      <top/>
      <bottom style="dashed">
        <color indexed="64"/>
      </bottom>
      <diagonal/>
    </border>
    <border>
      <left style="dashed">
        <color indexed="64"/>
      </left>
      <right/>
      <top style="dashed">
        <color indexed="64"/>
      </top>
      <bottom/>
      <diagonal/>
    </border>
    <border>
      <left/>
      <right style="dashed">
        <color indexed="64"/>
      </right>
      <top/>
      <bottom style="dashed">
        <color indexed="64"/>
      </bottom>
      <diagonal/>
    </border>
    <border>
      <left/>
      <right style="dashed">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diagonal/>
    </border>
    <border>
      <left style="dashed">
        <color indexed="64"/>
      </left>
      <right/>
      <top/>
      <bottom style="dashed">
        <color indexed="64"/>
      </bottom>
      <diagonal/>
    </border>
    <border>
      <left style="thin">
        <color indexed="64"/>
      </left>
      <right style="thin">
        <color indexed="64"/>
      </right>
      <top/>
      <bottom style="thin">
        <color indexed="64"/>
      </bottom>
      <diagonal/>
    </border>
    <border>
      <left style="dashed">
        <color indexed="64"/>
      </left>
      <right/>
      <top/>
      <bottom/>
      <diagonal/>
    </border>
    <border>
      <left/>
      <right style="thin">
        <color indexed="64"/>
      </right>
      <top style="dashed">
        <color indexed="64"/>
      </top>
      <bottom style="dash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ashed">
        <color indexed="64"/>
      </top>
      <bottom style="dash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style="dashed">
        <color indexed="64"/>
      </right>
      <top/>
      <bottom style="dashed">
        <color indexed="64"/>
      </bottom>
      <diagonal/>
    </border>
    <border>
      <left/>
      <right/>
      <top/>
      <bottom style="dotted">
        <color indexed="64"/>
      </bottom>
      <diagonal/>
    </border>
    <border>
      <left/>
      <right/>
      <top style="dotted">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64"/>
      </left>
      <right style="thin">
        <color indexed="64"/>
      </right>
      <top/>
      <bottom/>
      <diagonal/>
    </border>
    <border>
      <left/>
      <right style="dotted">
        <color indexed="64"/>
      </right>
      <top style="dotted">
        <color indexed="64"/>
      </top>
      <bottom style="dotted">
        <color indexed="64"/>
      </bottom>
      <diagonal/>
    </border>
    <border>
      <left/>
      <right/>
      <top style="dotted">
        <color indexed="64"/>
      </top>
      <bottom style="dashed">
        <color indexed="64"/>
      </bottom>
      <diagonal/>
    </border>
    <border>
      <left style="dotted">
        <color indexed="64"/>
      </left>
      <right style="dotted">
        <color indexed="64"/>
      </right>
      <top style="dotted">
        <color indexed="64"/>
      </top>
      <bottom/>
      <diagonal/>
    </border>
    <border>
      <left style="dashed">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dashed">
        <color indexed="64"/>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dotted">
        <color indexed="64"/>
      </right>
      <top style="dotted">
        <color indexed="64"/>
      </top>
      <bottom/>
      <diagonal/>
    </border>
  </borders>
  <cellStyleXfs count="58">
    <xf numFmtId="0" fontId="0" fillId="0" borderId="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70" fillId="27" borderId="40" applyNumberFormat="0" applyAlignment="0" applyProtection="0"/>
    <xf numFmtId="9" fontId="6" fillId="0" borderId="0" applyFont="0" applyFill="0" applyBorder="0" applyAlignment="0" applyProtection="0"/>
    <xf numFmtId="9" fontId="21" fillId="0" borderId="0" applyFont="0" applyFill="0" applyBorder="0" applyAlignment="0" applyProtection="0"/>
    <xf numFmtId="0" fontId="71" fillId="28" borderId="41" applyNumberFormat="0" applyAlignment="0" applyProtection="0"/>
    <xf numFmtId="0" fontId="72" fillId="28" borderId="40" applyNumberFormat="0" applyAlignment="0" applyProtection="0"/>
    <xf numFmtId="0" fontId="23" fillId="0" borderId="0" applyNumberFormat="0" applyFill="0" applyBorder="0" applyAlignment="0" applyProtection="0">
      <alignment vertical="top"/>
      <protection locked="0"/>
    </xf>
    <xf numFmtId="164" fontId="6" fillId="0" borderId="0" applyFont="0" applyFill="0" applyBorder="0" applyAlignment="0" applyProtection="0"/>
    <xf numFmtId="0" fontId="73" fillId="0" borderId="42" applyNumberFormat="0" applyFill="0" applyAlignment="0" applyProtection="0"/>
    <xf numFmtId="0" fontId="74" fillId="0" borderId="43" applyNumberFormat="0" applyFill="0" applyAlignment="0" applyProtection="0"/>
    <xf numFmtId="0" fontId="75" fillId="0" borderId="44" applyNumberFormat="0" applyFill="0" applyAlignment="0" applyProtection="0"/>
    <xf numFmtId="0" fontId="75" fillId="0" borderId="0" applyNumberFormat="0" applyFill="0" applyBorder="0" applyAlignment="0" applyProtection="0"/>
    <xf numFmtId="0" fontId="42" fillId="0" borderId="0"/>
    <xf numFmtId="0" fontId="6" fillId="0" borderId="0"/>
    <xf numFmtId="0" fontId="44" fillId="0" borderId="45" applyNumberFormat="0" applyFill="0" applyAlignment="0" applyProtection="0"/>
    <xf numFmtId="0" fontId="45" fillId="29" borderId="46" applyNumberFormat="0" applyAlignment="0" applyProtection="0"/>
    <xf numFmtId="0" fontId="76" fillId="0" borderId="0" applyNumberFormat="0" applyFill="0" applyBorder="0" applyAlignment="0" applyProtection="0"/>
    <xf numFmtId="0" fontId="77" fillId="30" borderId="0" applyNumberFormat="0" applyBorder="0" applyAlignment="0" applyProtection="0"/>
    <xf numFmtId="0" fontId="6" fillId="0" borderId="0"/>
    <xf numFmtId="0" fontId="5" fillId="0" borderId="0"/>
    <xf numFmtId="0" fontId="6" fillId="0" borderId="0">
      <alignment wrapText="1"/>
      <protection locked="0"/>
    </xf>
    <xf numFmtId="0" fontId="42" fillId="0" borderId="0"/>
    <xf numFmtId="0" fontId="12" fillId="0" borderId="0"/>
    <xf numFmtId="0" fontId="12" fillId="0" borderId="0"/>
    <xf numFmtId="0" fontId="6" fillId="0" borderId="0"/>
    <xf numFmtId="0" fontId="7" fillId="0" borderId="0">
      <protection locked="0"/>
    </xf>
    <xf numFmtId="0" fontId="7" fillId="0" borderId="0"/>
    <xf numFmtId="0" fontId="78" fillId="31" borderId="0" applyNumberFormat="0" applyBorder="0" applyAlignment="0" applyProtection="0"/>
    <xf numFmtId="0" fontId="46" fillId="0" borderId="0" applyNumberFormat="0" applyFill="0" applyBorder="0" applyAlignment="0" applyProtection="0"/>
    <xf numFmtId="0" fontId="5" fillId="32" borderId="47" applyNumberFormat="0" applyFont="0" applyAlignment="0" applyProtection="0"/>
    <xf numFmtId="9" fontId="1" fillId="0" borderId="0" applyFill="0" applyBorder="0" applyAlignment="0" applyProtection="0"/>
    <xf numFmtId="0" fontId="79" fillId="0" borderId="48" applyNumberFormat="0" applyFill="0" applyAlignment="0" applyProtection="0"/>
    <xf numFmtId="0" fontId="47" fillId="0" borderId="0" applyNumberFormat="0" applyFill="0" applyBorder="0" applyAlignment="0" applyProtection="0"/>
    <xf numFmtId="0" fontId="80" fillId="33" borderId="0" applyNumberFormat="0" applyBorder="0" applyAlignment="0" applyProtection="0"/>
  </cellStyleXfs>
  <cellXfs count="664">
    <xf numFmtId="0" fontId="0" fillId="0" borderId="0" xfId="0"/>
    <xf numFmtId="0" fontId="8" fillId="0" borderId="0" xfId="49" applyFont="1">
      <protection locked="0"/>
    </xf>
    <xf numFmtId="0" fontId="11" fillId="0" borderId="0" xfId="49" applyFont="1">
      <protection locked="0"/>
    </xf>
    <xf numFmtId="0" fontId="3" fillId="0" borderId="0" xfId="49" applyFont="1" applyAlignment="1">
      <alignment vertical="center"/>
      <protection locked="0"/>
    </xf>
    <xf numFmtId="0" fontId="3" fillId="0" borderId="0" xfId="49" applyFont="1">
      <protection locked="0"/>
    </xf>
    <xf numFmtId="49" fontId="4" fillId="0" borderId="1" xfId="49" quotePrefix="1" applyNumberFormat="1" applyFont="1" applyBorder="1" applyAlignment="1">
      <alignment horizontal="center" vertical="center"/>
      <protection locked="0"/>
    </xf>
    <xf numFmtId="0" fontId="4" fillId="0" borderId="1" xfId="49" applyFont="1" applyBorder="1" applyAlignment="1">
      <alignment horizontal="center" vertical="center"/>
      <protection locked="0"/>
    </xf>
    <xf numFmtId="0" fontId="9" fillId="0" borderId="0" xfId="49" applyFont="1" applyAlignment="1">
      <alignment horizontal="center" vertical="center"/>
      <protection locked="0"/>
    </xf>
    <xf numFmtId="0" fontId="9" fillId="0" borderId="1" xfId="49" applyFont="1" applyBorder="1" applyAlignment="1">
      <alignment horizontal="center" vertical="center"/>
      <protection locked="0"/>
    </xf>
    <xf numFmtId="166" fontId="9" fillId="2" borderId="1" xfId="49" applyNumberFormat="1" applyFont="1" applyFill="1" applyBorder="1" applyAlignment="1" applyProtection="1">
      <alignment horizontal="center" vertical="center"/>
    </xf>
    <xf numFmtId="166" fontId="9" fillId="0" borderId="1" xfId="49" applyNumberFormat="1" applyFont="1" applyBorder="1" applyAlignment="1">
      <alignment horizontal="center" vertical="center"/>
      <protection locked="0"/>
    </xf>
    <xf numFmtId="0" fontId="9" fillId="0" borderId="5" xfId="49" applyFont="1" applyBorder="1" applyAlignment="1">
      <alignment horizontal="center" vertical="center"/>
      <protection locked="0"/>
    </xf>
    <xf numFmtId="0" fontId="7" fillId="0" borderId="0" xfId="49">
      <protection locked="0"/>
    </xf>
    <xf numFmtId="0" fontId="14" fillId="0" borderId="8" xfId="49" applyFont="1" applyBorder="1" applyAlignment="1">
      <alignment horizontal="center" vertical="center"/>
      <protection locked="0"/>
    </xf>
    <xf numFmtId="167" fontId="4" fillId="34" borderId="1" xfId="49" applyNumberFormat="1" applyFont="1" applyFill="1" applyBorder="1" applyAlignment="1" applyProtection="1">
      <alignment horizontal="center"/>
    </xf>
    <xf numFmtId="0" fontId="3" fillId="0" borderId="0" xfId="49" applyFont="1" applyAlignment="1">
      <alignment horizontal="center" vertical="center"/>
      <protection locked="0"/>
    </xf>
    <xf numFmtId="0" fontId="14" fillId="0" borderId="9" xfId="49" applyFont="1" applyBorder="1" applyAlignment="1">
      <alignment horizontal="center" vertical="center" wrapText="1"/>
      <protection locked="0"/>
    </xf>
    <xf numFmtId="0" fontId="4" fillId="0" borderId="1" xfId="49" quotePrefix="1" applyFont="1" applyBorder="1" applyAlignment="1">
      <alignment horizontal="center" vertical="center"/>
      <protection locked="0"/>
    </xf>
    <xf numFmtId="0" fontId="9" fillId="0" borderId="10" xfId="49" applyFont="1" applyBorder="1" applyAlignment="1" applyProtection="1">
      <alignment horizontal="center" vertical="center"/>
    </xf>
    <xf numFmtId="0" fontId="11" fillId="0" borderId="0" xfId="49" applyFont="1" applyProtection="1"/>
    <xf numFmtId="0" fontId="11" fillId="0" borderId="0" xfId="49" applyFont="1" applyAlignment="1" applyProtection="1">
      <alignment horizontal="center" vertical="center" wrapText="1"/>
    </xf>
    <xf numFmtId="0" fontId="11" fillId="35" borderId="0" xfId="49" applyFont="1" applyFill="1" applyProtection="1"/>
    <xf numFmtId="0" fontId="20" fillId="36" borderId="12" xfId="49" applyFont="1" applyFill="1" applyBorder="1" applyAlignment="1" applyProtection="1">
      <alignment horizontal="right"/>
    </xf>
    <xf numFmtId="0" fontId="11" fillId="37" borderId="0" xfId="49" applyFont="1" applyFill="1" applyProtection="1"/>
    <xf numFmtId="0" fontId="48" fillId="0" borderId="0" xfId="49" applyFont="1" applyProtection="1"/>
    <xf numFmtId="0" fontId="12" fillId="0" borderId="0" xfId="49" applyFont="1" applyProtection="1"/>
    <xf numFmtId="0" fontId="3" fillId="0" borderId="0" xfId="49" applyFont="1" applyAlignment="1" applyProtection="1">
      <alignment vertical="center"/>
    </xf>
    <xf numFmtId="0" fontId="3" fillId="0" borderId="0" xfId="49" applyFont="1" applyProtection="1"/>
    <xf numFmtId="0" fontId="3" fillId="0" borderId="0" xfId="49" applyFont="1" applyAlignment="1" applyProtection="1">
      <alignment horizontal="center" vertical="center"/>
    </xf>
    <xf numFmtId="0" fontId="3" fillId="0" borderId="0" xfId="49" applyFont="1" applyAlignment="1" applyProtection="1">
      <alignment horizontal="left"/>
    </xf>
    <xf numFmtId="0" fontId="3" fillId="36" borderId="13" xfId="49" applyFont="1" applyFill="1" applyBorder="1" applyAlignment="1" applyProtection="1">
      <alignment horizontal="center"/>
    </xf>
    <xf numFmtId="0" fontId="11" fillId="36" borderId="0" xfId="49" applyFont="1" applyFill="1" applyProtection="1"/>
    <xf numFmtId="0" fontId="7" fillId="0" borderId="0" xfId="49" applyProtection="1"/>
    <xf numFmtId="0" fontId="9" fillId="34" borderId="1" xfId="49" applyFont="1" applyFill="1" applyBorder="1" applyAlignment="1" applyProtection="1">
      <alignment horizontal="center" vertical="center" wrapText="1"/>
    </xf>
    <xf numFmtId="166" fontId="9" fillId="34" borderId="1" xfId="49" applyNumberFormat="1" applyFont="1" applyFill="1" applyBorder="1" applyAlignment="1" applyProtection="1">
      <alignment horizontal="center" vertical="center" wrapText="1"/>
    </xf>
    <xf numFmtId="167" fontId="81" fillId="38" borderId="1" xfId="49" applyNumberFormat="1" applyFont="1" applyFill="1" applyBorder="1" applyAlignment="1" applyProtection="1">
      <alignment horizontal="center" vertical="center" wrapText="1"/>
    </xf>
    <xf numFmtId="0" fontId="82" fillId="0" borderId="0" xfId="49" applyFont="1" applyProtection="1"/>
    <xf numFmtId="167" fontId="81" fillId="0" borderId="1" xfId="49" applyNumberFormat="1" applyFont="1" applyBorder="1" applyAlignment="1" applyProtection="1">
      <alignment horizontal="center"/>
    </xf>
    <xf numFmtId="0" fontId="82" fillId="0" borderId="0" xfId="49" applyFont="1" applyAlignment="1" applyProtection="1">
      <alignment vertical="center"/>
    </xf>
    <xf numFmtId="167" fontId="81" fillId="0" borderId="1" xfId="49" applyNumberFormat="1" applyFont="1" applyBorder="1" applyAlignment="1" applyProtection="1">
      <alignment horizontal="center" vertical="center"/>
    </xf>
    <xf numFmtId="0" fontId="49" fillId="0" borderId="0" xfId="46" applyFont="1"/>
    <xf numFmtId="0" fontId="51" fillId="0" borderId="0" xfId="46" applyFont="1"/>
    <xf numFmtId="0" fontId="56" fillId="0" borderId="0" xfId="46" applyFont="1"/>
    <xf numFmtId="0" fontId="49" fillId="0" borderId="0" xfId="46" applyFont="1" applyAlignment="1">
      <alignment horizontal="center"/>
    </xf>
    <xf numFmtId="0" fontId="51" fillId="0" borderId="0" xfId="46" applyFont="1" applyAlignment="1">
      <alignment horizontal="center" vertical="center"/>
    </xf>
    <xf numFmtId="0" fontId="54" fillId="0" borderId="0" xfId="46" applyFont="1" applyAlignment="1">
      <alignment horizontal="center" vertical="center"/>
    </xf>
    <xf numFmtId="0" fontId="49" fillId="0" borderId="0" xfId="46" applyFont="1" applyAlignment="1">
      <alignment horizontal="center" vertical="center"/>
    </xf>
    <xf numFmtId="0" fontId="11" fillId="37" borderId="0" xfId="49" applyFont="1" applyFill="1">
      <protection locked="0"/>
    </xf>
    <xf numFmtId="166" fontId="9" fillId="37" borderId="1" xfId="49" applyNumberFormat="1" applyFont="1" applyFill="1" applyBorder="1" applyAlignment="1" applyProtection="1">
      <alignment horizontal="center" vertical="center"/>
    </xf>
    <xf numFmtId="0" fontId="11" fillId="35" borderId="13" xfId="49" applyFont="1" applyFill="1" applyBorder="1" applyAlignment="1" applyProtection="1">
      <alignment horizontal="center" vertical="center"/>
    </xf>
    <xf numFmtId="0" fontId="0" fillId="35" borderId="0" xfId="0" applyFill="1"/>
    <xf numFmtId="0" fontId="82" fillId="37" borderId="0" xfId="49" applyFont="1" applyFill="1" applyProtection="1"/>
    <xf numFmtId="0" fontId="4" fillId="0" borderId="9" xfId="49" applyFont="1" applyBorder="1" applyAlignment="1">
      <alignment horizontal="center" vertical="center"/>
      <protection locked="0"/>
    </xf>
    <xf numFmtId="0" fontId="38" fillId="35" borderId="1" xfId="49" applyFont="1" applyFill="1" applyBorder="1" applyAlignment="1" applyProtection="1">
      <alignment horizontal="center"/>
    </xf>
    <xf numFmtId="0" fontId="3" fillId="36" borderId="16" xfId="49" applyFont="1" applyFill="1" applyBorder="1" applyAlignment="1" applyProtection="1">
      <alignment horizontal="center"/>
    </xf>
    <xf numFmtId="0" fontId="37" fillId="0" borderId="1" xfId="49" applyFont="1" applyBorder="1" applyAlignment="1">
      <alignment horizontal="center" vertical="center"/>
      <protection locked="0"/>
    </xf>
    <xf numFmtId="0" fontId="4" fillId="35" borderId="0" xfId="49" applyFont="1" applyFill="1" applyAlignment="1" applyProtection="1">
      <alignment vertical="center"/>
    </xf>
    <xf numFmtId="0" fontId="4" fillId="35" borderId="17" xfId="49" applyFont="1" applyFill="1" applyBorder="1" applyAlignment="1" applyProtection="1">
      <alignment vertical="center"/>
    </xf>
    <xf numFmtId="0" fontId="4" fillId="35" borderId="0" xfId="49" applyFont="1" applyFill="1" applyProtection="1"/>
    <xf numFmtId="9" fontId="17" fillId="35" borderId="0" xfId="54" applyFont="1" applyFill="1" applyAlignment="1" applyProtection="1">
      <alignment horizontal="center" vertical="center"/>
    </xf>
    <xf numFmtId="9" fontId="83" fillId="35" borderId="0" xfId="54" applyFont="1" applyFill="1" applyAlignment="1" applyProtection="1">
      <alignment horizontal="center" vertical="center"/>
    </xf>
    <xf numFmtId="0" fontId="8" fillId="35" borderId="0" xfId="49" applyFont="1" applyFill="1" applyProtection="1"/>
    <xf numFmtId="0" fontId="11" fillId="0" borderId="13" xfId="49" applyFont="1" applyBorder="1">
      <protection locked="0"/>
    </xf>
    <xf numFmtId="0" fontId="11" fillId="36" borderId="13" xfId="49" applyFont="1" applyFill="1" applyBorder="1">
      <protection locked="0"/>
    </xf>
    <xf numFmtId="49" fontId="9" fillId="0" borderId="7" xfId="49" applyNumberFormat="1" applyFont="1" applyBorder="1" applyAlignment="1">
      <alignment horizontal="center" vertical="center"/>
      <protection locked="0"/>
    </xf>
    <xf numFmtId="49" fontId="7" fillId="0" borderId="0" xfId="49" applyNumberFormat="1" applyAlignment="1">
      <alignment horizontal="center" vertical="center"/>
      <protection locked="0"/>
    </xf>
    <xf numFmtId="167" fontId="9" fillId="39" borderId="5" xfId="49" applyNumberFormat="1" applyFont="1" applyFill="1" applyBorder="1" applyAlignment="1" applyProtection="1">
      <alignment horizontal="center" vertical="center"/>
    </xf>
    <xf numFmtId="9" fontId="17" fillId="37" borderId="0" xfId="54" applyFont="1" applyFill="1" applyAlignment="1" applyProtection="1">
      <alignment horizontal="center" vertical="center"/>
    </xf>
    <xf numFmtId="49" fontId="13" fillId="0" borderId="4" xfId="49" applyNumberFormat="1" applyFont="1" applyBorder="1" applyProtection="1"/>
    <xf numFmtId="0" fontId="0" fillId="0" borderId="0" xfId="0" applyProtection="1">
      <protection locked="0"/>
    </xf>
    <xf numFmtId="0" fontId="11" fillId="0" borderId="19" xfId="49" applyFont="1" applyBorder="1" applyAlignment="1">
      <alignment horizontal="center" vertical="center"/>
      <protection locked="0"/>
    </xf>
    <xf numFmtId="0" fontId="11" fillId="0" borderId="20" xfId="49" applyFont="1" applyBorder="1" applyAlignment="1">
      <alignment horizontal="center" vertical="center"/>
      <protection locked="0"/>
    </xf>
    <xf numFmtId="0" fontId="11" fillId="35" borderId="19" xfId="49" applyFont="1" applyFill="1" applyBorder="1" applyAlignment="1">
      <alignment horizontal="center" vertical="center"/>
      <protection locked="0"/>
    </xf>
    <xf numFmtId="0" fontId="11" fillId="35" borderId="19" xfId="49" applyFont="1" applyFill="1" applyBorder="1" applyAlignment="1" applyProtection="1">
      <alignment horizontal="center" vertical="center"/>
    </xf>
    <xf numFmtId="0" fontId="12" fillId="34" borderId="19" xfId="49" applyFont="1" applyFill="1" applyBorder="1" applyAlignment="1" applyProtection="1">
      <alignment horizontal="center" vertical="center"/>
    </xf>
    <xf numFmtId="167" fontId="4" fillId="40" borderId="1" xfId="49" applyNumberFormat="1" applyFont="1" applyFill="1" applyBorder="1" applyAlignment="1" applyProtection="1">
      <alignment horizontal="center"/>
    </xf>
    <xf numFmtId="167" fontId="81" fillId="40" borderId="1" xfId="49" applyNumberFormat="1" applyFont="1" applyFill="1" applyBorder="1" applyAlignment="1" applyProtection="1">
      <alignment horizontal="center"/>
    </xf>
    <xf numFmtId="166" fontId="9" fillId="40" borderId="1" xfId="49" applyNumberFormat="1" applyFont="1" applyFill="1" applyBorder="1" applyAlignment="1" applyProtection="1">
      <alignment horizontal="center" vertical="center"/>
    </xf>
    <xf numFmtId="167" fontId="81" fillId="40" borderId="1" xfId="49" applyNumberFormat="1" applyFont="1" applyFill="1" applyBorder="1" applyAlignment="1" applyProtection="1">
      <alignment horizontal="center" vertical="center" wrapText="1"/>
    </xf>
    <xf numFmtId="0" fontId="11" fillId="41" borderId="0" xfId="49" applyFont="1" applyFill="1" applyAlignment="1">
      <alignment horizontal="center" vertical="center"/>
      <protection locked="0"/>
    </xf>
    <xf numFmtId="0" fontId="11" fillId="42" borderId="0" xfId="49" applyFont="1" applyFill="1" applyAlignment="1">
      <alignment horizontal="center" vertical="center"/>
      <protection locked="0"/>
    </xf>
    <xf numFmtId="167" fontId="4" fillId="34" borderId="1" xfId="49" applyNumberFormat="1" applyFont="1" applyFill="1" applyBorder="1" applyAlignment="1" applyProtection="1">
      <alignment horizontal="center" vertical="center"/>
    </xf>
    <xf numFmtId="0" fontId="20" fillId="40" borderId="12" xfId="49" applyFont="1" applyFill="1" applyBorder="1" applyAlignment="1" applyProtection="1">
      <alignment horizontal="center"/>
    </xf>
    <xf numFmtId="0" fontId="11" fillId="40" borderId="0" xfId="49" applyFont="1" applyFill="1" applyAlignment="1" applyProtection="1">
      <alignment horizontal="center" vertical="center" wrapText="1"/>
    </xf>
    <xf numFmtId="167" fontId="4" fillId="40" borderId="1" xfId="49" applyNumberFormat="1" applyFont="1" applyFill="1" applyBorder="1" applyAlignment="1" applyProtection="1">
      <alignment horizontal="center" vertical="center"/>
    </xf>
    <xf numFmtId="0" fontId="0" fillId="40" borderId="0" xfId="0" applyFill="1"/>
    <xf numFmtId="0" fontId="11" fillId="34" borderId="13" xfId="49" applyFont="1" applyFill="1" applyBorder="1" applyAlignment="1">
      <alignment horizontal="center"/>
      <protection locked="0"/>
    </xf>
    <xf numFmtId="0" fontId="0" fillId="38" borderId="13" xfId="0" applyFill="1" applyBorder="1" applyAlignment="1">
      <alignment horizontal="center" vertical="center"/>
    </xf>
    <xf numFmtId="0" fontId="30" fillId="0" borderId="13" xfId="46" applyFont="1" applyBorder="1" applyAlignment="1" applyProtection="1">
      <alignment horizontal="center" vertical="center"/>
      <protection locked="0"/>
    </xf>
    <xf numFmtId="0" fontId="50" fillId="0" borderId="0" xfId="45" applyFont="1" applyProtection="1">
      <protection locked="0"/>
    </xf>
    <xf numFmtId="0" fontId="49" fillId="0" borderId="13" xfId="45" applyFont="1" applyBorder="1" applyAlignment="1" applyProtection="1">
      <alignment horizontal="center" vertical="center"/>
      <protection locked="0"/>
    </xf>
    <xf numFmtId="0" fontId="49" fillId="0" borderId="0" xfId="45" applyFont="1" applyAlignment="1" applyProtection="1">
      <alignment vertical="center"/>
      <protection locked="0"/>
    </xf>
    <xf numFmtId="0" fontId="49" fillId="0" borderId="0" xfId="45" applyFont="1" applyProtection="1">
      <protection locked="0"/>
    </xf>
    <xf numFmtId="0" fontId="63" fillId="0" borderId="13" xfId="45" applyFont="1" applyBorder="1" applyAlignment="1" applyProtection="1">
      <alignment horizontal="center" vertical="center"/>
      <protection locked="0"/>
    </xf>
    <xf numFmtId="0" fontId="49" fillId="0" borderId="13" xfId="45" applyFont="1" applyBorder="1" applyProtection="1">
      <protection locked="0"/>
    </xf>
    <xf numFmtId="0" fontId="63" fillId="0" borderId="0" xfId="45" applyFont="1" applyProtection="1">
      <protection locked="0"/>
    </xf>
    <xf numFmtId="0" fontId="49" fillId="0" borderId="0" xfId="46" applyFont="1" applyAlignment="1" applyProtection="1">
      <alignment vertical="top" wrapText="1"/>
      <protection locked="0"/>
    </xf>
    <xf numFmtId="0" fontId="49" fillId="0" borderId="0" xfId="46" applyFont="1" applyAlignment="1" applyProtection="1">
      <alignment horizontal="center" vertical="center"/>
      <protection locked="0"/>
    </xf>
    <xf numFmtId="0" fontId="64" fillId="0" borderId="0" xfId="45" applyFont="1" applyProtection="1">
      <protection locked="0"/>
    </xf>
    <xf numFmtId="0" fontId="41" fillId="0" borderId="0" xfId="45" applyFont="1" applyAlignment="1" applyProtection="1">
      <alignment vertical="center"/>
      <protection locked="0"/>
    </xf>
    <xf numFmtId="0" fontId="42" fillId="0" borderId="0" xfId="45" applyProtection="1">
      <protection locked="0"/>
    </xf>
    <xf numFmtId="0" fontId="50" fillId="0" borderId="0" xfId="46" applyFont="1" applyAlignment="1" applyProtection="1">
      <alignment vertical="top" wrapText="1"/>
      <protection locked="0"/>
    </xf>
    <xf numFmtId="0" fontId="54" fillId="0" borderId="0" xfId="46" applyFont="1" applyAlignment="1" applyProtection="1">
      <alignment horizontal="center" vertical="center"/>
      <protection locked="0"/>
    </xf>
    <xf numFmtId="0" fontId="56" fillId="0" borderId="0" xfId="46" applyFont="1" applyAlignment="1" applyProtection="1">
      <alignment vertical="top" wrapText="1"/>
      <protection locked="0"/>
    </xf>
    <xf numFmtId="0" fontId="56" fillId="0" borderId="0" xfId="46" applyFont="1" applyAlignment="1" applyProtection="1">
      <alignment horizontal="center" vertical="center"/>
      <protection locked="0"/>
    </xf>
    <xf numFmtId="0" fontId="49" fillId="0" borderId="0" xfId="46" applyFont="1" applyProtection="1">
      <protection locked="0"/>
    </xf>
    <xf numFmtId="0" fontId="28" fillId="0" borderId="13" xfId="46" applyFont="1" applyBorder="1" applyAlignment="1" applyProtection="1">
      <alignment horizontal="center" vertical="center"/>
      <protection locked="0"/>
    </xf>
    <xf numFmtId="49" fontId="9" fillId="0" borderId="1" xfId="49" applyNumberFormat="1" applyFont="1" applyBorder="1" applyAlignment="1">
      <alignment horizontal="left" vertical="center" wrapText="1"/>
      <protection locked="0"/>
    </xf>
    <xf numFmtId="0" fontId="22" fillId="0" borderId="0" xfId="46" applyFont="1" applyAlignment="1">
      <alignment vertical="center"/>
    </xf>
    <xf numFmtId="0" fontId="9" fillId="43" borderId="1" xfId="49" applyFont="1" applyFill="1" applyBorder="1" applyAlignment="1">
      <alignment horizontal="left"/>
      <protection locked="0"/>
    </xf>
    <xf numFmtId="0" fontId="11" fillId="37" borderId="0" xfId="49" applyFont="1" applyFill="1" applyAlignment="1" applyProtection="1">
      <alignment horizontal="center"/>
    </xf>
    <xf numFmtId="0" fontId="84" fillId="44" borderId="0" xfId="49" applyFont="1" applyFill="1" applyAlignment="1" applyProtection="1">
      <alignment horizontal="center"/>
    </xf>
    <xf numFmtId="0" fontId="9" fillId="0" borderId="3" xfId="49" applyFont="1" applyBorder="1" applyAlignment="1">
      <alignment horizontal="center" vertical="center"/>
      <protection locked="0"/>
    </xf>
    <xf numFmtId="0" fontId="9" fillId="0" borderId="4" xfId="49" applyFont="1" applyBorder="1" applyAlignment="1">
      <alignment horizontal="center" vertical="center"/>
      <protection locked="0"/>
    </xf>
    <xf numFmtId="0" fontId="9" fillId="43" borderId="1" xfId="49" applyFont="1" applyFill="1" applyBorder="1" applyAlignment="1">
      <alignment horizontal="left" vertical="center"/>
      <protection locked="0"/>
    </xf>
    <xf numFmtId="165" fontId="9" fillId="38" borderId="1" xfId="49" applyNumberFormat="1" applyFont="1" applyFill="1" applyBorder="1" applyAlignment="1" applyProtection="1">
      <alignment horizontal="center" vertical="center"/>
    </xf>
    <xf numFmtId="0" fontId="85" fillId="36" borderId="49" xfId="49" applyFont="1" applyFill="1" applyBorder="1" applyProtection="1"/>
    <xf numFmtId="0" fontId="3" fillId="36" borderId="49" xfId="49" applyFont="1" applyFill="1" applyBorder="1" applyProtection="1"/>
    <xf numFmtId="0" fontId="11" fillId="36" borderId="0" xfId="49" applyFont="1" applyFill="1">
      <protection locked="0"/>
    </xf>
    <xf numFmtId="0" fontId="11" fillId="38" borderId="0" xfId="49" applyFont="1" applyFill="1" applyAlignment="1" applyProtection="1">
      <alignment horizontal="center" vertical="center" wrapText="1"/>
    </xf>
    <xf numFmtId="0" fontId="11" fillId="0" borderId="0" xfId="49" applyFont="1" applyAlignment="1" applyProtection="1">
      <alignment horizontal="center" vertical="center"/>
    </xf>
    <xf numFmtId="0" fontId="4" fillId="0" borderId="3" xfId="49" applyFont="1" applyBorder="1" applyAlignment="1">
      <alignment horizontal="center" vertical="center"/>
      <protection locked="0"/>
    </xf>
    <xf numFmtId="49" fontId="9" fillId="0" borderId="3" xfId="49" applyNumberFormat="1" applyFont="1" applyBorder="1" applyAlignment="1">
      <alignment horizontal="center" vertical="center" wrapText="1"/>
      <protection locked="0"/>
    </xf>
    <xf numFmtId="49" fontId="26" fillId="0" borderId="3" xfId="49" applyNumberFormat="1" applyFont="1" applyBorder="1" applyAlignment="1">
      <alignment horizontal="center" vertical="center" wrapText="1"/>
      <protection locked="0"/>
    </xf>
    <xf numFmtId="0" fontId="14" fillId="0" borderId="1" xfId="49" quotePrefix="1" applyFont="1" applyBorder="1" applyAlignment="1">
      <alignment horizontal="center" vertical="center"/>
      <protection locked="0"/>
    </xf>
    <xf numFmtId="49" fontId="13" fillId="0" borderId="4" xfId="49" quotePrefix="1" applyNumberFormat="1" applyFont="1" applyBorder="1">
      <protection locked="0"/>
    </xf>
    <xf numFmtId="49" fontId="13" fillId="0" borderId="3" xfId="49" applyNumberFormat="1" applyFont="1" applyBorder="1" applyAlignment="1">
      <alignment horizontal="left"/>
      <protection locked="0"/>
    </xf>
    <xf numFmtId="165" fontId="9" fillId="34" borderId="1" xfId="49" applyNumberFormat="1" applyFont="1" applyFill="1" applyBorder="1" applyAlignment="1" applyProtection="1">
      <alignment horizontal="center" vertical="center"/>
    </xf>
    <xf numFmtId="0" fontId="3" fillId="38" borderId="13" xfId="49" applyFont="1" applyFill="1" applyBorder="1" applyAlignment="1">
      <alignment horizontal="center" vertical="center"/>
      <protection locked="0"/>
    </xf>
    <xf numFmtId="0" fontId="3" fillId="38" borderId="13" xfId="49" applyFont="1" applyFill="1" applyBorder="1" applyAlignment="1">
      <alignment horizontal="center"/>
      <protection locked="0"/>
    </xf>
    <xf numFmtId="0" fontId="39" fillId="39" borderId="18" xfId="49" applyFont="1" applyFill="1" applyBorder="1" applyAlignment="1">
      <alignment horizontal="center" vertical="center"/>
      <protection locked="0"/>
    </xf>
    <xf numFmtId="0" fontId="13" fillId="0" borderId="5" xfId="49" applyFont="1" applyBorder="1" applyAlignment="1" applyProtection="1">
      <alignment horizontal="center" vertical="center"/>
    </xf>
    <xf numFmtId="0" fontId="16" fillId="0" borderId="4" xfId="47" applyFont="1" applyBorder="1" applyAlignment="1">
      <alignment horizontal="center" vertical="center"/>
    </xf>
    <xf numFmtId="49" fontId="4" fillId="0" borderId="1" xfId="49" applyNumberFormat="1" applyFont="1" applyBorder="1" applyAlignment="1">
      <alignment horizontal="center" vertical="center"/>
      <protection locked="0"/>
    </xf>
    <xf numFmtId="49" fontId="13" fillId="0" borderId="3" xfId="49" applyNumberFormat="1" applyFont="1" applyBorder="1" applyAlignment="1">
      <alignment horizontal="right" vertical="center" wrapText="1"/>
      <protection locked="0"/>
    </xf>
    <xf numFmtId="0" fontId="32" fillId="0" borderId="0" xfId="0" applyFont="1" applyAlignment="1">
      <alignment vertical="center"/>
    </xf>
    <xf numFmtId="49" fontId="13" fillId="0" borderId="3" xfId="49" quotePrefix="1" applyNumberFormat="1" applyFont="1" applyBorder="1" applyAlignment="1">
      <alignment vertical="center"/>
      <protection locked="0"/>
    </xf>
    <xf numFmtId="49" fontId="26" fillId="0" borderId="1" xfId="49" applyNumberFormat="1" applyFont="1" applyBorder="1" applyAlignment="1">
      <alignment horizontal="left" vertical="center" wrapText="1"/>
      <protection locked="0"/>
    </xf>
    <xf numFmtId="0" fontId="9" fillId="0" borderId="1" xfId="49" applyFont="1" applyBorder="1" applyAlignment="1">
      <alignment horizontal="left" vertical="center" wrapText="1"/>
      <protection locked="0"/>
    </xf>
    <xf numFmtId="49" fontId="9" fillId="0" borderId="0" xfId="49" applyNumberFormat="1" applyFont="1" applyAlignment="1">
      <alignment vertical="center" wrapText="1"/>
      <protection locked="0"/>
    </xf>
    <xf numFmtId="0" fontId="25" fillId="0" borderId="3" xfId="0" applyFont="1" applyBorder="1" applyAlignment="1" applyProtection="1">
      <alignment horizontal="right" vertical="center"/>
      <protection locked="0"/>
    </xf>
    <xf numFmtId="0" fontId="0" fillId="0" borderId="0" xfId="0" applyAlignment="1" applyProtection="1">
      <alignment vertical="center"/>
      <protection locked="0"/>
    </xf>
    <xf numFmtId="0" fontId="16" fillId="0" borderId="0" xfId="49" applyFont="1" applyAlignment="1">
      <alignment horizontal="left" vertical="center"/>
      <protection locked="0"/>
    </xf>
    <xf numFmtId="0" fontId="13" fillId="0" borderId="7" xfId="49" applyFont="1" applyBorder="1" applyAlignment="1">
      <alignment horizontal="centerContinuous" vertical="center"/>
      <protection locked="0"/>
    </xf>
    <xf numFmtId="0" fontId="9" fillId="0" borderId="0" xfId="49" applyFont="1" applyAlignment="1">
      <alignment horizontal="left" vertical="center"/>
      <protection locked="0"/>
    </xf>
    <xf numFmtId="0" fontId="9" fillId="43" borderId="1" xfId="49" applyFont="1" applyFill="1" applyBorder="1" applyAlignment="1">
      <alignment horizontal="center" vertical="center"/>
      <protection locked="0"/>
    </xf>
    <xf numFmtId="0" fontId="15" fillId="0" borderId="4" xfId="49" applyFont="1" applyBorder="1" applyAlignment="1">
      <alignment horizontal="center" vertical="center" wrapText="1"/>
      <protection locked="0"/>
    </xf>
    <xf numFmtId="0" fontId="9" fillId="0" borderId="4" xfId="49" applyFont="1" applyBorder="1" applyAlignment="1" applyProtection="1">
      <alignment horizontal="center" vertical="center"/>
    </xf>
    <xf numFmtId="165" fontId="9" fillId="38" borderId="1" xfId="49" applyNumberFormat="1" applyFont="1" applyFill="1" applyBorder="1" applyAlignment="1" applyProtection="1">
      <alignment horizontal="center" vertical="center" wrapText="1"/>
    </xf>
    <xf numFmtId="167" fontId="9" fillId="45" borderId="5" xfId="49" applyNumberFormat="1" applyFont="1" applyFill="1" applyBorder="1" applyAlignment="1" applyProtection="1">
      <alignment horizontal="center" vertical="center"/>
    </xf>
    <xf numFmtId="0" fontId="17" fillId="0" borderId="7" xfId="49" applyFont="1" applyBorder="1" applyAlignment="1">
      <alignment horizontal="center" vertical="center"/>
      <protection locked="0"/>
    </xf>
    <xf numFmtId="166" fontId="17" fillId="34" borderId="37" xfId="49" applyNumberFormat="1" applyFont="1" applyFill="1" applyBorder="1" applyAlignment="1" applyProtection="1">
      <alignment horizontal="center" vertical="center"/>
    </xf>
    <xf numFmtId="166" fontId="17" fillId="34" borderId="1" xfId="49" applyNumberFormat="1" applyFont="1" applyFill="1" applyBorder="1" applyAlignment="1" applyProtection="1">
      <alignment horizontal="center" vertical="center"/>
    </xf>
    <xf numFmtId="0" fontId="17" fillId="34" borderId="1" xfId="49" applyFont="1" applyFill="1" applyBorder="1" applyAlignment="1" applyProtection="1">
      <alignment horizontal="center" vertical="center"/>
    </xf>
    <xf numFmtId="0" fontId="0" fillId="0" borderId="0" xfId="0" applyAlignment="1">
      <alignment horizontal="center" vertical="center"/>
    </xf>
    <xf numFmtId="0" fontId="7" fillId="0" borderId="0" xfId="49" applyAlignment="1">
      <alignment horizontal="center" vertical="center"/>
      <protection locked="0"/>
    </xf>
    <xf numFmtId="49" fontId="13" fillId="0" borderId="4" xfId="49" applyNumberFormat="1" applyFont="1" applyBorder="1" applyAlignment="1" applyProtection="1">
      <alignment horizontal="center" vertical="center"/>
    </xf>
    <xf numFmtId="0" fontId="13" fillId="0" borderId="4" xfId="49" quotePrefix="1" applyFont="1" applyBorder="1" applyAlignment="1">
      <alignment horizontal="center" vertical="center"/>
      <protection locked="0"/>
    </xf>
    <xf numFmtId="0" fontId="13" fillId="0" borderId="7" xfId="49" quotePrefix="1" applyFont="1" applyBorder="1" applyAlignment="1">
      <alignment horizontal="center" vertical="center"/>
      <protection locked="0"/>
    </xf>
    <xf numFmtId="49" fontId="13" fillId="0" borderId="4" xfId="49" quotePrefix="1" applyNumberFormat="1" applyFont="1" applyBorder="1" applyAlignment="1">
      <alignment horizontal="center" vertical="center"/>
      <protection locked="0"/>
    </xf>
    <xf numFmtId="0" fontId="9" fillId="0" borderId="21" xfId="49" applyFont="1" applyBorder="1" applyAlignment="1">
      <alignment horizontal="center" vertical="center"/>
      <protection locked="0"/>
    </xf>
    <xf numFmtId="0" fontId="13" fillId="0" borderId="4" xfId="49" applyFont="1" applyBorder="1" applyAlignment="1" applyProtection="1">
      <alignment horizontal="center" vertical="center" wrapText="1"/>
    </xf>
    <xf numFmtId="0" fontId="13" fillId="0" borderId="4" xfId="49" quotePrefix="1" applyFont="1" applyBorder="1" applyAlignment="1" applyProtection="1">
      <alignment horizontal="center" vertical="center"/>
    </xf>
    <xf numFmtId="0" fontId="9" fillId="0" borderId="0" xfId="44" applyFont="1" applyAlignment="1">
      <alignment horizontal="center" vertical="center" wrapText="1"/>
      <protection locked="0"/>
    </xf>
    <xf numFmtId="0" fontId="9" fillId="0" borderId="0" xfId="0" applyFont="1" applyAlignment="1" applyProtection="1">
      <alignment horizontal="center" vertical="center"/>
      <protection locked="0"/>
    </xf>
    <xf numFmtId="0" fontId="9" fillId="0" borderId="7" xfId="49" applyFont="1" applyBorder="1" applyAlignment="1">
      <alignment horizontal="center" vertical="center"/>
      <protection locked="0"/>
    </xf>
    <xf numFmtId="0" fontId="11" fillId="0" borderId="7" xfId="49" applyFont="1" applyBorder="1" applyAlignment="1">
      <alignment horizontal="center" vertical="center"/>
      <protection locked="0"/>
    </xf>
    <xf numFmtId="0" fontId="10" fillId="0" borderId="7" xfId="49" applyFont="1" applyBorder="1" applyAlignment="1" applyProtection="1">
      <alignment horizontal="center" vertical="center"/>
    </xf>
    <xf numFmtId="0" fontId="19" fillId="0" borderId="1" xfId="49" applyFont="1" applyBorder="1" applyAlignment="1">
      <alignment horizontal="center" vertical="center" wrapText="1"/>
      <protection locked="0"/>
    </xf>
    <xf numFmtId="49" fontId="13" fillId="0" borderId="4" xfId="49" applyNumberFormat="1" applyFont="1" applyBorder="1" applyAlignment="1">
      <alignment horizontal="center" vertical="center" wrapText="1"/>
      <protection locked="0"/>
    </xf>
    <xf numFmtId="0" fontId="13" fillId="0" borderId="4" xfId="49" applyFont="1" applyBorder="1" applyAlignment="1">
      <alignment horizontal="center" vertical="center" wrapText="1"/>
      <protection locked="0"/>
    </xf>
    <xf numFmtId="0" fontId="13" fillId="0" borderId="8" xfId="49" applyFont="1" applyBorder="1" applyAlignment="1">
      <alignment horizontal="center" vertical="center" wrapText="1"/>
      <protection locked="0"/>
    </xf>
    <xf numFmtId="49" fontId="13" fillId="0" borderId="4" xfId="49" quotePrefix="1" applyNumberFormat="1" applyFont="1" applyBorder="1" applyAlignment="1">
      <alignment vertical="center"/>
      <protection locked="0"/>
    </xf>
    <xf numFmtId="49" fontId="9" fillId="0" borderId="0" xfId="49" applyNumberFormat="1" applyFont="1" applyAlignment="1">
      <alignment horizontal="center" vertical="center"/>
      <protection locked="0"/>
    </xf>
    <xf numFmtId="0" fontId="16" fillId="0" borderId="4" xfId="47" applyFont="1" applyBorder="1" applyAlignment="1" applyProtection="1">
      <alignment vertical="center"/>
      <protection locked="0"/>
    </xf>
    <xf numFmtId="0" fontId="16" fillId="0" borderId="4" xfId="47" applyFont="1" applyBorder="1" applyAlignment="1" applyProtection="1">
      <alignment horizontal="center" vertical="center"/>
      <protection locked="0"/>
    </xf>
    <xf numFmtId="0" fontId="13" fillId="0" borderId="4" xfId="49" applyFont="1" applyBorder="1" applyAlignment="1">
      <alignment horizontal="center" vertical="center"/>
      <protection locked="0"/>
    </xf>
    <xf numFmtId="0" fontId="13" fillId="0" borderId="5" xfId="49" applyFont="1" applyBorder="1" applyAlignment="1">
      <alignment horizontal="center" vertical="center" wrapText="1"/>
      <protection locked="0"/>
    </xf>
    <xf numFmtId="0" fontId="19" fillId="0" borderId="1" xfId="49" applyFont="1" applyBorder="1" applyAlignment="1">
      <alignment horizontal="center" vertical="center"/>
      <protection locked="0"/>
    </xf>
    <xf numFmtId="49" fontId="9" fillId="0" borderId="4" xfId="49" applyNumberFormat="1" applyFont="1" applyBorder="1" applyAlignment="1">
      <alignment horizontal="center" vertical="center"/>
      <protection locked="0"/>
    </xf>
    <xf numFmtId="0" fontId="11" fillId="0" borderId="4" xfId="49" applyFont="1" applyBorder="1" applyAlignment="1">
      <alignment horizontal="center" vertical="center"/>
      <protection locked="0"/>
    </xf>
    <xf numFmtId="0" fontId="9" fillId="0" borderId="4" xfId="44" applyFont="1" applyBorder="1" applyAlignment="1">
      <alignment horizontal="center" vertical="center" wrapText="1"/>
      <protection locked="0"/>
    </xf>
    <xf numFmtId="0" fontId="16" fillId="0" borderId="7" xfId="49" applyFont="1" applyBorder="1" applyAlignment="1">
      <alignment horizontal="center"/>
      <protection locked="0"/>
    </xf>
    <xf numFmtId="0" fontId="9" fillId="46" borderId="1" xfId="49" applyFont="1" applyFill="1" applyBorder="1" applyAlignment="1">
      <alignment horizontal="left"/>
      <protection locked="0"/>
    </xf>
    <xf numFmtId="0" fontId="11" fillId="46" borderId="0" xfId="49" applyFont="1" applyFill="1">
      <protection locked="0"/>
    </xf>
    <xf numFmtId="0" fontId="3" fillId="46" borderId="0" xfId="49" applyFont="1" applyFill="1" applyAlignment="1">
      <alignment vertical="center"/>
      <protection locked="0"/>
    </xf>
    <xf numFmtId="0" fontId="3" fillId="46" borderId="0" xfId="49" applyFont="1" applyFill="1">
      <protection locked="0"/>
    </xf>
    <xf numFmtId="0" fontId="9" fillId="46" borderId="0" xfId="49" applyFont="1" applyFill="1" applyAlignment="1">
      <alignment horizontal="center" vertical="center"/>
      <protection locked="0"/>
    </xf>
    <xf numFmtId="168" fontId="4" fillId="46" borderId="1" xfId="49" applyNumberFormat="1" applyFont="1" applyFill="1" applyBorder="1" applyAlignment="1" applyProtection="1">
      <alignment horizontal="center"/>
    </xf>
    <xf numFmtId="167" fontId="81" fillId="46" borderId="1" xfId="49" applyNumberFormat="1" applyFont="1" applyFill="1" applyBorder="1" applyAlignment="1" applyProtection="1">
      <alignment horizontal="center" vertical="center" wrapText="1"/>
    </xf>
    <xf numFmtId="0" fontId="11" fillId="46" borderId="0" xfId="49" applyFont="1" applyFill="1" applyProtection="1"/>
    <xf numFmtId="167" fontId="81" fillId="46" borderId="1" xfId="49" applyNumberFormat="1" applyFont="1" applyFill="1" applyBorder="1" applyAlignment="1" applyProtection="1">
      <alignment horizontal="center"/>
    </xf>
    <xf numFmtId="0" fontId="0" fillId="46" borderId="0" xfId="0" applyFill="1"/>
    <xf numFmtId="167" fontId="81" fillId="46" borderId="1" xfId="49" applyNumberFormat="1" applyFont="1" applyFill="1" applyBorder="1" applyAlignment="1" applyProtection="1">
      <alignment horizontal="center" vertical="center"/>
    </xf>
    <xf numFmtId="166" fontId="9" fillId="46" borderId="1" xfId="49" applyNumberFormat="1" applyFont="1" applyFill="1" applyBorder="1" applyAlignment="1" applyProtection="1">
      <alignment horizontal="center" vertical="center"/>
    </xf>
    <xf numFmtId="0" fontId="7" fillId="46" borderId="0" xfId="49" applyFill="1">
      <protection locked="0"/>
    </xf>
    <xf numFmtId="0" fontId="9" fillId="47" borderId="1" xfId="49" applyFont="1" applyFill="1" applyBorder="1" applyAlignment="1">
      <alignment horizontal="left"/>
      <protection locked="0"/>
    </xf>
    <xf numFmtId="0" fontId="11" fillId="47" borderId="0" xfId="49" applyFont="1" applyFill="1">
      <protection locked="0"/>
    </xf>
    <xf numFmtId="0" fontId="3" fillId="47" borderId="0" xfId="49" applyFont="1" applyFill="1" applyAlignment="1">
      <alignment vertical="center"/>
      <protection locked="0"/>
    </xf>
    <xf numFmtId="0" fontId="3" fillId="47" borderId="0" xfId="49" applyFont="1" applyFill="1">
      <protection locked="0"/>
    </xf>
    <xf numFmtId="168" fontId="3" fillId="47" borderId="0" xfId="49" applyNumberFormat="1" applyFont="1" applyFill="1">
      <protection locked="0"/>
    </xf>
    <xf numFmtId="0" fontId="9" fillId="47" borderId="0" xfId="49" applyFont="1" applyFill="1" applyAlignment="1">
      <alignment horizontal="center" vertical="center"/>
      <protection locked="0"/>
    </xf>
    <xf numFmtId="167" fontId="11" fillId="47" borderId="0" xfId="49" applyNumberFormat="1" applyFont="1" applyFill="1">
      <protection locked="0"/>
    </xf>
    <xf numFmtId="0" fontId="11" fillId="47" borderId="0" xfId="49" applyFont="1" applyFill="1" applyAlignment="1" applyProtection="1">
      <alignment horizontal="center" vertical="center" wrapText="1"/>
    </xf>
    <xf numFmtId="0" fontId="11" fillId="47" borderId="0" xfId="49" applyFont="1" applyFill="1" applyProtection="1"/>
    <xf numFmtId="0" fontId="0" fillId="47" borderId="0" xfId="0" applyFill="1"/>
    <xf numFmtId="0" fontId="7" fillId="47" borderId="0" xfId="49" applyFill="1">
      <protection locked="0"/>
    </xf>
    <xf numFmtId="2" fontId="9" fillId="39" borderId="5" xfId="49" applyNumberFormat="1" applyFont="1" applyFill="1" applyBorder="1" applyAlignment="1" applyProtection="1">
      <alignment horizontal="center" vertical="center" wrapText="1"/>
    </xf>
    <xf numFmtId="0" fontId="50" fillId="0" borderId="0" xfId="46" applyFont="1" applyAlignment="1">
      <alignment horizontal="center"/>
    </xf>
    <xf numFmtId="166" fontId="9" fillId="34" borderId="3" xfId="49" applyNumberFormat="1" applyFont="1" applyFill="1" applyBorder="1" applyAlignment="1" applyProtection="1">
      <alignment horizontal="center" vertical="center" wrapText="1"/>
    </xf>
    <xf numFmtId="166" fontId="13" fillId="0" borderId="4" xfId="49" applyNumberFormat="1" applyFont="1" applyBorder="1" applyAlignment="1" applyProtection="1">
      <alignment horizontal="center" vertical="center"/>
    </xf>
    <xf numFmtId="166" fontId="16" fillId="0" borderId="4" xfId="47" applyNumberFormat="1" applyFont="1" applyBorder="1" applyAlignment="1">
      <alignment horizontal="center" vertical="center"/>
    </xf>
    <xf numFmtId="166" fontId="16" fillId="0" borderId="4" xfId="47" applyNumberFormat="1" applyFont="1" applyBorder="1" applyAlignment="1">
      <alignment horizontal="center" vertical="center" wrapText="1"/>
    </xf>
    <xf numFmtId="166" fontId="9" fillId="38" borderId="3" xfId="49" applyNumberFormat="1" applyFont="1" applyFill="1" applyBorder="1" applyAlignment="1" applyProtection="1">
      <alignment horizontal="center" vertical="center"/>
    </xf>
    <xf numFmtId="171" fontId="9" fillId="0" borderId="3" xfId="49" applyNumberFormat="1" applyFont="1" applyBorder="1" applyAlignment="1">
      <alignment horizontal="center" vertical="center"/>
      <protection locked="0"/>
    </xf>
    <xf numFmtId="0" fontId="16" fillId="0" borderId="0" xfId="0" applyFont="1" applyAlignment="1" applyProtection="1">
      <alignment vertical="center"/>
      <protection locked="0"/>
    </xf>
    <xf numFmtId="0" fontId="17" fillId="0" borderId="0" xfId="49" applyFont="1" applyAlignment="1">
      <alignment horizontal="left" vertical="center"/>
      <protection locked="0"/>
    </xf>
    <xf numFmtId="0" fontId="0" fillId="0" borderId="0" xfId="0" applyAlignment="1">
      <alignment horizontal="center"/>
    </xf>
    <xf numFmtId="0" fontId="13" fillId="0" borderId="7" xfId="49" applyFont="1" applyBorder="1" applyAlignment="1" applyProtection="1">
      <alignment horizontal="center" vertical="center"/>
    </xf>
    <xf numFmtId="0" fontId="13" fillId="0" borderId="7" xfId="49" applyFont="1" applyBorder="1" applyAlignment="1">
      <alignment horizontal="center" vertical="center"/>
      <protection locked="0"/>
    </xf>
    <xf numFmtId="49" fontId="90" fillId="0" borderId="3" xfId="49" quotePrefix="1" applyNumberFormat="1" applyFont="1" applyBorder="1" applyAlignment="1">
      <alignment vertical="center"/>
      <protection locked="0"/>
    </xf>
    <xf numFmtId="0" fontId="91" fillId="0" borderId="1" xfId="49" quotePrefix="1" applyFont="1" applyBorder="1" applyAlignment="1">
      <alignment horizontal="center" vertical="center"/>
      <protection locked="0"/>
    </xf>
    <xf numFmtId="166" fontId="9" fillId="38" borderId="1" xfId="49" applyNumberFormat="1" applyFont="1" applyFill="1" applyBorder="1" applyAlignment="1" applyProtection="1">
      <alignment horizontal="center" vertical="center"/>
    </xf>
    <xf numFmtId="166" fontId="9" fillId="38" borderId="1" xfId="49" applyNumberFormat="1" applyFont="1" applyFill="1" applyBorder="1" applyAlignment="1" applyProtection="1">
      <alignment horizontal="center" vertical="center" wrapText="1"/>
    </xf>
    <xf numFmtId="0" fontId="13" fillId="0" borderId="4" xfId="49" applyFont="1" applyBorder="1" applyAlignment="1" applyProtection="1">
      <alignment horizontal="center" vertical="center"/>
    </xf>
    <xf numFmtId="0" fontId="13" fillId="0" borderId="0" xfId="49" applyFont="1" applyAlignment="1" applyProtection="1">
      <alignment horizontal="center"/>
    </xf>
    <xf numFmtId="0" fontId="13" fillId="0" borderId="7" xfId="49" applyFont="1" applyBorder="1" applyAlignment="1">
      <alignment horizontal="center" vertical="center" wrapText="1"/>
      <protection locked="0"/>
    </xf>
    <xf numFmtId="0" fontId="0" fillId="35" borderId="8" xfId="0" applyFill="1" applyBorder="1"/>
    <xf numFmtId="0" fontId="13" fillId="0" borderId="0" xfId="49" applyFont="1" applyAlignment="1">
      <alignment horizontal="center" vertical="center" wrapText="1"/>
      <protection locked="0"/>
    </xf>
    <xf numFmtId="0" fontId="17" fillId="0" borderId="17" xfId="49" applyFont="1" applyBorder="1" applyAlignment="1" applyProtection="1">
      <alignment horizontal="left" vertical="center"/>
    </xf>
    <xf numFmtId="0" fontId="17" fillId="0" borderId="0" xfId="49" applyFont="1" applyAlignment="1" applyProtection="1">
      <alignment horizontal="left" vertical="center"/>
    </xf>
    <xf numFmtId="0" fontId="17" fillId="0" borderId="11" xfId="49" applyFont="1" applyBorder="1" applyAlignment="1" applyProtection="1">
      <alignment horizontal="left" vertical="center"/>
    </xf>
    <xf numFmtId="0" fontId="17" fillId="0" borderId="15" xfId="49" applyFont="1" applyBorder="1" applyAlignment="1" applyProtection="1">
      <alignment horizontal="left" vertical="center"/>
    </xf>
    <xf numFmtId="0" fontId="17" fillId="0" borderId="8" xfId="49" applyFont="1" applyBorder="1" applyAlignment="1" applyProtection="1">
      <alignment horizontal="left" vertical="center"/>
    </xf>
    <xf numFmtId="0" fontId="17" fillId="0" borderId="10" xfId="49" applyFont="1" applyBorder="1" applyAlignment="1" applyProtection="1">
      <alignment horizontal="left" vertical="center"/>
    </xf>
    <xf numFmtId="0" fontId="17" fillId="0" borderId="15" xfId="49" applyFont="1" applyBorder="1" applyAlignment="1" applyProtection="1">
      <alignment horizontal="left" vertical="center" wrapText="1"/>
    </xf>
    <xf numFmtId="0" fontId="17" fillId="0" borderId="8" xfId="49" applyFont="1" applyBorder="1" applyAlignment="1" applyProtection="1">
      <alignment horizontal="left"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13" fillId="0" borderId="15" xfId="49" applyFont="1" applyBorder="1" applyAlignment="1" applyProtection="1">
      <alignment horizontal="center"/>
    </xf>
    <xf numFmtId="0" fontId="13" fillId="0" borderId="8" xfId="49" applyFont="1" applyBorder="1" applyAlignment="1" applyProtection="1">
      <alignment horizontal="center"/>
    </xf>
    <xf numFmtId="0" fontId="13" fillId="0" borderId="10" xfId="49" applyFont="1" applyBorder="1" applyAlignment="1" applyProtection="1">
      <alignment horizontal="center"/>
    </xf>
    <xf numFmtId="166" fontId="9" fillId="40" borderId="1" xfId="49" applyNumberFormat="1" applyFont="1" applyFill="1" applyBorder="1" applyAlignment="1" applyProtection="1">
      <alignment horizontal="center" vertical="center" wrapText="1"/>
    </xf>
    <xf numFmtId="0" fontId="94" fillId="48" borderId="13" xfId="0" applyFont="1" applyFill="1" applyBorder="1" applyAlignment="1">
      <alignment vertical="center"/>
    </xf>
    <xf numFmtId="0" fontId="95" fillId="0" borderId="0" xfId="49" applyFont="1">
      <protection locked="0"/>
    </xf>
    <xf numFmtId="0" fontId="91" fillId="0" borderId="1" xfId="49" quotePrefix="1" applyFont="1" applyBorder="1" applyAlignment="1" applyProtection="1">
      <alignment horizontal="center" vertical="center"/>
    </xf>
    <xf numFmtId="171" fontId="9" fillId="0" borderId="3" xfId="49" applyNumberFormat="1" applyFont="1" applyBorder="1" applyAlignment="1" applyProtection="1">
      <alignment horizontal="center" vertical="center"/>
    </xf>
    <xf numFmtId="0" fontId="9" fillId="0" borderId="3" xfId="49" applyFont="1" applyBorder="1" applyAlignment="1" applyProtection="1">
      <alignment horizontal="center" vertical="center"/>
    </xf>
    <xf numFmtId="0" fontId="9" fillId="0" borderId="5" xfId="49" applyFont="1" applyBorder="1" applyAlignment="1" applyProtection="1">
      <alignment horizontal="center" vertical="center"/>
    </xf>
    <xf numFmtId="0" fontId="9" fillId="0" borderId="1" xfId="49" applyFont="1" applyBorder="1" applyAlignment="1" applyProtection="1">
      <alignment horizontal="center" vertical="center"/>
    </xf>
    <xf numFmtId="49" fontId="90" fillId="0" borderId="3" xfId="49" applyNumberFormat="1" applyFont="1" applyBorder="1" applyAlignment="1" applyProtection="1">
      <alignment horizontal="right" vertical="center" wrapText="1"/>
    </xf>
    <xf numFmtId="0" fontId="92" fillId="0" borderId="3" xfId="47" applyFont="1" applyBorder="1" applyAlignment="1">
      <alignment horizontal="center" vertical="center"/>
    </xf>
    <xf numFmtId="49" fontId="13" fillId="0" borderId="3" xfId="49" applyNumberFormat="1" applyFont="1" applyBorder="1" applyAlignment="1" applyProtection="1">
      <alignment horizontal="right" vertical="center" wrapText="1"/>
    </xf>
    <xf numFmtId="0" fontId="19" fillId="0" borderId="1" xfId="49" applyFont="1" applyBorder="1" applyAlignment="1" applyProtection="1">
      <alignment horizontal="center" vertical="center"/>
    </xf>
    <xf numFmtId="0" fontId="13" fillId="0" borderId="0" xfId="49" applyFont="1" applyAlignment="1" applyProtection="1">
      <alignment horizontal="center" vertical="center" wrapText="1"/>
    </xf>
    <xf numFmtId="0" fontId="4" fillId="0" borderId="1" xfId="49" quotePrefix="1" applyFont="1" applyBorder="1" applyAlignment="1" applyProtection="1">
      <alignment horizontal="center" vertical="center"/>
    </xf>
    <xf numFmtId="0" fontId="16" fillId="0" borderId="0" xfId="49" applyFont="1" applyAlignment="1" applyProtection="1">
      <alignment horizontal="left" vertical="center"/>
    </xf>
    <xf numFmtId="0" fontId="50" fillId="0" borderId="0" xfId="46" applyFont="1"/>
    <xf numFmtId="0" fontId="52" fillId="0" borderId="0" xfId="46" applyFont="1"/>
    <xf numFmtId="0" fontId="30" fillId="0" borderId="0" xfId="46" applyFont="1" applyAlignment="1">
      <alignment vertical="top"/>
    </xf>
    <xf numFmtId="0" fontId="50" fillId="0" borderId="0" xfId="46" applyFont="1" applyAlignment="1">
      <alignment horizontal="left"/>
    </xf>
    <xf numFmtId="0" fontId="50" fillId="0" borderId="0" xfId="46" applyFont="1" applyAlignment="1">
      <alignment wrapText="1"/>
    </xf>
    <xf numFmtId="0" fontId="50" fillId="0" borderId="0" xfId="46" applyFont="1" applyAlignment="1">
      <alignment vertical="top" wrapText="1"/>
    </xf>
    <xf numFmtId="0" fontId="49" fillId="0" borderId="0" xfId="46" applyFont="1" applyAlignment="1">
      <alignment horizontal="left"/>
    </xf>
    <xf numFmtId="0" fontId="53" fillId="0" borderId="0" xfId="46" applyFont="1"/>
    <xf numFmtId="0" fontId="54" fillId="0" borderId="0" xfId="46" applyFont="1"/>
    <xf numFmtId="0" fontId="55" fillId="0" borderId="0" xfId="46" applyFont="1"/>
    <xf numFmtId="0" fontId="57" fillId="0" borderId="0" xfId="46" applyFont="1"/>
    <xf numFmtId="0" fontId="58" fillId="0" borderId="0" xfId="46" applyFont="1"/>
    <xf numFmtId="0" fontId="51" fillId="0" borderId="0" xfId="46" applyFont="1" applyAlignment="1">
      <alignment vertical="center"/>
    </xf>
    <xf numFmtId="0" fontId="49" fillId="0" borderId="0" xfId="45" applyFont="1" applyAlignment="1">
      <alignment horizontal="left" vertical="center"/>
    </xf>
    <xf numFmtId="49" fontId="51" fillId="0" borderId="0" xfId="46" applyNumberFormat="1" applyFont="1" applyAlignment="1">
      <alignment vertical="center"/>
    </xf>
    <xf numFmtId="49" fontId="51" fillId="0" borderId="0" xfId="46" applyNumberFormat="1" applyFont="1"/>
    <xf numFmtId="49" fontId="22" fillId="0" borderId="0" xfId="46" applyNumberFormat="1" applyFont="1" applyAlignment="1">
      <alignment vertical="center"/>
    </xf>
    <xf numFmtId="49" fontId="22" fillId="0" borderId="0" xfId="46" applyNumberFormat="1" applyFont="1"/>
    <xf numFmtId="0" fontId="28" fillId="0" borderId="0" xfId="45" applyFont="1" applyAlignment="1">
      <alignment horizontal="left" vertical="center"/>
    </xf>
    <xf numFmtId="0" fontId="22" fillId="0" borderId="0" xfId="46" applyFont="1"/>
    <xf numFmtId="0" fontId="59" fillId="0" borderId="0" xfId="45" applyFont="1"/>
    <xf numFmtId="0" fontId="60" fillId="0" borderId="0" xfId="45" applyFont="1"/>
    <xf numFmtId="0" fontId="27" fillId="0" borderId="0" xfId="46" applyFont="1" applyAlignment="1">
      <alignment vertical="center"/>
    </xf>
    <xf numFmtId="0" fontId="30" fillId="0" borderId="16" xfId="46" applyFont="1" applyBorder="1" applyAlignment="1">
      <alignment horizontal="center" vertical="center"/>
    </xf>
    <xf numFmtId="0" fontId="28" fillId="0" borderId="13" xfId="46" applyFont="1" applyBorder="1" applyAlignment="1">
      <alignment horizontal="center" vertical="center"/>
    </xf>
    <xf numFmtId="0" fontId="27" fillId="0" borderId="22" xfId="46" applyFont="1" applyBorder="1" applyAlignment="1">
      <alignment horizontal="left" vertical="center"/>
    </xf>
    <xf numFmtId="0" fontId="31" fillId="0" borderId="23" xfId="46" applyFont="1" applyBorder="1" applyAlignment="1">
      <alignment horizontal="center" vertical="center"/>
    </xf>
    <xf numFmtId="0" fontId="31" fillId="0" borderId="25" xfId="46" applyFont="1" applyBorder="1" applyAlignment="1">
      <alignment horizontal="center" vertical="center"/>
    </xf>
    <xf numFmtId="0" fontId="35" fillId="0" borderId="25" xfId="46" applyFont="1" applyBorder="1" applyAlignment="1">
      <alignment horizontal="center" vertical="center"/>
    </xf>
    <xf numFmtId="0" fontId="31" fillId="0" borderId="24" xfId="46" applyFont="1" applyBorder="1" applyAlignment="1">
      <alignment horizontal="center" vertical="center"/>
    </xf>
    <xf numFmtId="0" fontId="50" fillId="0" borderId="0" xfId="45" applyFont="1"/>
    <xf numFmtId="0" fontId="49" fillId="0" borderId="0" xfId="45" applyFont="1"/>
    <xf numFmtId="0" fontId="49" fillId="0" borderId="0" xfId="46" applyFont="1" applyAlignment="1">
      <alignment vertical="top" wrapText="1"/>
    </xf>
    <xf numFmtId="0" fontId="62" fillId="0" borderId="0" xfId="46" applyFont="1" applyAlignment="1">
      <alignment vertical="top"/>
    </xf>
    <xf numFmtId="0" fontId="67" fillId="0" borderId="0" xfId="46" applyFont="1"/>
    <xf numFmtId="0" fontId="61" fillId="0" borderId="0" xfId="45" applyFont="1"/>
    <xf numFmtId="0" fontId="49" fillId="0" borderId="13" xfId="45" applyFont="1" applyBorder="1" applyAlignment="1">
      <alignment vertical="center"/>
    </xf>
    <xf numFmtId="0" fontId="26" fillId="0" borderId="3" xfId="49" applyFont="1" applyBorder="1" applyAlignment="1" applyProtection="1">
      <alignment horizontal="center" vertical="center"/>
    </xf>
    <xf numFmtId="0" fontId="9" fillId="34" borderId="3" xfId="49" applyFont="1" applyFill="1" applyBorder="1" applyAlignment="1" applyProtection="1">
      <alignment horizontal="center" vertical="center"/>
    </xf>
    <xf numFmtId="49" fontId="17" fillId="0" borderId="0" xfId="0" applyNumberFormat="1" applyFont="1" applyAlignment="1">
      <alignment horizontal="left" vertical="center"/>
    </xf>
    <xf numFmtId="49" fontId="17" fillId="0" borderId="0" xfId="0" applyNumberFormat="1" applyFont="1" applyAlignment="1">
      <alignment horizontal="right" vertical="center"/>
    </xf>
    <xf numFmtId="0" fontId="16" fillId="0" borderId="0" xfId="49" applyFont="1" applyAlignment="1" applyProtection="1">
      <alignment horizontal="center"/>
    </xf>
    <xf numFmtId="0" fontId="17" fillId="37" borderId="0" xfId="49" applyFont="1" applyFill="1" applyProtection="1"/>
    <xf numFmtId="0" fontId="1" fillId="0" borderId="0" xfId="49" applyFont="1" applyProtection="1"/>
    <xf numFmtId="0" fontId="1" fillId="0" borderId="0" xfId="0" applyFont="1"/>
    <xf numFmtId="0" fontId="17" fillId="0" borderId="0" xfId="49" applyFont="1">
      <protection locked="0"/>
    </xf>
    <xf numFmtId="0" fontId="17" fillId="46" borderId="0" xfId="49" applyFont="1" applyFill="1">
      <protection locked="0"/>
    </xf>
    <xf numFmtId="0" fontId="17" fillId="47" borderId="0" xfId="49" applyFont="1" applyFill="1">
      <protection locked="0"/>
    </xf>
    <xf numFmtId="0" fontId="17" fillId="37" borderId="0" xfId="0" applyFont="1" applyFill="1"/>
    <xf numFmtId="0" fontId="1" fillId="0" borderId="0" xfId="49" applyFont="1">
      <protection locked="0"/>
    </xf>
    <xf numFmtId="0" fontId="1" fillId="46" borderId="0" xfId="49" applyFont="1" applyFill="1">
      <protection locked="0"/>
    </xf>
    <xf numFmtId="0" fontId="1" fillId="47" borderId="0" xfId="49" applyFont="1" applyFill="1">
      <protection locked="0"/>
    </xf>
    <xf numFmtId="0" fontId="1" fillId="0" borderId="0" xfId="49" applyFont="1" applyAlignment="1">
      <alignment horizontal="left"/>
      <protection locked="0"/>
    </xf>
    <xf numFmtId="0" fontId="17" fillId="0" borderId="0" xfId="49" applyFont="1" applyProtection="1"/>
    <xf numFmtId="0" fontId="17" fillId="46" borderId="0" xfId="49" applyFont="1" applyFill="1" applyProtection="1"/>
    <xf numFmtId="0" fontId="17" fillId="47" borderId="0" xfId="49" applyFont="1" applyFill="1" applyProtection="1"/>
    <xf numFmtId="0" fontId="16" fillId="0" borderId="0" xfId="49" applyFont="1">
      <protection locked="0"/>
    </xf>
    <xf numFmtId="0" fontId="16" fillId="37" borderId="0" xfId="49" applyFont="1" applyFill="1" applyProtection="1"/>
    <xf numFmtId="0" fontId="96" fillId="36" borderId="12" xfId="49" applyFont="1" applyFill="1" applyBorder="1" applyAlignment="1" applyProtection="1">
      <alignment horizontal="right"/>
    </xf>
    <xf numFmtId="0" fontId="17" fillId="36" borderId="13" xfId="49" applyFont="1" applyFill="1" applyBorder="1" applyAlignment="1" applyProtection="1">
      <alignment horizontal="center"/>
    </xf>
    <xf numFmtId="0" fontId="17" fillId="41" borderId="19" xfId="49" applyFont="1" applyFill="1" applyBorder="1" applyAlignment="1" applyProtection="1">
      <alignment horizontal="center" vertical="center"/>
    </xf>
    <xf numFmtId="0" fontId="17" fillId="35" borderId="0" xfId="49" applyFont="1" applyFill="1" applyProtection="1"/>
    <xf numFmtId="0" fontId="17" fillId="35" borderId="0" xfId="49" applyFont="1" applyFill="1" applyAlignment="1" applyProtection="1">
      <alignment horizontal="left"/>
    </xf>
    <xf numFmtId="0" fontId="1" fillId="0" borderId="0" xfId="0" applyFont="1" applyAlignment="1">
      <alignment horizontal="left"/>
    </xf>
    <xf numFmtId="0" fontId="17" fillId="0" borderId="0" xfId="49" applyFont="1" applyAlignment="1" applyProtection="1">
      <alignment horizontal="left"/>
    </xf>
    <xf numFmtId="0" fontId="17" fillId="0" borderId="0" xfId="49" applyFont="1" applyAlignment="1">
      <alignment horizontal="left"/>
      <protection locked="0"/>
    </xf>
    <xf numFmtId="0" fontId="17" fillId="46" borderId="0" xfId="49" applyFont="1" applyFill="1" applyAlignment="1">
      <alignment horizontal="left"/>
      <protection locked="0"/>
    </xf>
    <xf numFmtId="0" fontId="17" fillId="47" borderId="0" xfId="49" applyFont="1" applyFill="1" applyAlignment="1">
      <alignment horizontal="left"/>
      <protection locked="0"/>
    </xf>
    <xf numFmtId="0" fontId="17" fillId="0" borderId="0" xfId="0" applyFont="1" applyAlignment="1">
      <alignment vertical="center"/>
    </xf>
    <xf numFmtId="0" fontId="17" fillId="0" borderId="0" xfId="0" applyFont="1"/>
    <xf numFmtId="0" fontId="17" fillId="0" borderId="0" xfId="0" applyFont="1" applyProtection="1">
      <protection locked="0"/>
    </xf>
    <xf numFmtId="0" fontId="98" fillId="0" borderId="0" xfId="48" applyFont="1"/>
    <xf numFmtId="0" fontId="98" fillId="0" borderId="0" xfId="48" applyFont="1" applyAlignment="1">
      <alignment horizontal="center"/>
    </xf>
    <xf numFmtId="0" fontId="101" fillId="0" borderId="0" xfId="48" applyFont="1"/>
    <xf numFmtId="0" fontId="98" fillId="0" borderId="0" xfId="48" applyFont="1" applyAlignment="1">
      <alignment wrapText="1"/>
    </xf>
    <xf numFmtId="0" fontId="100" fillId="0" borderId="0" xfId="50" applyFont="1" applyAlignment="1">
      <alignment horizontal="left" wrapText="1"/>
    </xf>
    <xf numFmtId="0" fontId="98" fillId="0" borderId="0" xfId="48" applyFont="1" applyAlignment="1">
      <alignment horizontal="center" wrapText="1"/>
    </xf>
    <xf numFmtId="0" fontId="98" fillId="0" borderId="0" xfId="48" applyFont="1" applyAlignment="1">
      <alignment vertical="top" wrapText="1"/>
    </xf>
    <xf numFmtId="0" fontId="101" fillId="0" borderId="0" xfId="48" applyFont="1" applyAlignment="1">
      <alignment horizontal="center" wrapText="1"/>
    </xf>
    <xf numFmtId="0" fontId="101" fillId="0" borderId="0" xfId="48" applyFont="1" applyAlignment="1">
      <alignment horizontal="center"/>
    </xf>
    <xf numFmtId="0" fontId="101" fillId="0" borderId="0" xfId="48" applyFont="1" applyAlignment="1">
      <alignment wrapText="1"/>
    </xf>
    <xf numFmtId="0" fontId="97" fillId="0" borderId="0" xfId="48" applyFont="1" applyAlignment="1">
      <alignment horizontal="center" wrapText="1"/>
    </xf>
    <xf numFmtId="0" fontId="99" fillId="0" borderId="0" xfId="48" applyFont="1" applyAlignment="1">
      <alignment wrapText="1"/>
    </xf>
    <xf numFmtId="166" fontId="9" fillId="39" borderId="5" xfId="49" applyNumberFormat="1" applyFont="1" applyFill="1" applyBorder="1" applyAlignment="1" applyProtection="1">
      <alignment horizontal="center" vertical="center"/>
    </xf>
    <xf numFmtId="0" fontId="28" fillId="0" borderId="0" xfId="45" applyFont="1" applyProtection="1">
      <protection locked="0"/>
    </xf>
    <xf numFmtId="0" fontId="93" fillId="0" borderId="27" xfId="0" applyFont="1" applyBorder="1" applyAlignment="1">
      <alignment horizontal="center" vertical="top"/>
    </xf>
    <xf numFmtId="0" fontId="0" fillId="0" borderId="25" xfId="0" applyBorder="1" applyAlignment="1">
      <alignment horizontal="center" vertical="center"/>
    </xf>
    <xf numFmtId="0" fontId="0" fillId="0" borderId="27" xfId="0" applyBorder="1"/>
    <xf numFmtId="0" fontId="87" fillId="0" borderId="27" xfId="0" applyFont="1" applyBorder="1" applyAlignment="1">
      <alignment horizontal="center" vertical="top"/>
    </xf>
    <xf numFmtId="0" fontId="0" fillId="0" borderId="0" xfId="0" quotePrefix="1"/>
    <xf numFmtId="2" fontId="4" fillId="0" borderId="1" xfId="49" quotePrefix="1" applyNumberFormat="1" applyFont="1" applyBorder="1" applyAlignment="1" applyProtection="1">
      <alignment horizontal="center" vertical="center"/>
    </xf>
    <xf numFmtId="0" fontId="50" fillId="0" borderId="0" xfId="46" applyFont="1" applyAlignment="1">
      <alignment horizontal="right"/>
    </xf>
    <xf numFmtId="0" fontId="50" fillId="0" borderId="25" xfId="46" applyFont="1" applyBorder="1" applyAlignment="1">
      <alignment horizontal="right"/>
    </xf>
    <xf numFmtId="167" fontId="9" fillId="39" borderId="5" xfId="49" applyNumberFormat="1" applyFont="1" applyFill="1" applyBorder="1" applyAlignment="1">
      <alignment horizontal="center" vertical="center"/>
      <protection locked="0"/>
    </xf>
    <xf numFmtId="0" fontId="1" fillId="0" borderId="0" xfId="49" applyFont="1" applyAlignment="1" applyProtection="1">
      <alignment horizontal="left"/>
    </xf>
    <xf numFmtId="0" fontId="1" fillId="0" borderId="0" xfId="49" applyFont="1" applyAlignment="1" applyProtection="1">
      <alignment horizontal="center" vertical="center"/>
    </xf>
    <xf numFmtId="0" fontId="17" fillId="0" borderId="0" xfId="49" applyFont="1" applyAlignment="1" applyProtection="1">
      <alignment horizontal="center" vertical="center"/>
    </xf>
    <xf numFmtId="0" fontId="17" fillId="0" borderId="0" xfId="0" applyFont="1" applyAlignment="1">
      <alignment horizontal="center" vertical="center"/>
    </xf>
    <xf numFmtId="0" fontId="1" fillId="0" borderId="0" xfId="0" applyFont="1" applyAlignment="1">
      <alignment horizontal="center" vertical="center"/>
    </xf>
    <xf numFmtId="0" fontId="17" fillId="0" borderId="0" xfId="0" applyFont="1" applyAlignment="1">
      <alignment horizontal="left" vertical="center"/>
    </xf>
    <xf numFmtId="0" fontId="16" fillId="0" borderId="0" xfId="49" applyFont="1" applyProtection="1"/>
    <xf numFmtId="0" fontId="16" fillId="0" borderId="0" xfId="49" applyFont="1" applyAlignment="1" applyProtection="1">
      <alignment horizontal="center" vertical="center"/>
    </xf>
    <xf numFmtId="49" fontId="17"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1" fillId="0" borderId="0" xfId="49" applyNumberFormat="1" applyFont="1" applyAlignment="1" applyProtection="1">
      <alignment horizontal="center" vertical="center"/>
    </xf>
    <xf numFmtId="0" fontId="17" fillId="0" borderId="25" xfId="49" applyFont="1" applyBorder="1" applyAlignment="1" applyProtection="1">
      <alignment horizontal="center" vertical="center"/>
    </xf>
    <xf numFmtId="0" fontId="93" fillId="0" borderId="27" xfId="49" applyFont="1" applyBorder="1" applyAlignment="1" applyProtection="1">
      <alignment horizontal="center" vertical="top"/>
    </xf>
    <xf numFmtId="49" fontId="17" fillId="0" borderId="0" xfId="49" applyNumberFormat="1" applyFont="1" applyAlignment="1" applyProtection="1">
      <alignment horizontal="center" vertical="center"/>
    </xf>
    <xf numFmtId="0" fontId="0" fillId="0" borderId="13" xfId="0" applyBorder="1" applyAlignment="1">
      <alignment horizontal="center" vertical="center"/>
    </xf>
    <xf numFmtId="0" fontId="32" fillId="0" borderId="13" xfId="46" applyFont="1" applyBorder="1" applyAlignment="1">
      <alignment horizontal="center" vertical="top"/>
    </xf>
    <xf numFmtId="0" fontId="102" fillId="0" borderId="52" xfId="0" applyFont="1" applyBorder="1"/>
    <xf numFmtId="0" fontId="102" fillId="46" borderId="52" xfId="0" applyFont="1" applyFill="1" applyBorder="1"/>
    <xf numFmtId="0" fontId="102" fillId="47" borderId="52" xfId="0" applyFont="1" applyFill="1" applyBorder="1"/>
    <xf numFmtId="0" fontId="0" fillId="49" borderId="26" xfId="0" applyFill="1" applyBorder="1"/>
    <xf numFmtId="0" fontId="0" fillId="49" borderId="49" xfId="0" applyFill="1" applyBorder="1"/>
    <xf numFmtId="0" fontId="0" fillId="49" borderId="16" xfId="0" applyFill="1" applyBorder="1"/>
    <xf numFmtId="0" fontId="0" fillId="0" borderId="26" xfId="0" applyBorder="1"/>
    <xf numFmtId="0" fontId="0" fillId="0" borderId="49" xfId="0" applyBorder="1"/>
    <xf numFmtId="0" fontId="0" fillId="0" borderId="16" xfId="0" applyBorder="1"/>
    <xf numFmtId="0" fontId="9" fillId="43" borderId="6" xfId="49" applyFont="1" applyFill="1" applyBorder="1" applyAlignment="1">
      <alignment horizontal="left"/>
      <protection locked="0"/>
    </xf>
    <xf numFmtId="0" fontId="11" fillId="0" borderId="26" xfId="49" applyFont="1" applyBorder="1">
      <protection locked="0"/>
    </xf>
    <xf numFmtId="0" fontId="11" fillId="0" borderId="49" xfId="49" applyFont="1" applyBorder="1">
      <protection locked="0"/>
    </xf>
    <xf numFmtId="0" fontId="11" fillId="0" borderId="16" xfId="49" applyFont="1" applyBorder="1">
      <protection locked="0"/>
    </xf>
    <xf numFmtId="0" fontId="3" fillId="0" borderId="26" xfId="49" applyFont="1" applyBorder="1" applyAlignment="1">
      <alignment vertical="center"/>
      <protection locked="0"/>
    </xf>
    <xf numFmtId="0" fontId="3" fillId="0" borderId="49" xfId="49" applyFont="1" applyBorder="1">
      <protection locked="0"/>
    </xf>
    <xf numFmtId="0" fontId="3" fillId="0" borderId="16" xfId="49" applyFont="1" applyBorder="1">
      <protection locked="0"/>
    </xf>
    <xf numFmtId="0" fontId="3" fillId="0" borderId="26" xfId="49" applyFont="1" applyBorder="1">
      <protection locked="0"/>
    </xf>
    <xf numFmtId="0" fontId="9" fillId="0" borderId="49" xfId="49" applyFont="1" applyBorder="1" applyAlignment="1">
      <alignment horizontal="center" vertical="center"/>
      <protection locked="0"/>
    </xf>
    <xf numFmtId="0" fontId="102" fillId="0" borderId="23" xfId="0" applyFont="1" applyBorder="1" applyAlignment="1">
      <alignment horizontal="center"/>
    </xf>
    <xf numFmtId="0" fontId="1" fillId="0" borderId="0" xfId="0" applyFont="1" applyAlignment="1">
      <alignment horizontal="center"/>
    </xf>
    <xf numFmtId="0" fontId="17" fillId="0" borderId="0" xfId="0" applyFont="1" applyAlignment="1" applyProtection="1">
      <alignment vertical="center"/>
      <protection locked="0"/>
    </xf>
    <xf numFmtId="171" fontId="11" fillId="0" borderId="13" xfId="49" applyNumberFormat="1" applyFont="1" applyBorder="1">
      <protection locked="0"/>
    </xf>
    <xf numFmtId="0" fontId="20" fillId="40" borderId="0" xfId="49" applyFont="1" applyFill="1" applyAlignment="1" applyProtection="1">
      <alignment horizontal="center"/>
    </xf>
    <xf numFmtId="0" fontId="104" fillId="42" borderId="0" xfId="49" applyFont="1" applyFill="1" applyAlignment="1">
      <alignment horizontal="center" vertical="center"/>
      <protection locked="0"/>
    </xf>
    <xf numFmtId="0" fontId="104" fillId="41" borderId="0" xfId="49" applyFont="1" applyFill="1" applyAlignment="1">
      <alignment horizontal="center" vertical="center"/>
      <protection locked="0"/>
    </xf>
    <xf numFmtId="0" fontId="104" fillId="35" borderId="19" xfId="49" applyFont="1" applyFill="1" applyBorder="1" applyAlignment="1">
      <alignment horizontal="center" vertical="center"/>
      <protection locked="0"/>
    </xf>
    <xf numFmtId="167" fontId="105" fillId="35" borderId="0" xfId="0" applyNumberFormat="1" applyFont="1" applyFill="1"/>
    <xf numFmtId="0" fontId="104" fillId="0" borderId="0" xfId="49" quotePrefix="1" applyFont="1">
      <protection locked="0"/>
    </xf>
    <xf numFmtId="0" fontId="106" fillId="0" borderId="13" xfId="49" applyFont="1" applyBorder="1">
      <protection locked="0"/>
    </xf>
    <xf numFmtId="0" fontId="106" fillId="40" borderId="13" xfId="49" applyFont="1" applyFill="1" applyBorder="1" applyAlignment="1">
      <alignment horizontal="center" vertical="center"/>
      <protection locked="0"/>
    </xf>
    <xf numFmtId="0" fontId="106" fillId="41" borderId="13" xfId="49" applyFont="1" applyFill="1" applyBorder="1" applyAlignment="1">
      <alignment horizontal="center" vertical="center"/>
      <protection locked="0"/>
    </xf>
    <xf numFmtId="167" fontId="9" fillId="39" borderId="19" xfId="49" applyNumberFormat="1" applyFont="1" applyFill="1" applyBorder="1" applyAlignment="1" applyProtection="1">
      <alignment horizontal="center" vertical="center"/>
    </xf>
    <xf numFmtId="0" fontId="4" fillId="0" borderId="0" xfId="49" applyFont="1" applyProtection="1"/>
    <xf numFmtId="0" fontId="4" fillId="0" borderId="0" xfId="0" applyFont="1"/>
    <xf numFmtId="49" fontId="9" fillId="49" borderId="1" xfId="49" applyNumberFormat="1" applyFont="1" applyFill="1" applyBorder="1" applyAlignment="1" applyProtection="1">
      <alignment horizontal="left" vertical="center" wrapText="1"/>
    </xf>
    <xf numFmtId="166" fontId="9" fillId="34" borderId="4" xfId="49" applyNumberFormat="1" applyFont="1" applyFill="1" applyBorder="1" applyAlignment="1" applyProtection="1">
      <alignment horizontal="center" vertical="center" wrapText="1"/>
    </xf>
    <xf numFmtId="167" fontId="9" fillId="39" borderId="54" xfId="49" applyNumberFormat="1" applyFont="1" applyFill="1" applyBorder="1" applyAlignment="1" applyProtection="1">
      <alignment horizontal="center" vertical="center"/>
    </xf>
    <xf numFmtId="167" fontId="9" fillId="39" borderId="55" xfId="49" applyNumberFormat="1" applyFont="1" applyFill="1" applyBorder="1" applyAlignment="1" applyProtection="1">
      <alignment horizontal="center" vertical="center"/>
    </xf>
    <xf numFmtId="0" fontId="9" fillId="0" borderId="8" xfId="49" applyFont="1" applyBorder="1" applyAlignment="1">
      <alignment horizontal="center" vertical="center"/>
      <protection locked="0"/>
    </xf>
    <xf numFmtId="0" fontId="19" fillId="0" borderId="3" xfId="49" applyFont="1" applyBorder="1" applyAlignment="1">
      <alignment horizontal="center" vertical="center" wrapText="1"/>
      <protection locked="0"/>
    </xf>
    <xf numFmtId="49" fontId="90" fillId="0" borderId="0" xfId="49" applyNumberFormat="1" applyFont="1" applyAlignment="1" applyProtection="1">
      <alignment horizontal="right" vertical="center" wrapText="1"/>
    </xf>
    <xf numFmtId="49" fontId="13" fillId="0" borderId="0" xfId="49" applyNumberFormat="1" applyFont="1" applyAlignment="1">
      <alignment horizontal="center" vertical="center" wrapText="1"/>
      <protection locked="0"/>
    </xf>
    <xf numFmtId="0" fontId="9" fillId="34" borderId="0" xfId="49" applyFont="1" applyFill="1" applyAlignment="1" applyProtection="1">
      <alignment horizontal="center" vertical="center" wrapText="1"/>
    </xf>
    <xf numFmtId="166" fontId="9" fillId="34" borderId="0" xfId="49" applyNumberFormat="1" applyFont="1" applyFill="1" applyAlignment="1" applyProtection="1">
      <alignment horizontal="center" vertical="center" wrapText="1"/>
    </xf>
    <xf numFmtId="2" fontId="9" fillId="39" borderId="4" xfId="49" applyNumberFormat="1" applyFont="1" applyFill="1" applyBorder="1" applyAlignment="1" applyProtection="1">
      <alignment horizontal="center" vertical="center" wrapText="1"/>
    </xf>
    <xf numFmtId="2" fontId="9" fillId="39" borderId="10" xfId="49" applyNumberFormat="1" applyFont="1" applyFill="1" applyBorder="1" applyAlignment="1" applyProtection="1">
      <alignment horizontal="center" vertical="center" wrapText="1"/>
    </xf>
    <xf numFmtId="167" fontId="81" fillId="40" borderId="0" xfId="49" applyNumberFormat="1" applyFont="1" applyFill="1" applyAlignment="1" applyProtection="1">
      <alignment horizontal="center" vertical="center" wrapText="1"/>
    </xf>
    <xf numFmtId="167" fontId="4" fillId="40" borderId="0" xfId="49" applyNumberFormat="1" applyFont="1" applyFill="1" applyAlignment="1" applyProtection="1">
      <alignment horizontal="center" vertical="center"/>
    </xf>
    <xf numFmtId="167" fontId="81" fillId="38" borderId="0" xfId="49" applyNumberFormat="1" applyFont="1" applyFill="1" applyAlignment="1" applyProtection="1">
      <alignment horizontal="center" vertical="center" wrapText="1"/>
    </xf>
    <xf numFmtId="167" fontId="81" fillId="46" borderId="0" xfId="49" applyNumberFormat="1" applyFont="1" applyFill="1" applyAlignment="1" applyProtection="1">
      <alignment horizontal="center" vertical="center" wrapText="1"/>
    </xf>
    <xf numFmtId="0" fontId="20" fillId="36" borderId="0" xfId="49" applyFont="1" applyFill="1" applyAlignment="1" applyProtection="1">
      <alignment horizontal="right"/>
    </xf>
    <xf numFmtId="171" fontId="9" fillId="0" borderId="53" xfId="49" applyNumberFormat="1" applyFont="1" applyBorder="1" applyAlignment="1">
      <alignment horizontal="center" vertical="center"/>
      <protection locked="0"/>
    </xf>
    <xf numFmtId="171" fontId="9" fillId="0" borderId="54" xfId="49" applyNumberFormat="1" applyFont="1" applyBorder="1" applyAlignment="1">
      <alignment horizontal="center" vertical="center"/>
      <protection locked="0"/>
    </xf>
    <xf numFmtId="166" fontId="9" fillId="34" borderId="53" xfId="49" applyNumberFormat="1" applyFont="1" applyFill="1" applyBorder="1" applyAlignment="1">
      <alignment horizontal="center" vertical="center"/>
      <protection locked="0"/>
    </xf>
    <xf numFmtId="166" fontId="9" fillId="34" borderId="54" xfId="49" applyNumberFormat="1" applyFont="1" applyFill="1" applyBorder="1" applyAlignment="1">
      <alignment horizontal="center" vertical="center"/>
      <protection locked="0"/>
    </xf>
    <xf numFmtId="0" fontId="104" fillId="41" borderId="13" xfId="49" applyFont="1" applyFill="1" applyBorder="1" applyAlignment="1">
      <alignment horizontal="center" vertical="center"/>
      <protection locked="0"/>
    </xf>
    <xf numFmtId="0" fontId="11" fillId="0" borderId="13" xfId="49" applyFont="1" applyBorder="1" applyAlignment="1">
      <alignment horizontal="center" vertical="center"/>
      <protection locked="0"/>
    </xf>
    <xf numFmtId="0" fontId="11" fillId="0" borderId="13" xfId="49" applyFont="1" applyBorder="1" applyProtection="1"/>
    <xf numFmtId="0" fontId="11" fillId="0" borderId="22" xfId="49" applyFont="1" applyBorder="1" applyAlignment="1">
      <alignment horizontal="center" vertical="center"/>
      <protection locked="0"/>
    </xf>
    <xf numFmtId="0" fontId="11" fillId="49" borderId="0" xfId="49" applyFont="1" applyFill="1" applyProtection="1"/>
    <xf numFmtId="0" fontId="19" fillId="49" borderId="1" xfId="49" applyFont="1" applyFill="1" applyBorder="1" applyAlignment="1" applyProtection="1">
      <alignment horizontal="center" vertical="center"/>
    </xf>
    <xf numFmtId="49" fontId="90" fillId="49" borderId="3" xfId="49" applyNumberFormat="1" applyFont="1" applyFill="1" applyBorder="1" applyAlignment="1" applyProtection="1">
      <alignment horizontal="right" vertical="center" wrapText="1"/>
    </xf>
    <xf numFmtId="0" fontId="13" fillId="49" borderId="4" xfId="49" applyFont="1" applyFill="1" applyBorder="1" applyAlignment="1">
      <alignment horizontal="center" vertical="center" wrapText="1"/>
      <protection locked="0"/>
    </xf>
    <xf numFmtId="0" fontId="13" fillId="49" borderId="4" xfId="49" applyFont="1" applyFill="1" applyBorder="1" applyAlignment="1" applyProtection="1">
      <alignment horizontal="center" vertical="center" wrapText="1"/>
    </xf>
    <xf numFmtId="166" fontId="9" fillId="49" borderId="1" xfId="49" applyNumberFormat="1" applyFont="1" applyFill="1" applyBorder="1" applyAlignment="1" applyProtection="1">
      <alignment horizontal="center" vertical="center"/>
    </xf>
    <xf numFmtId="165" fontId="9" fillId="49" borderId="1" xfId="49" applyNumberFormat="1" applyFont="1" applyFill="1" applyBorder="1" applyAlignment="1" applyProtection="1">
      <alignment horizontal="center" vertical="center"/>
    </xf>
    <xf numFmtId="166" fontId="9" fillId="49" borderId="0" xfId="49" applyNumberFormat="1" applyFont="1" applyFill="1" applyAlignment="1" applyProtection="1">
      <alignment horizontal="center" vertical="center"/>
    </xf>
    <xf numFmtId="167" fontId="9" fillId="49" borderId="0" xfId="49" applyNumberFormat="1" applyFont="1" applyFill="1" applyAlignment="1" applyProtection="1">
      <alignment horizontal="center" vertical="center"/>
    </xf>
    <xf numFmtId="9" fontId="17" fillId="49" borderId="0" xfId="54" applyFont="1" applyFill="1" applyAlignment="1" applyProtection="1">
      <alignment horizontal="center" vertical="center"/>
    </xf>
    <xf numFmtId="167" fontId="4" fillId="49" borderId="1" xfId="49" applyNumberFormat="1" applyFont="1" applyFill="1" applyBorder="1" applyAlignment="1" applyProtection="1">
      <alignment horizontal="center"/>
    </xf>
    <xf numFmtId="0" fontId="11" fillId="49" borderId="0" xfId="49" applyFont="1" applyFill="1">
      <protection locked="0"/>
    </xf>
    <xf numFmtId="0" fontId="0" fillId="49" borderId="0" xfId="0" applyFill="1"/>
    <xf numFmtId="167" fontId="11" fillId="49" borderId="0" xfId="49" applyNumberFormat="1" applyFont="1" applyFill="1">
      <protection locked="0"/>
    </xf>
    <xf numFmtId="0" fontId="11" fillId="49" borderId="19" xfId="49" applyFont="1" applyFill="1" applyBorder="1" applyAlignment="1">
      <alignment horizontal="center" vertical="center"/>
      <protection locked="0"/>
    </xf>
    <xf numFmtId="0" fontId="104" fillId="49" borderId="0" xfId="49" applyFont="1" applyFill="1" applyAlignment="1">
      <alignment horizontal="center" vertical="center"/>
      <protection locked="0"/>
    </xf>
    <xf numFmtId="0" fontId="106" fillId="49" borderId="13" xfId="49" applyFont="1" applyFill="1" applyBorder="1">
      <protection locked="0"/>
    </xf>
    <xf numFmtId="0" fontId="106" fillId="49" borderId="22" xfId="49" applyFont="1" applyFill="1" applyBorder="1">
      <protection locked="0"/>
    </xf>
    <xf numFmtId="0" fontId="106" fillId="49" borderId="13" xfId="49" applyFont="1" applyFill="1" applyBorder="1" applyAlignment="1">
      <alignment horizontal="center" vertical="center"/>
      <protection locked="0"/>
    </xf>
    <xf numFmtId="166" fontId="9" fillId="2" borderId="3" xfId="49" applyNumberFormat="1" applyFont="1" applyFill="1" applyBorder="1" applyAlignment="1" applyProtection="1">
      <alignment horizontal="center" vertical="center"/>
    </xf>
    <xf numFmtId="171" fontId="9" fillId="0" borderId="56" xfId="49" applyNumberFormat="1" applyFont="1" applyBorder="1" applyAlignment="1">
      <alignment horizontal="center" vertical="center"/>
      <protection locked="0"/>
    </xf>
    <xf numFmtId="167" fontId="9" fillId="39" borderId="56" xfId="49" applyNumberFormat="1" applyFont="1" applyFill="1" applyBorder="1" applyAlignment="1">
      <alignment horizontal="center" vertical="center"/>
      <protection locked="0"/>
    </xf>
    <xf numFmtId="167" fontId="9" fillId="39" borderId="56" xfId="49" applyNumberFormat="1" applyFont="1" applyFill="1" applyBorder="1" applyAlignment="1" applyProtection="1">
      <alignment horizontal="center" vertical="center"/>
    </xf>
    <xf numFmtId="165" fontId="9" fillId="38" borderId="3" xfId="49" applyNumberFormat="1" applyFont="1" applyFill="1" applyBorder="1" applyAlignment="1" applyProtection="1">
      <alignment horizontal="center" vertical="center"/>
    </xf>
    <xf numFmtId="166" fontId="9" fillId="38" borderId="56" xfId="49" applyNumberFormat="1" applyFont="1" applyFill="1" applyBorder="1" applyAlignment="1" applyProtection="1">
      <alignment horizontal="center" vertical="center"/>
    </xf>
    <xf numFmtId="166" fontId="9" fillId="38" borderId="19" xfId="49" applyNumberFormat="1" applyFont="1" applyFill="1" applyBorder="1" applyAlignment="1" applyProtection="1">
      <alignment horizontal="center" vertical="center"/>
    </xf>
    <xf numFmtId="0" fontId="13" fillId="0" borderId="7" xfId="49" applyFont="1" applyBorder="1" applyAlignment="1" applyProtection="1">
      <alignment horizontal="center" vertical="center" wrapText="1"/>
    </xf>
    <xf numFmtId="0" fontId="4" fillId="0" borderId="37" xfId="49" quotePrefix="1" applyFont="1" applyBorder="1" applyAlignment="1" applyProtection="1">
      <alignment horizontal="center" vertical="center"/>
    </xf>
    <xf numFmtId="49" fontId="9" fillId="0" borderId="37" xfId="49" applyNumberFormat="1" applyFont="1" applyBorder="1" applyAlignment="1" applyProtection="1">
      <alignment horizontal="left" vertical="center" wrapText="1"/>
    </xf>
    <xf numFmtId="49" fontId="9" fillId="0" borderId="15" xfId="49" applyNumberFormat="1" applyFont="1" applyBorder="1" applyAlignment="1">
      <alignment horizontal="center" vertical="center" wrapText="1"/>
      <protection locked="0"/>
    </xf>
    <xf numFmtId="0" fontId="9" fillId="0" borderId="15" xfId="49" applyFont="1" applyBorder="1" applyAlignment="1">
      <alignment horizontal="center" vertical="center"/>
      <protection locked="0"/>
    </xf>
    <xf numFmtId="0" fontId="9" fillId="0" borderId="10" xfId="49" applyFont="1" applyBorder="1" applyAlignment="1">
      <alignment horizontal="center" vertical="center"/>
      <protection locked="0"/>
    </xf>
    <xf numFmtId="165" fontId="9" fillId="34" borderId="37" xfId="49" applyNumberFormat="1" applyFont="1" applyFill="1" applyBorder="1" applyAlignment="1" applyProtection="1">
      <alignment horizontal="center" vertical="center"/>
    </xf>
    <xf numFmtId="0" fontId="9" fillId="0" borderId="37" xfId="49" applyFont="1" applyBorder="1" applyAlignment="1">
      <alignment horizontal="center" vertical="center"/>
      <protection locked="0"/>
    </xf>
    <xf numFmtId="166" fontId="9" fillId="2" borderId="37" xfId="49" applyNumberFormat="1" applyFont="1" applyFill="1" applyBorder="1" applyAlignment="1" applyProtection="1">
      <alignment horizontal="center" vertical="center"/>
    </xf>
    <xf numFmtId="166" fontId="9" fillId="2" borderId="15" xfId="49" applyNumberFormat="1" applyFont="1" applyFill="1" applyBorder="1" applyAlignment="1" applyProtection="1">
      <alignment horizontal="center" vertical="center"/>
    </xf>
    <xf numFmtId="171" fontId="9" fillId="0" borderId="57" xfId="49" applyNumberFormat="1" applyFont="1" applyBorder="1" applyAlignment="1">
      <alignment horizontal="center" vertical="center"/>
      <protection locked="0"/>
    </xf>
    <xf numFmtId="167" fontId="9" fillId="39" borderId="57" xfId="49" applyNumberFormat="1" applyFont="1" applyFill="1" applyBorder="1" applyAlignment="1">
      <alignment horizontal="center" vertical="center"/>
      <protection locked="0"/>
    </xf>
    <xf numFmtId="0" fontId="91" fillId="0" borderId="19" xfId="49" quotePrefix="1" applyFont="1" applyBorder="1" applyAlignment="1" applyProtection="1">
      <alignment horizontal="center" vertical="center"/>
    </xf>
    <xf numFmtId="166" fontId="13" fillId="0" borderId="21" xfId="49" applyNumberFormat="1" applyFont="1" applyBorder="1" applyAlignment="1" applyProtection="1">
      <alignment horizontal="center" vertical="center"/>
    </xf>
    <xf numFmtId="0" fontId="13" fillId="0" borderId="50" xfId="49" applyFont="1" applyBorder="1" applyAlignment="1" applyProtection="1">
      <alignment horizontal="center" vertical="center"/>
    </xf>
    <xf numFmtId="0" fontId="92" fillId="0" borderId="20" xfId="49" applyFont="1" applyBorder="1" applyAlignment="1" applyProtection="1">
      <alignment horizontal="center" vertical="center" wrapText="1"/>
    </xf>
    <xf numFmtId="170" fontId="32" fillId="44" borderId="13" xfId="46" applyNumberFormat="1" applyFont="1" applyFill="1" applyBorder="1" applyAlignment="1">
      <alignment horizontal="center" vertical="center"/>
    </xf>
    <xf numFmtId="170" fontId="33" fillId="44" borderId="13" xfId="46" applyNumberFormat="1" applyFont="1" applyFill="1" applyBorder="1" applyAlignment="1">
      <alignment horizontal="center" vertical="center"/>
    </xf>
    <xf numFmtId="0" fontId="4" fillId="0" borderId="19" xfId="49" applyFont="1" applyBorder="1" applyAlignment="1" applyProtection="1">
      <alignment horizontal="center" vertical="center"/>
    </xf>
    <xf numFmtId="0" fontId="4" fillId="0" borderId="19" xfId="49" applyFont="1" applyBorder="1" applyAlignment="1">
      <alignment horizontal="center" vertical="center"/>
      <protection locked="0"/>
    </xf>
    <xf numFmtId="0" fontId="0" fillId="0" borderId="58" xfId="0" applyBorder="1"/>
    <xf numFmtId="0" fontId="9" fillId="34" borderId="3" xfId="49" applyFont="1" applyFill="1" applyBorder="1" applyAlignment="1">
      <alignment horizontal="center" vertical="center"/>
      <protection locked="0"/>
    </xf>
    <xf numFmtId="0" fontId="11" fillId="38" borderId="0" xfId="49" applyFont="1" applyFill="1">
      <protection locked="0"/>
    </xf>
    <xf numFmtId="49" fontId="9" fillId="0" borderId="1" xfId="49" applyNumberFormat="1" applyFont="1" applyBorder="1" applyAlignment="1">
      <alignment horizontal="left" wrapText="1"/>
      <protection locked="0"/>
    </xf>
    <xf numFmtId="0" fontId="28" fillId="0" borderId="13" xfId="46" applyFont="1" applyFill="1" applyBorder="1" applyAlignment="1" applyProtection="1">
      <alignment horizontal="center" vertical="center"/>
      <protection locked="0"/>
    </xf>
    <xf numFmtId="0" fontId="34" fillId="0" borderId="13" xfId="46" applyFont="1" applyFill="1" applyBorder="1" applyAlignment="1" applyProtection="1">
      <alignment horizontal="center" vertical="center"/>
      <protection locked="0"/>
    </xf>
    <xf numFmtId="0" fontId="41" fillId="0" borderId="13" xfId="46" applyFont="1" applyFill="1" applyBorder="1" applyAlignment="1" applyProtection="1">
      <alignment horizontal="center" vertical="center"/>
      <protection locked="0"/>
    </xf>
    <xf numFmtId="0" fontId="32" fillId="0" borderId="13" xfId="46" applyFont="1" applyFill="1" applyBorder="1" applyAlignment="1" applyProtection="1">
      <alignment horizontal="center" vertical="center"/>
      <protection locked="0"/>
    </xf>
    <xf numFmtId="0" fontId="29" fillId="0" borderId="13" xfId="46" applyFont="1" applyFill="1" applyBorder="1" applyAlignment="1" applyProtection="1">
      <alignment horizontal="center" vertical="center"/>
      <protection locked="0"/>
    </xf>
    <xf numFmtId="0" fontId="34" fillId="0" borderId="24" xfId="46" applyFont="1" applyFill="1" applyBorder="1" applyAlignment="1" applyProtection="1">
      <alignment horizontal="center" vertical="center"/>
      <protection locked="0"/>
    </xf>
    <xf numFmtId="0" fontId="31" fillId="0" borderId="13" xfId="46" applyFont="1" applyFill="1" applyBorder="1" applyAlignment="1" applyProtection="1">
      <alignment horizontal="center" vertical="center"/>
      <protection locked="0"/>
    </xf>
    <xf numFmtId="49" fontId="22" fillId="0" borderId="3" xfId="46" quotePrefix="1" applyNumberFormat="1" applyFont="1" applyFill="1" applyBorder="1" applyAlignment="1" applyProtection="1">
      <alignment horizontal="left" vertical="center"/>
      <protection locked="0"/>
    </xf>
    <xf numFmtId="49" fontId="22" fillId="0" borderId="4" xfId="46" quotePrefix="1" applyNumberFormat="1" applyFont="1" applyFill="1" applyBorder="1" applyAlignment="1" applyProtection="1">
      <alignment horizontal="left" vertical="center"/>
      <protection locked="0"/>
    </xf>
    <xf numFmtId="49" fontId="22" fillId="0" borderId="5" xfId="46" quotePrefix="1" applyNumberFormat="1" applyFont="1" applyFill="1" applyBorder="1" applyAlignment="1" applyProtection="1">
      <alignment horizontal="left" vertical="center"/>
      <protection locked="0"/>
    </xf>
    <xf numFmtId="0" fontId="22" fillId="0" borderId="3" xfId="46" applyFont="1" applyBorder="1" applyAlignment="1" applyProtection="1">
      <alignment horizontal="left"/>
      <protection locked="0"/>
    </xf>
    <xf numFmtId="0" fontId="22" fillId="0" borderId="4" xfId="46" applyFont="1" applyBorder="1" applyAlignment="1" applyProtection="1">
      <alignment horizontal="left"/>
      <protection locked="0"/>
    </xf>
    <xf numFmtId="0" fontId="22" fillId="0" borderId="5" xfId="46" applyFont="1" applyBorder="1" applyAlignment="1" applyProtection="1">
      <alignment horizontal="left"/>
      <protection locked="0"/>
    </xf>
    <xf numFmtId="0" fontId="49" fillId="0" borderId="0" xfId="46" applyFont="1" applyAlignment="1">
      <alignment horizontal="left" vertical="center"/>
    </xf>
    <xf numFmtId="0" fontId="49" fillId="0" borderId="11" xfId="46" applyFont="1" applyBorder="1" applyAlignment="1">
      <alignment horizontal="left" vertical="center"/>
    </xf>
    <xf numFmtId="0" fontId="50" fillId="0" borderId="0" xfId="46" applyFont="1" applyAlignment="1">
      <alignment horizontal="right"/>
    </xf>
    <xf numFmtId="0" fontId="66" fillId="0" borderId="0" xfId="46" applyFont="1" applyAlignment="1">
      <alignment horizontal="center"/>
    </xf>
    <xf numFmtId="49" fontId="22" fillId="0" borderId="3" xfId="46" quotePrefix="1" applyNumberFormat="1" applyFont="1" applyBorder="1" applyAlignment="1" applyProtection="1">
      <alignment horizontal="left" vertical="center"/>
      <protection locked="0"/>
    </xf>
    <xf numFmtId="49" fontId="22" fillId="0" borderId="4" xfId="46" quotePrefix="1" applyNumberFormat="1" applyFont="1" applyBorder="1" applyAlignment="1" applyProtection="1">
      <alignment horizontal="left" vertical="center"/>
      <protection locked="0"/>
    </xf>
    <xf numFmtId="49" fontId="22" fillId="0" borderId="5" xfId="46" quotePrefix="1" applyNumberFormat="1" applyFont="1" applyBorder="1" applyAlignment="1" applyProtection="1">
      <alignment horizontal="left" vertical="center"/>
      <protection locked="0"/>
    </xf>
    <xf numFmtId="0" fontId="22" fillId="0" borderId="0" xfId="46" applyFont="1" applyAlignment="1">
      <alignment horizontal="center"/>
    </xf>
    <xf numFmtId="0" fontId="86" fillId="0" borderId="0" xfId="46" applyFont="1" applyAlignment="1">
      <alignment horizontal="center"/>
    </xf>
    <xf numFmtId="0" fontId="49" fillId="0" borderId="0" xfId="46" quotePrefix="1" applyFont="1" applyAlignment="1">
      <alignment horizontal="left" vertical="center"/>
    </xf>
    <xf numFmtId="0" fontId="22" fillId="0" borderId="3" xfId="46" applyFont="1" applyBorder="1" applyAlignment="1" applyProtection="1">
      <alignment horizontal="left" wrapText="1"/>
      <protection locked="0"/>
    </xf>
    <xf numFmtId="0" fontId="22" fillId="0" borderId="4" xfId="46" applyFont="1" applyBorder="1" applyAlignment="1" applyProtection="1">
      <alignment horizontal="left" wrapText="1"/>
      <protection locked="0"/>
    </xf>
    <xf numFmtId="0" fontId="22" fillId="0" borderId="5" xfId="46" applyFont="1" applyBorder="1" applyAlignment="1" applyProtection="1">
      <alignment horizontal="left" wrapText="1"/>
      <protection locked="0"/>
    </xf>
    <xf numFmtId="0" fontId="50" fillId="0" borderId="0" xfId="46" applyFont="1" applyAlignment="1">
      <alignment horizontal="center"/>
    </xf>
    <xf numFmtId="0" fontId="27" fillId="0" borderId="19" xfId="46" applyFont="1" applyBorder="1" applyAlignment="1">
      <alignment horizontal="left" vertical="center"/>
    </xf>
    <xf numFmtId="0" fontId="54" fillId="0" borderId="19" xfId="46" applyFont="1" applyBorder="1" applyAlignment="1">
      <alignment horizontal="left" vertical="center"/>
    </xf>
    <xf numFmtId="0" fontId="0" fillId="0" borderId="0" xfId="0" applyAlignment="1">
      <alignment horizontal="right"/>
    </xf>
    <xf numFmtId="49" fontId="28" fillId="0" borderId="26" xfId="46" applyNumberFormat="1" applyFont="1" applyBorder="1" applyAlignment="1">
      <alignment horizontal="center" vertical="center" textRotation="90" wrapText="1"/>
    </xf>
    <xf numFmtId="49" fontId="28" fillId="0" borderId="16" xfId="46" applyNumberFormat="1" applyFont="1" applyBorder="1" applyAlignment="1">
      <alignment horizontal="center" vertical="center" textRotation="90" wrapText="1"/>
    </xf>
    <xf numFmtId="0" fontId="32" fillId="0" borderId="22" xfId="46" applyFont="1" applyBorder="1" applyAlignment="1">
      <alignment horizontal="center" vertical="center"/>
    </xf>
    <xf numFmtId="0" fontId="32" fillId="0" borderId="23" xfId="46" applyFont="1" applyBorder="1" applyAlignment="1">
      <alignment horizontal="center" vertical="center"/>
    </xf>
    <xf numFmtId="0" fontId="32" fillId="0" borderId="24" xfId="46" applyFont="1" applyBorder="1" applyAlignment="1">
      <alignment horizontal="center" vertical="center"/>
    </xf>
    <xf numFmtId="0" fontId="40" fillId="0" borderId="24" xfId="0" applyFont="1" applyBorder="1" applyAlignment="1">
      <alignment horizontal="center"/>
    </xf>
    <xf numFmtId="0" fontId="32" fillId="0" borderId="13" xfId="46" applyFont="1"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1" fillId="0" borderId="27" xfId="46" applyFont="1" applyBorder="1" applyAlignment="1">
      <alignment horizontal="left" vertical="top" wrapText="1"/>
    </xf>
    <xf numFmtId="0" fontId="28" fillId="0" borderId="0" xfId="46" applyFont="1" applyFill="1" applyAlignment="1">
      <alignment horizontal="left" vertical="center"/>
    </xf>
    <xf numFmtId="49" fontId="28" fillId="0" borderId="26" xfId="46" applyNumberFormat="1" applyFont="1" applyBorder="1" applyAlignment="1" applyProtection="1">
      <alignment horizontal="center" vertical="center" textRotation="90" wrapText="1"/>
      <protection locked="0"/>
    </xf>
    <xf numFmtId="49" fontId="28" fillId="0" borderId="16" xfId="46" applyNumberFormat="1" applyFont="1" applyBorder="1" applyAlignment="1" applyProtection="1">
      <alignment horizontal="center" vertical="center" textRotation="90" wrapText="1"/>
      <protection locked="0"/>
    </xf>
    <xf numFmtId="49" fontId="65" fillId="0" borderId="25" xfId="46" applyNumberFormat="1" applyFont="1" applyBorder="1" applyAlignment="1">
      <alignment vertical="center" wrapText="1"/>
    </xf>
    <xf numFmtId="49" fontId="60" fillId="0" borderId="3" xfId="45" applyNumberFormat="1" applyFont="1" applyBorder="1" applyAlignment="1" applyProtection="1">
      <alignment horizontal="left" vertical="center"/>
      <protection locked="0"/>
    </xf>
    <xf numFmtId="49" fontId="60" fillId="0" borderId="4" xfId="45" applyNumberFormat="1" applyFont="1" applyBorder="1" applyAlignment="1" applyProtection="1">
      <alignment horizontal="left" vertical="center"/>
      <protection locked="0"/>
    </xf>
    <xf numFmtId="49" fontId="60" fillId="0" borderId="5" xfId="45" applyNumberFormat="1" applyFont="1" applyBorder="1" applyAlignment="1" applyProtection="1">
      <alignment horizontal="left" vertical="center"/>
      <protection locked="0"/>
    </xf>
    <xf numFmtId="0" fontId="22" fillId="0" borderId="3" xfId="46" applyFont="1" applyBorder="1" applyAlignment="1" applyProtection="1">
      <alignment horizontal="center" vertical="center"/>
      <protection locked="0"/>
    </xf>
    <xf numFmtId="0" fontId="22" fillId="0" borderId="4" xfId="46" applyFont="1" applyBorder="1" applyAlignment="1" applyProtection="1">
      <alignment horizontal="center" vertical="center"/>
      <protection locked="0"/>
    </xf>
    <xf numFmtId="0" fontId="22" fillId="0" borderId="5" xfId="46" applyFont="1" applyBorder="1" applyAlignment="1" applyProtection="1">
      <alignment horizontal="center" vertical="center"/>
      <protection locked="0"/>
    </xf>
    <xf numFmtId="0" fontId="50" fillId="0" borderId="0" xfId="45" applyFont="1" applyProtection="1">
      <protection locked="0"/>
    </xf>
    <xf numFmtId="0" fontId="0" fillId="0" borderId="0" xfId="0" applyProtection="1">
      <protection locked="0"/>
    </xf>
    <xf numFmtId="0" fontId="28" fillId="0" borderId="28" xfId="46" applyFont="1" applyBorder="1" applyAlignment="1">
      <alignment horizontal="center" vertical="center" textRotation="90"/>
    </xf>
    <xf numFmtId="0" fontId="28" fillId="0" borderId="29" xfId="46" applyFont="1" applyBorder="1" applyAlignment="1">
      <alignment horizontal="center" vertical="center" textRotation="90"/>
    </xf>
    <xf numFmtId="167" fontId="17" fillId="34" borderId="35" xfId="49" applyNumberFormat="1" applyFont="1" applyFill="1" applyBorder="1" applyAlignment="1" applyProtection="1">
      <alignment horizontal="center" vertical="center"/>
    </xf>
    <xf numFmtId="167" fontId="17" fillId="34" borderId="51" xfId="49" applyNumberFormat="1" applyFont="1" applyFill="1" applyBorder="1" applyAlignment="1" applyProtection="1">
      <alignment horizontal="center" vertical="center"/>
    </xf>
    <xf numFmtId="0" fontId="17" fillId="34" borderId="36" xfId="49" applyFont="1" applyFill="1" applyBorder="1" applyAlignment="1" applyProtection="1">
      <alignment horizontal="center" vertical="center"/>
    </xf>
    <xf numFmtId="0" fontId="17" fillId="34" borderId="33" xfId="49" applyFont="1" applyFill="1" applyBorder="1" applyAlignment="1" applyProtection="1">
      <alignment horizontal="center" vertical="center"/>
    </xf>
    <xf numFmtId="0" fontId="17" fillId="34" borderId="21" xfId="49" applyFont="1" applyFill="1" applyBorder="1" applyAlignment="1" applyProtection="1">
      <alignment horizontal="center" vertical="center"/>
    </xf>
    <xf numFmtId="0" fontId="17" fillId="34" borderId="34" xfId="49" applyFont="1" applyFill="1" applyBorder="1" applyAlignment="1" applyProtection="1">
      <alignment horizontal="center" vertical="center"/>
    </xf>
    <xf numFmtId="166" fontId="17" fillId="34" borderId="19" xfId="49" applyNumberFormat="1" applyFont="1" applyFill="1" applyBorder="1" applyAlignment="1" applyProtection="1">
      <alignment horizontal="left" vertical="center"/>
    </xf>
    <xf numFmtId="0" fontId="17" fillId="34" borderId="3" xfId="49" applyFont="1" applyFill="1" applyBorder="1" applyAlignment="1" applyProtection="1">
      <alignment horizontal="center" vertical="center"/>
    </xf>
    <xf numFmtId="0" fontId="17" fillId="34" borderId="4" xfId="49" applyFont="1" applyFill="1" applyBorder="1" applyAlignment="1" applyProtection="1">
      <alignment horizontal="center" vertical="center"/>
    </xf>
    <xf numFmtId="0" fontId="17" fillId="34" borderId="5" xfId="49" applyFont="1" applyFill="1" applyBorder="1" applyAlignment="1" applyProtection="1">
      <alignment horizontal="center" vertical="center"/>
    </xf>
    <xf numFmtId="0" fontId="17" fillId="0" borderId="3" xfId="49" quotePrefix="1" applyFont="1" applyBorder="1" applyAlignment="1" applyProtection="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6" fillId="0" borderId="3" xfId="49" quotePrefix="1" applyFont="1" applyBorder="1" applyAlignment="1" applyProtection="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171" fontId="9" fillId="34" borderId="19" xfId="0" applyNumberFormat="1" applyFont="1" applyFill="1" applyBorder="1" applyAlignment="1">
      <alignment horizontal="center" vertical="center"/>
    </xf>
    <xf numFmtId="0" fontId="0" fillId="0" borderId="19" xfId="0" applyBorder="1" applyAlignment="1">
      <alignment horizontal="center" vertical="center"/>
    </xf>
    <xf numFmtId="0" fontId="9" fillId="34" borderId="20" xfId="49" applyFont="1" applyFill="1" applyBorder="1" applyAlignment="1" applyProtection="1">
      <alignment horizontal="center" vertical="center" wrapText="1"/>
    </xf>
    <xf numFmtId="0" fontId="0" fillId="0" borderId="21" xfId="0" applyBorder="1" applyAlignment="1">
      <alignment horizontal="center" wrapText="1"/>
    </xf>
    <xf numFmtId="0" fontId="0" fillId="0" borderId="50" xfId="0" applyBorder="1" applyAlignment="1">
      <alignment horizontal="center" wrapText="1"/>
    </xf>
    <xf numFmtId="171" fontId="9" fillId="34" borderId="19" xfId="49" applyNumberFormat="1" applyFont="1" applyFill="1" applyBorder="1" applyAlignment="1" applyProtection="1">
      <alignment horizontal="center" vertical="center"/>
    </xf>
    <xf numFmtId="0" fontId="103" fillId="0" borderId="22" xfId="49" applyFont="1" applyBorder="1" applyAlignment="1">
      <alignment horizontal="center"/>
      <protection locked="0"/>
    </xf>
    <xf numFmtId="0" fontId="102" fillId="0" borderId="23" xfId="0" applyFont="1" applyBorder="1" applyAlignment="1">
      <alignment horizontal="center"/>
    </xf>
    <xf numFmtId="0" fontId="102" fillId="0" borderId="24" xfId="0" applyFont="1" applyBorder="1" applyAlignment="1">
      <alignment horizontal="center"/>
    </xf>
    <xf numFmtId="0" fontId="103" fillId="47" borderId="22" xfId="49" applyFont="1" applyFill="1" applyBorder="1" applyAlignment="1">
      <alignment horizontal="center"/>
      <protection locked="0"/>
    </xf>
    <xf numFmtId="0" fontId="11" fillId="0" borderId="0" xfId="49" applyFont="1" applyAlignment="1" applyProtection="1">
      <alignment horizontal="center"/>
    </xf>
    <xf numFmtId="0" fontId="0" fillId="0" borderId="39" xfId="0" applyBorder="1" applyAlignment="1">
      <alignment horizontal="center"/>
    </xf>
    <xf numFmtId="166" fontId="17" fillId="34" borderId="33" xfId="49" applyNumberFormat="1" applyFont="1" applyFill="1" applyBorder="1" applyAlignment="1" applyProtection="1">
      <alignment horizontal="center" vertical="center"/>
    </xf>
    <xf numFmtId="166" fontId="17" fillId="34" borderId="21" xfId="49" applyNumberFormat="1" applyFont="1" applyFill="1" applyBorder="1" applyAlignment="1" applyProtection="1">
      <alignment horizontal="center" vertical="center"/>
    </xf>
    <xf numFmtId="166" fontId="17" fillId="34" borderId="34" xfId="49" applyNumberFormat="1" applyFont="1" applyFill="1" applyBorder="1" applyAlignment="1" applyProtection="1">
      <alignment horizontal="center" vertical="center"/>
    </xf>
    <xf numFmtId="166" fontId="17" fillId="34" borderId="3" xfId="49" applyNumberFormat="1" applyFont="1" applyFill="1" applyBorder="1" applyAlignment="1" applyProtection="1">
      <alignment horizontal="center" vertical="center"/>
    </xf>
    <xf numFmtId="166" fontId="17" fillId="34" borderId="4" xfId="49" applyNumberFormat="1" applyFont="1" applyFill="1" applyBorder="1" applyAlignment="1" applyProtection="1">
      <alignment horizontal="center" vertical="center"/>
    </xf>
    <xf numFmtId="166" fontId="17" fillId="34" borderId="5" xfId="49" applyNumberFormat="1" applyFont="1" applyFill="1" applyBorder="1" applyAlignment="1" applyProtection="1">
      <alignment horizontal="center" vertical="center"/>
    </xf>
    <xf numFmtId="0" fontId="12" fillId="0" borderId="38" xfId="49" applyFont="1" applyBorder="1" applyAlignment="1" applyProtection="1">
      <alignment horizontal="center" wrapText="1"/>
    </xf>
    <xf numFmtId="165" fontId="13" fillId="34" borderId="31" xfId="49" applyNumberFormat="1" applyFont="1" applyFill="1" applyBorder="1" applyAlignment="1" applyProtection="1">
      <alignment horizontal="center" vertical="center"/>
    </xf>
    <xf numFmtId="165" fontId="13" fillId="34" borderId="32" xfId="49" applyNumberFormat="1" applyFont="1" applyFill="1" applyBorder="1" applyAlignment="1" applyProtection="1">
      <alignment horizontal="center" vertical="center"/>
    </xf>
    <xf numFmtId="0" fontId="3" fillId="36" borderId="22" xfId="49" applyFont="1" applyFill="1" applyBorder="1" applyAlignment="1" applyProtection="1">
      <alignment horizontal="center" vertical="center"/>
    </xf>
    <xf numFmtId="0" fontId="3" fillId="36" borderId="23" xfId="49" applyFont="1" applyFill="1" applyBorder="1" applyAlignment="1" applyProtection="1">
      <alignment horizontal="center" vertical="center"/>
    </xf>
    <xf numFmtId="0" fontId="3" fillId="36" borderId="24" xfId="49" applyFont="1" applyFill="1" applyBorder="1" applyAlignment="1" applyProtection="1">
      <alignment horizontal="center" vertical="center"/>
    </xf>
    <xf numFmtId="0" fontId="17" fillId="0" borderId="0" xfId="0" applyFont="1" applyAlignment="1" applyProtection="1">
      <alignment horizontal="left"/>
      <protection locked="0"/>
    </xf>
    <xf numFmtId="0" fontId="17" fillId="0" borderId="0" xfId="0" applyFont="1" applyProtection="1">
      <protection locked="0"/>
    </xf>
    <xf numFmtId="0" fontId="93" fillId="0" borderId="27" xfId="0" applyFont="1" applyBorder="1" applyAlignment="1">
      <alignment horizontal="center" vertical="top"/>
    </xf>
    <xf numFmtId="0" fontId="1" fillId="0" borderId="27" xfId="0" applyFont="1" applyBorder="1"/>
    <xf numFmtId="0" fontId="9" fillId="0" borderId="9" xfId="0" quotePrefix="1"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15"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17" fillId="0" borderId="9" xfId="49" applyFont="1" applyBorder="1" applyAlignment="1" applyProtection="1">
      <alignment horizontal="right" vertical="center" wrapText="1"/>
    </xf>
    <xf numFmtId="0" fontId="0" fillId="0" borderId="7" xfId="0" applyBorder="1" applyAlignment="1">
      <alignment horizontal="right" vertical="center" wrapText="1"/>
    </xf>
    <xf numFmtId="0" fontId="0" fillId="0" borderId="2" xfId="0" applyBorder="1" applyAlignment="1">
      <alignment horizontal="right" vertical="center" wrapText="1"/>
    </xf>
    <xf numFmtId="0" fontId="17" fillId="0" borderId="25" xfId="0" applyFont="1" applyBorder="1" applyAlignment="1" applyProtection="1">
      <alignment horizontal="left" vertical="top"/>
      <protection locked="0"/>
    </xf>
    <xf numFmtId="0" fontId="17" fillId="0" borderId="25" xfId="0" applyFont="1" applyBorder="1" applyProtection="1">
      <protection locked="0"/>
    </xf>
    <xf numFmtId="0" fontId="1" fillId="0" borderId="27" xfId="0" applyFont="1" applyBorder="1" applyAlignment="1">
      <alignment horizontal="center"/>
    </xf>
    <xf numFmtId="49" fontId="17" fillId="0" borderId="25" xfId="49" applyNumberFormat="1" applyFont="1" applyBorder="1" applyAlignment="1" applyProtection="1">
      <alignment horizontal="center" vertical="center"/>
    </xf>
    <xf numFmtId="0" fontId="17" fillId="0" borderId="25" xfId="0" applyFont="1" applyBorder="1" applyAlignment="1">
      <alignment horizontal="center" vertical="center"/>
    </xf>
    <xf numFmtId="0" fontId="17" fillId="0" borderId="25" xfId="49" applyFont="1" applyBorder="1" applyAlignment="1">
      <alignment horizontal="left" vertical="center"/>
      <protection locked="0"/>
    </xf>
    <xf numFmtId="0" fontId="17" fillId="0" borderId="25" xfId="0" applyFont="1" applyBorder="1" applyAlignment="1" applyProtection="1">
      <alignment horizontal="left" vertical="center"/>
      <protection locked="0"/>
    </xf>
    <xf numFmtId="0" fontId="17" fillId="0" borderId="25" xfId="0" applyFont="1" applyBorder="1" applyAlignment="1" applyProtection="1">
      <alignment vertical="center"/>
      <protection locked="0"/>
    </xf>
    <xf numFmtId="169" fontId="17" fillId="34" borderId="3" xfId="49" applyNumberFormat="1" applyFont="1" applyFill="1" applyBorder="1" applyAlignment="1" applyProtection="1">
      <alignment horizontal="center" vertical="center"/>
    </xf>
    <xf numFmtId="169" fontId="17" fillId="34" borderId="4" xfId="49" applyNumberFormat="1" applyFont="1" applyFill="1" applyBorder="1" applyAlignment="1" applyProtection="1">
      <alignment horizontal="center" vertical="center"/>
    </xf>
    <xf numFmtId="169" fontId="17" fillId="34" borderId="5" xfId="49" applyNumberFormat="1" applyFont="1" applyFill="1" applyBorder="1" applyAlignment="1" applyProtection="1">
      <alignment horizontal="center" vertical="center"/>
    </xf>
    <xf numFmtId="0" fontId="17" fillId="0" borderId="0" xfId="49" applyFont="1" applyAlignment="1">
      <alignment horizontal="left" vertical="center"/>
      <protection locked="0"/>
    </xf>
    <xf numFmtId="0" fontId="18" fillId="36" borderId="12" xfId="49" applyFont="1" applyFill="1" applyBorder="1" applyAlignment="1" applyProtection="1">
      <alignment horizontal="center"/>
    </xf>
    <xf numFmtId="0" fontId="3" fillId="0" borderId="1" xfId="49" applyFont="1" applyBorder="1" applyAlignment="1">
      <alignment horizontal="center" vertical="center" textRotation="90" wrapText="1"/>
      <protection locked="0"/>
    </xf>
    <xf numFmtId="0" fontId="4" fillId="0" borderId="30" xfId="49" applyFont="1" applyBorder="1" applyAlignment="1">
      <alignment horizontal="center" vertical="center"/>
      <protection locked="0"/>
    </xf>
    <xf numFmtId="0" fontId="4" fillId="0" borderId="4" xfId="49" applyFont="1" applyBorder="1" applyAlignment="1">
      <alignment horizontal="center" vertical="center"/>
      <protection locked="0"/>
    </xf>
    <xf numFmtId="0" fontId="16" fillId="0" borderId="4" xfId="49" applyFont="1" applyBorder="1" applyAlignment="1">
      <alignment horizontal="center"/>
      <protection locked="0"/>
    </xf>
    <xf numFmtId="0" fontId="16" fillId="0" borderId="7" xfId="49" applyFont="1" applyBorder="1" applyAlignment="1">
      <alignment horizontal="center"/>
      <protection locked="0"/>
    </xf>
    <xf numFmtId="0" fontId="3" fillId="0" borderId="3" xfId="49" quotePrefix="1" applyFont="1" applyBorder="1" applyAlignment="1">
      <alignment horizontal="center" vertical="center"/>
      <protection locked="0"/>
    </xf>
    <xf numFmtId="0" fontId="3" fillId="0" borderId="4" xfId="49" quotePrefix="1" applyFont="1" applyBorder="1" applyAlignment="1">
      <alignment horizontal="center" vertical="center"/>
      <protection locked="0"/>
    </xf>
    <xf numFmtId="0" fontId="3" fillId="0" borderId="5" xfId="49" quotePrefix="1" applyFont="1" applyBorder="1" applyAlignment="1">
      <alignment horizontal="center" vertical="center"/>
      <protection locked="0"/>
    </xf>
    <xf numFmtId="166" fontId="4" fillId="0" borderId="3" xfId="49" applyNumberFormat="1" applyFont="1" applyBorder="1" applyAlignment="1">
      <alignment horizontal="center" vertical="center"/>
      <protection locked="0"/>
    </xf>
    <xf numFmtId="166" fontId="4" fillId="0" borderId="4" xfId="49" applyNumberFormat="1" applyFont="1" applyBorder="1" applyAlignment="1">
      <alignment horizontal="center" vertical="center"/>
      <protection locked="0"/>
    </xf>
    <xf numFmtId="166" fontId="4" fillId="0" borderId="5" xfId="49" applyNumberFormat="1" applyFont="1" applyBorder="1" applyAlignment="1">
      <alignment horizontal="center" vertical="center"/>
      <protection locked="0"/>
    </xf>
    <xf numFmtId="49" fontId="3" fillId="0" borderId="1" xfId="49" applyNumberFormat="1" applyFont="1" applyBorder="1" applyAlignment="1">
      <alignment horizontal="center" vertical="center" textRotation="90"/>
      <protection locked="0"/>
    </xf>
    <xf numFmtId="166" fontId="4" fillId="0" borderId="3" xfId="49" applyNumberFormat="1" applyFont="1" applyFill="1" applyBorder="1" applyAlignment="1">
      <alignment horizontal="center" vertical="center"/>
      <protection locked="0"/>
    </xf>
    <xf numFmtId="166" fontId="4" fillId="0" borderId="4" xfId="49" applyNumberFormat="1" applyFont="1" applyFill="1" applyBorder="1" applyAlignment="1">
      <alignment horizontal="center" vertical="center"/>
      <protection locked="0"/>
    </xf>
    <xf numFmtId="166" fontId="4" fillId="0" borderId="5" xfId="49" applyNumberFormat="1" applyFont="1" applyFill="1" applyBorder="1" applyAlignment="1">
      <alignment horizontal="center" vertical="center"/>
      <protection locked="0"/>
    </xf>
    <xf numFmtId="0" fontId="3" fillId="0" borderId="3" xfId="49" applyFont="1" applyBorder="1" applyAlignment="1">
      <alignment horizontal="center" vertical="center"/>
      <protection locked="0"/>
    </xf>
    <xf numFmtId="0" fontId="3" fillId="0" borderId="4" xfId="49" applyFont="1" applyBorder="1" applyAlignment="1">
      <alignment horizontal="center" vertical="center"/>
      <protection locked="0"/>
    </xf>
    <xf numFmtId="0" fontId="3" fillId="0" borderId="5" xfId="49" applyFont="1" applyBorder="1" applyAlignment="1">
      <alignment horizontal="center" vertical="center"/>
      <protection locked="0"/>
    </xf>
    <xf numFmtId="0" fontId="3" fillId="0" borderId="3" xfId="49" applyFont="1" applyBorder="1" applyAlignment="1">
      <alignment horizontal="center" vertical="center" wrapText="1"/>
      <protection locked="0"/>
    </xf>
    <xf numFmtId="0" fontId="3" fillId="0" borderId="4" xfId="49" applyFont="1" applyBorder="1" applyAlignment="1">
      <alignment horizontal="center" vertical="center" wrapText="1"/>
      <protection locked="0"/>
    </xf>
    <xf numFmtId="0" fontId="3" fillId="0" borderId="5" xfId="49" applyFont="1" applyBorder="1" applyAlignment="1">
      <alignment horizontal="center" vertical="center" wrapText="1"/>
      <protection locked="0"/>
    </xf>
    <xf numFmtId="0" fontId="0" fillId="0" borderId="8" xfId="0" applyBorder="1" applyAlignment="1">
      <alignment horizontal="center"/>
    </xf>
    <xf numFmtId="0" fontId="0" fillId="0" borderId="0" xfId="0" applyAlignment="1">
      <alignment horizontal="center"/>
    </xf>
    <xf numFmtId="0" fontId="3" fillId="0" borderId="1" xfId="49" applyFont="1" applyBorder="1" applyAlignment="1">
      <alignment horizontal="center" vertical="center" wrapText="1"/>
      <protection locked="0"/>
    </xf>
    <xf numFmtId="0" fontId="0" fillId="0" borderId="4" xfId="0" applyBorder="1" applyAlignment="1">
      <alignment vertical="center"/>
    </xf>
    <xf numFmtId="0" fontId="0" fillId="0" borderId="5" xfId="0" applyBorder="1" applyAlignment="1">
      <alignment vertical="center"/>
    </xf>
    <xf numFmtId="0" fontId="17" fillId="0" borderId="9" xfId="49" applyFont="1" applyBorder="1" applyAlignment="1" applyProtection="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4" fillId="0" borderId="3" xfId="49" applyFont="1" applyBorder="1" applyAlignment="1">
      <alignment horizontal="center" vertical="center"/>
      <protection locked="0"/>
    </xf>
    <xf numFmtId="0" fontId="4" fillId="0" borderId="1" xfId="49" applyFont="1" applyBorder="1" applyAlignment="1">
      <alignment horizontal="center" vertical="center"/>
      <protection locked="0"/>
    </xf>
    <xf numFmtId="0" fontId="13" fillId="0" borderId="19" xfId="49" applyFont="1" applyBorder="1" applyAlignment="1" applyProtection="1">
      <alignment horizontal="center"/>
    </xf>
    <xf numFmtId="0" fontId="12" fillId="0" borderId="1" xfId="49" applyFont="1" applyBorder="1" applyAlignment="1" applyProtection="1">
      <alignment horizontal="center"/>
    </xf>
    <xf numFmtId="0" fontId="4" fillId="0" borderId="1" xfId="49" applyFont="1" applyBorder="1" applyAlignment="1">
      <alignment horizontal="center" vertical="center" textRotation="90" wrapText="1"/>
      <protection locked="0"/>
    </xf>
    <xf numFmtId="0" fontId="3" fillId="0" borderId="9" xfId="49" applyFont="1" applyBorder="1" applyAlignment="1">
      <alignment horizontal="center" vertical="center" textRotation="90" wrapText="1"/>
      <protection locked="0"/>
    </xf>
    <xf numFmtId="0" fontId="3" fillId="0" borderId="7" xfId="49" applyFont="1" applyBorder="1" applyAlignment="1">
      <alignment horizontal="center" vertical="center" textRotation="90" wrapText="1"/>
      <protection locked="0"/>
    </xf>
    <xf numFmtId="0" fontId="3" fillId="0" borderId="2" xfId="49" applyFont="1" applyBorder="1" applyAlignment="1">
      <alignment horizontal="center" vertical="center" textRotation="90" wrapText="1"/>
      <protection locked="0"/>
    </xf>
    <xf numFmtId="0" fontId="3" fillId="0" borderId="17" xfId="49" applyFont="1" applyBorder="1" applyAlignment="1">
      <alignment horizontal="center" vertical="center" textRotation="90" wrapText="1"/>
      <protection locked="0"/>
    </xf>
    <xf numFmtId="0" fontId="3" fillId="0" borderId="0" xfId="49" applyFont="1" applyAlignment="1">
      <alignment horizontal="center" vertical="center" textRotation="90" wrapText="1"/>
      <protection locked="0"/>
    </xf>
    <xf numFmtId="0" fontId="3" fillId="0" borderId="11" xfId="49" applyFont="1" applyBorder="1" applyAlignment="1">
      <alignment horizontal="center" vertical="center" textRotation="90" wrapText="1"/>
      <protection locked="0"/>
    </xf>
    <xf numFmtId="0" fontId="3" fillId="0" borderId="15" xfId="49" applyFont="1" applyBorder="1" applyAlignment="1">
      <alignment horizontal="center" vertical="center" textRotation="90" wrapText="1"/>
      <protection locked="0"/>
    </xf>
    <xf numFmtId="0" fontId="3" fillId="0" borderId="8" xfId="49" applyFont="1" applyBorder="1" applyAlignment="1">
      <alignment horizontal="center" vertical="center" textRotation="90" wrapText="1"/>
      <protection locked="0"/>
    </xf>
    <xf numFmtId="0" fontId="3" fillId="0" borderId="10" xfId="49" applyFont="1" applyBorder="1" applyAlignment="1">
      <alignment horizontal="center" vertical="center" textRotation="90" wrapText="1"/>
      <protection locked="0"/>
    </xf>
    <xf numFmtId="0" fontId="2" fillId="0" borderId="4" xfId="49" applyFont="1" applyBorder="1" applyAlignment="1">
      <alignment horizontal="center" vertical="center"/>
      <protection locked="0"/>
    </xf>
    <xf numFmtId="0" fontId="24" fillId="0" borderId="9" xfId="49" applyFont="1" applyBorder="1" applyAlignment="1">
      <alignment horizontal="center"/>
      <protection locked="0"/>
    </xf>
    <xf numFmtId="0" fontId="24" fillId="0" borderId="7" xfId="49" applyFont="1" applyBorder="1" applyAlignment="1">
      <alignment horizontal="center"/>
      <protection locked="0"/>
    </xf>
    <xf numFmtId="0" fontId="24" fillId="0" borderId="2" xfId="49" applyFont="1" applyBorder="1" applyAlignment="1">
      <alignment horizontal="center"/>
      <protection locked="0"/>
    </xf>
    <xf numFmtId="0" fontId="24" fillId="0" borderId="15" xfId="49" applyFont="1" applyBorder="1" applyAlignment="1">
      <alignment horizontal="center" vertical="center"/>
      <protection locked="0"/>
    </xf>
    <xf numFmtId="0" fontId="24" fillId="0" borderId="8" xfId="49" applyFont="1" applyBorder="1" applyAlignment="1">
      <alignment horizontal="center" vertical="center"/>
      <protection locked="0"/>
    </xf>
    <xf numFmtId="0" fontId="24" fillId="0" borderId="10" xfId="49" applyFont="1" applyBorder="1" applyAlignment="1">
      <alignment horizontal="center" vertical="center"/>
      <protection locked="0"/>
    </xf>
    <xf numFmtId="0" fontId="3" fillId="0" borderId="6" xfId="49" applyFont="1" applyBorder="1" applyAlignment="1">
      <alignment horizontal="center" vertical="center" wrapText="1"/>
      <protection locked="0"/>
    </xf>
    <xf numFmtId="0" fontId="3" fillId="0" borderId="14" xfId="49" applyFont="1" applyBorder="1" applyAlignment="1">
      <alignment horizontal="center" vertical="center" wrapText="1"/>
      <protection locked="0"/>
    </xf>
    <xf numFmtId="0" fontId="3" fillId="0" borderId="37" xfId="49" applyFont="1" applyBorder="1" applyAlignment="1">
      <alignment horizontal="center" vertical="center" wrapText="1"/>
      <protection locked="0"/>
    </xf>
    <xf numFmtId="0" fontId="17" fillId="0" borderId="1" xfId="49" applyFont="1" applyBorder="1" applyAlignment="1" applyProtection="1">
      <alignment horizontal="center" vertical="center"/>
    </xf>
    <xf numFmtId="0" fontId="3" fillId="0" borderId="6" xfId="49" applyFont="1" applyBorder="1" applyAlignment="1">
      <alignment horizontal="center" vertical="center"/>
      <protection locked="0"/>
    </xf>
    <xf numFmtId="0" fontId="3" fillId="0" borderId="14" xfId="49" applyFont="1" applyBorder="1" applyAlignment="1">
      <alignment horizontal="center" vertical="center"/>
      <protection locked="0"/>
    </xf>
    <xf numFmtId="0" fontId="3" fillId="0" borderId="37" xfId="49" applyFont="1" applyBorder="1" applyAlignment="1">
      <alignment horizontal="center" vertical="center"/>
      <protection locked="0"/>
    </xf>
    <xf numFmtId="0" fontId="0" fillId="0" borderId="19" xfId="0" applyBorder="1" applyAlignment="1">
      <alignment horizontal="center"/>
    </xf>
    <xf numFmtId="165" fontId="9" fillId="34" borderId="19" xfId="0" applyNumberFormat="1" applyFont="1" applyFill="1" applyBorder="1" applyAlignment="1">
      <alignment horizontal="center" vertical="center"/>
    </xf>
    <xf numFmtId="165" fontId="0" fillId="0" borderId="19" xfId="0" applyNumberFormat="1" applyBorder="1" applyAlignment="1">
      <alignment horizontal="center"/>
    </xf>
    <xf numFmtId="165" fontId="13" fillId="0" borderId="19" xfId="49" applyNumberFormat="1" applyFont="1" applyBorder="1" applyAlignment="1" applyProtection="1">
      <alignment horizontal="left" vertical="center"/>
    </xf>
    <xf numFmtId="165" fontId="0" fillId="0" borderId="19" xfId="0" applyNumberFormat="1" applyBorder="1" applyAlignment="1">
      <alignment vertical="center"/>
    </xf>
    <xf numFmtId="165" fontId="0" fillId="0" borderId="19" xfId="0" applyNumberFormat="1" applyBorder="1" applyAlignment="1">
      <alignment horizontal="center" vertical="center"/>
    </xf>
    <xf numFmtId="0" fontId="13" fillId="0" borderId="19" xfId="49" applyFont="1" applyBorder="1" applyAlignment="1" applyProtection="1">
      <alignment horizontal="center" vertical="center"/>
    </xf>
    <xf numFmtId="0" fontId="0" fillId="0" borderId="1" xfId="45" applyFont="1" applyBorder="1" applyAlignment="1" applyProtection="1">
      <alignment horizontal="center" vertical="center"/>
      <protection locked="0"/>
    </xf>
    <xf numFmtId="49" fontId="9" fillId="0" borderId="3" xfId="49" applyNumberFormat="1" applyFont="1" applyFill="1" applyBorder="1" applyAlignment="1">
      <alignment horizontal="center" vertical="center" wrapText="1"/>
      <protection locked="0"/>
    </xf>
  </cellXfs>
  <cellStyles count="58">
    <cellStyle name="20% – колірна тема 1" xfId="1" builtinId="30" customBuiltin="1"/>
    <cellStyle name="20% – колірна тема 2" xfId="2" builtinId="34" customBuiltin="1"/>
    <cellStyle name="20% – колірна тема 3" xfId="3" builtinId="38" customBuiltin="1"/>
    <cellStyle name="20% – колірна тема 4" xfId="4" builtinId="42" customBuiltin="1"/>
    <cellStyle name="20% – колірна тема 5" xfId="5" builtinId="46" customBuiltin="1"/>
    <cellStyle name="20% – колірна тема 6" xfId="6" builtinId="50" customBuiltin="1"/>
    <cellStyle name="40% – колірна тема 1" xfId="7" builtinId="31" customBuiltin="1"/>
    <cellStyle name="40% – колірна тема 2" xfId="8" builtinId="35" customBuiltin="1"/>
    <cellStyle name="40% – колірна тема 3" xfId="9" builtinId="39" customBuiltin="1"/>
    <cellStyle name="40% – колірна тема 4" xfId="10" builtinId="43" customBuiltin="1"/>
    <cellStyle name="40% – колірна тема 5" xfId="11" builtinId="47" customBuiltin="1"/>
    <cellStyle name="40% – колірна тема 6" xfId="12" builtinId="51" customBuiltin="1"/>
    <cellStyle name="60% – колірна тема 1" xfId="13" builtinId="32" customBuiltin="1"/>
    <cellStyle name="60% – колірна тема 2" xfId="14" builtinId="36" customBuiltin="1"/>
    <cellStyle name="60% – колірна тема 3" xfId="15" builtinId="40" customBuiltin="1"/>
    <cellStyle name="60% – колірна тема 4" xfId="16" builtinId="44" customBuiltin="1"/>
    <cellStyle name="60% – колірна тема 5" xfId="17" builtinId="48" customBuiltin="1"/>
    <cellStyle name="60% – колірна тема 6" xfId="18" builtinId="52" customBuiltin="1"/>
    <cellStyle name="Ввід" xfId="25" builtinId="20" customBuiltin="1"/>
    <cellStyle name="Відсотковий" xfId="54" builtinId="5"/>
    <cellStyle name="Відсотковий 2" xfId="26" xr:uid="{00000000-0005-0000-0000-000019000000}"/>
    <cellStyle name="Відсотковий 3" xfId="27" xr:uid="{00000000-0005-0000-0000-00001A000000}"/>
    <cellStyle name="Гарний" xfId="57" builtinId="26" customBuiltin="1"/>
    <cellStyle name="Гіперпосилання 2" xfId="30" xr:uid="{00000000-0005-0000-0000-00001D000000}"/>
    <cellStyle name="Грошовий 2" xfId="31" xr:uid="{00000000-0005-0000-0000-00001E000000}"/>
    <cellStyle name="Заголовок 1" xfId="32" builtinId="16" customBuiltin="1"/>
    <cellStyle name="Заголовок 2" xfId="33" builtinId="17" customBuiltin="1"/>
    <cellStyle name="Заголовок 3" xfId="34" builtinId="18" customBuiltin="1"/>
    <cellStyle name="Заголовок 4" xfId="35" builtinId="19" customBuiltin="1"/>
    <cellStyle name="Звичайний" xfId="0" builtinId="0"/>
    <cellStyle name="Звичайний 2" xfId="36" xr:uid="{00000000-0005-0000-0000-000023000000}"/>
    <cellStyle name="Звичайний 3" xfId="37" xr:uid="{00000000-0005-0000-0000-000024000000}"/>
    <cellStyle name="Зв'язана клітинка" xfId="55" builtinId="24" customBuiltin="1"/>
    <cellStyle name="Колірна тема 1" xfId="19" builtinId="29" customBuiltin="1"/>
    <cellStyle name="Колірна тема 2" xfId="20" builtinId="33" customBuiltin="1"/>
    <cellStyle name="Колірна тема 3" xfId="21" builtinId="37" customBuiltin="1"/>
    <cellStyle name="Колірна тема 4" xfId="22" builtinId="41" customBuiltin="1"/>
    <cellStyle name="Колірна тема 5" xfId="23" builtinId="45" customBuiltin="1"/>
    <cellStyle name="Колірна тема 6" xfId="24" builtinId="49" customBuiltin="1"/>
    <cellStyle name="Контрольна клітинка" xfId="39" builtinId="23" customBuiltin="1"/>
    <cellStyle name="Назва" xfId="40" builtinId="15" customBuiltin="1"/>
    <cellStyle name="Нейтральний" xfId="41" builtinId="28" customBuiltin="1"/>
    <cellStyle name="Обчислення" xfId="29" builtinId="22" customBuiltin="1"/>
    <cellStyle name="Обычный 2" xfId="42" xr:uid="{00000000-0005-0000-0000-00002A000000}"/>
    <cellStyle name="Обычный 3" xfId="43" xr:uid="{00000000-0005-0000-0000-00002B000000}"/>
    <cellStyle name="Обычный 4" xfId="44" xr:uid="{00000000-0005-0000-0000-00002C000000}"/>
    <cellStyle name="Обычный 5" xfId="45" xr:uid="{00000000-0005-0000-0000-00002D000000}"/>
    <cellStyle name="Обычный_b_g_new_spets_07_12_3" xfId="46" xr:uid="{00000000-0005-0000-0000-00002E000000}"/>
    <cellStyle name="Обычный_b_z_05_03v" xfId="47" xr:uid="{00000000-0005-0000-0000-00002F000000}"/>
    <cellStyle name="Обычный_shablon_b 2010 физ" xfId="48" xr:uid="{00000000-0005-0000-0000-000030000000}"/>
    <cellStyle name="Обычный_ZAOCH4" xfId="49" xr:uid="{00000000-0005-0000-0000-000031000000}"/>
    <cellStyle name="Обычный_ZAOCH4_shablon_b 2010 физ" xfId="50" xr:uid="{00000000-0005-0000-0000-000032000000}"/>
    <cellStyle name="Підсумок" xfId="38" builtinId="25" customBuiltin="1"/>
    <cellStyle name="Поганий" xfId="51" builtinId="27" customBuiltin="1"/>
    <cellStyle name="Примітка" xfId="53" builtinId="10" customBuiltin="1"/>
    <cellStyle name="Результат" xfId="28" builtinId="21" customBuiltin="1"/>
    <cellStyle name="Текст попередження" xfId="56" builtinId="11" customBuiltin="1"/>
    <cellStyle name="Текст пояснення" xfId="52" builtinId="53" customBuiltin="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s>
  <tableStyles count="0" defaultTableStyle="TableStyleMedium2" defaultPivotStyle="PivotStyleLight16"/>
  <colors>
    <mruColors>
      <color rgb="FFFF0000"/>
      <color rgb="FFDDD9C4"/>
      <color rgb="FFDD75C4"/>
      <color rgb="FFCCFFCC"/>
      <color rgb="FFFFC000"/>
      <color rgb="FFFFFF99"/>
      <color rgb="FFAFFFA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38100</xdr:rowOff>
    </xdr:from>
    <xdr:to>
      <xdr:col>16</xdr:col>
      <xdr:colOff>742950</xdr:colOff>
      <xdr:row>44</xdr:row>
      <xdr:rowOff>133350</xdr:rowOff>
    </xdr:to>
    <xdr:sp macro="" textlink="">
      <xdr:nvSpPr>
        <xdr:cNvPr id="6329" name="Object 185" hidden="1">
          <a:extLst>
            <a:ext uri="{63B3BB69-23CF-44E3-9099-C40C66FF867C}">
              <a14:compatExt xmlns:a14="http://schemas.microsoft.com/office/drawing/2010/main" spid="_x0000_s6329"/>
            </a:ext>
            <a:ext uri="{FF2B5EF4-FFF2-40B4-BE49-F238E27FC236}">
              <a16:creationId xmlns:a16="http://schemas.microsoft.com/office/drawing/2014/main" id="{00000000-0008-0000-0000-0000B9180000}"/>
            </a:ext>
          </a:extLst>
        </xdr:cNvPr>
        <xdr:cNvSpPr/>
      </xdr:nvSpPr>
      <xdr:spPr>
        <a:xfrm>
          <a:off x="0" y="0"/>
          <a:ext cx="0" cy="0"/>
        </a:xfrm>
        <a:prstGeom prst="rect">
          <a:avLst/>
        </a:prstGeom>
      </xdr:spPr>
    </xdr:sp>
    <xdr:clientData/>
  </xdr:twoCellAnchor>
  <xdr:twoCellAnchor>
    <xdr:from>
      <xdr:col>0</xdr:col>
      <xdr:colOff>9525</xdr:colOff>
      <xdr:row>136</xdr:row>
      <xdr:rowOff>95250</xdr:rowOff>
    </xdr:from>
    <xdr:to>
      <xdr:col>17</xdr:col>
      <xdr:colOff>485775</xdr:colOff>
      <xdr:row>194</xdr:row>
      <xdr:rowOff>104775</xdr:rowOff>
    </xdr:to>
    <xdr:sp macro="" textlink="">
      <xdr:nvSpPr>
        <xdr:cNvPr id="6330" name="Object 186" hidden="1">
          <a:extLst>
            <a:ext uri="{63B3BB69-23CF-44E3-9099-C40C66FF867C}">
              <a14:compatExt xmlns:a14="http://schemas.microsoft.com/office/drawing/2010/main" spid="_x0000_s6330"/>
            </a:ext>
            <a:ext uri="{FF2B5EF4-FFF2-40B4-BE49-F238E27FC236}">
              <a16:creationId xmlns:a16="http://schemas.microsoft.com/office/drawing/2014/main" id="{00000000-0008-0000-0000-0000BA180000}"/>
            </a:ext>
          </a:extLst>
        </xdr:cNvPr>
        <xdr:cNvSpPr/>
      </xdr:nvSpPr>
      <xdr:spPr>
        <a:xfrm>
          <a:off x="0" y="0"/>
          <a:ext cx="0" cy="0"/>
        </a:xfrm>
        <a:prstGeom prst="rect">
          <a:avLst/>
        </a:prstGeom>
      </xdr:spPr>
    </xdr:sp>
    <xdr:clientData/>
  </xdr:twoCellAnchor>
  <xdr:twoCellAnchor>
    <xdr:from>
      <xdr:col>0</xdr:col>
      <xdr:colOff>9525</xdr:colOff>
      <xdr:row>81</xdr:row>
      <xdr:rowOff>66675</xdr:rowOff>
    </xdr:from>
    <xdr:to>
      <xdr:col>17</xdr:col>
      <xdr:colOff>485775</xdr:colOff>
      <xdr:row>136</xdr:row>
      <xdr:rowOff>76200</xdr:rowOff>
    </xdr:to>
    <xdr:sp macro="" textlink="">
      <xdr:nvSpPr>
        <xdr:cNvPr id="6331" name="Object 187" hidden="1">
          <a:extLst>
            <a:ext uri="{63B3BB69-23CF-44E3-9099-C40C66FF867C}">
              <a14:compatExt xmlns:a14="http://schemas.microsoft.com/office/drawing/2010/main" spid="_x0000_s6331"/>
            </a:ext>
            <a:ext uri="{FF2B5EF4-FFF2-40B4-BE49-F238E27FC236}">
              <a16:creationId xmlns:a16="http://schemas.microsoft.com/office/drawing/2014/main" id="{00000000-0008-0000-0000-0000BB180000}"/>
            </a:ext>
          </a:extLst>
        </xdr:cNvPr>
        <xdr:cNvSpPr/>
      </xdr:nvSpPr>
      <xdr:spPr>
        <a:xfrm>
          <a:off x="0" y="0"/>
          <a:ext cx="0" cy="0"/>
        </a:xfrm>
        <a:prstGeom prst="rect">
          <a:avLst/>
        </a:prstGeom>
      </xdr:spPr>
    </xdr:sp>
    <xdr:clientData/>
  </xdr:twoCellAnchor>
  <xdr:twoCellAnchor>
    <xdr:from>
      <xdr:col>0</xdr:col>
      <xdr:colOff>0</xdr:colOff>
      <xdr:row>44</xdr:row>
      <xdr:rowOff>95250</xdr:rowOff>
    </xdr:from>
    <xdr:to>
      <xdr:col>16</xdr:col>
      <xdr:colOff>762000</xdr:colOff>
      <xdr:row>81</xdr:row>
      <xdr:rowOff>104775</xdr:rowOff>
    </xdr:to>
    <xdr:sp macro="" textlink="">
      <xdr:nvSpPr>
        <xdr:cNvPr id="6332" name="Object 188" hidden="1">
          <a:extLst>
            <a:ext uri="{63B3BB69-23CF-44E3-9099-C40C66FF867C}">
              <a14:compatExt xmlns:a14="http://schemas.microsoft.com/office/drawing/2010/main" spid="_x0000_s6332"/>
            </a:ext>
            <a:ext uri="{FF2B5EF4-FFF2-40B4-BE49-F238E27FC236}">
              <a16:creationId xmlns:a16="http://schemas.microsoft.com/office/drawing/2014/main" id="{00000000-0008-0000-0000-0000BC180000}"/>
            </a:ext>
          </a:extLst>
        </xdr:cNvPr>
        <xdr:cNvSpPr/>
      </xdr:nvSpPr>
      <xdr:spPr>
        <a:xfrm>
          <a:off x="0" y="0"/>
          <a:ext cx="0" cy="0"/>
        </a:xfrm>
        <a:prstGeom prst="rect">
          <a:avLst/>
        </a:prstGeom>
      </xdr:spPr>
    </xdr:sp>
    <xdr:clientData/>
  </xdr:twoCellAnchor>
  <xdr:twoCellAnchor editAs="oneCell">
    <xdr:from>
      <xdr:col>0</xdr:col>
      <xdr:colOff>0</xdr:colOff>
      <xdr:row>12</xdr:row>
      <xdr:rowOff>0</xdr:rowOff>
    </xdr:from>
    <xdr:to>
      <xdr:col>0</xdr:col>
      <xdr:colOff>8712000</xdr:colOff>
      <xdr:row>28</xdr:row>
      <xdr:rowOff>61907</xdr:rowOff>
    </xdr:to>
    <xdr:pic>
      <xdr:nvPicPr>
        <xdr:cNvPr id="6" name="Рисунок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0" y="3231866"/>
          <a:ext cx="8712000" cy="3142131"/>
        </a:xfrm>
        <a:prstGeom prst="rect">
          <a:avLst/>
        </a:prstGeom>
      </xdr:spPr>
    </xdr:pic>
    <xdr:clientData/>
  </xdr:twoCellAnchor>
  <xdr:twoCellAnchor editAs="oneCell">
    <xdr:from>
      <xdr:col>0</xdr:col>
      <xdr:colOff>0</xdr:colOff>
      <xdr:row>30</xdr:row>
      <xdr:rowOff>0</xdr:rowOff>
    </xdr:from>
    <xdr:to>
      <xdr:col>0</xdr:col>
      <xdr:colOff>8712000</xdr:colOff>
      <xdr:row>44</xdr:row>
      <xdr:rowOff>121915</xdr:rowOff>
    </xdr:to>
    <xdr:pic>
      <xdr:nvPicPr>
        <xdr:cNvPr id="7" name="Рисунок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0" y="6691194"/>
          <a:ext cx="8712000" cy="2775646"/>
        </a:xfrm>
        <a:prstGeom prst="rect">
          <a:avLst/>
        </a:prstGeom>
      </xdr:spPr>
    </xdr:pic>
    <xdr:clientData/>
  </xdr:twoCellAnchor>
  <xdr:twoCellAnchor editAs="oneCell">
    <xdr:from>
      <xdr:col>0</xdr:col>
      <xdr:colOff>0</xdr:colOff>
      <xdr:row>51</xdr:row>
      <xdr:rowOff>48086</xdr:rowOff>
    </xdr:from>
    <xdr:to>
      <xdr:col>0</xdr:col>
      <xdr:colOff>8712000</xdr:colOff>
      <xdr:row>57</xdr:row>
      <xdr:rowOff>73290</xdr:rowOff>
    </xdr:to>
    <xdr:pic>
      <xdr:nvPicPr>
        <xdr:cNvPr id="8" name="Рисунок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0" y="10852707"/>
          <a:ext cx="8712000" cy="1179750"/>
        </a:xfrm>
        <a:prstGeom prst="rect">
          <a:avLst/>
        </a:prstGeom>
      </xdr:spPr>
    </xdr:pic>
    <xdr:clientData/>
  </xdr:twoCellAnchor>
  <xdr:twoCellAnchor editAs="oneCell">
    <xdr:from>
      <xdr:col>0</xdr:col>
      <xdr:colOff>0</xdr:colOff>
      <xdr:row>46</xdr:row>
      <xdr:rowOff>33674</xdr:rowOff>
    </xdr:from>
    <xdr:to>
      <xdr:col>0</xdr:col>
      <xdr:colOff>8712000</xdr:colOff>
      <xdr:row>49</xdr:row>
      <xdr:rowOff>134944</xdr:rowOff>
    </xdr:to>
    <xdr:pic>
      <xdr:nvPicPr>
        <xdr:cNvPr id="9" name="Рисунок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0" y="9876174"/>
          <a:ext cx="8712000" cy="678543"/>
        </a:xfrm>
        <a:prstGeom prst="rect">
          <a:avLst/>
        </a:prstGeom>
      </xdr:spPr>
    </xdr:pic>
    <xdr:clientData/>
  </xdr:twoCellAnchor>
  <xdr:twoCellAnchor editAs="oneCell">
    <xdr:from>
      <xdr:col>0</xdr:col>
      <xdr:colOff>0</xdr:colOff>
      <xdr:row>59</xdr:row>
      <xdr:rowOff>28803</xdr:rowOff>
    </xdr:from>
    <xdr:to>
      <xdr:col>0</xdr:col>
      <xdr:colOff>8712000</xdr:colOff>
      <xdr:row>66</xdr:row>
      <xdr:rowOff>30373</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stretch>
          <a:fillRect/>
        </a:stretch>
      </xdr:blipFill>
      <xdr:spPr>
        <a:xfrm>
          <a:off x="0" y="12372818"/>
          <a:ext cx="8712000" cy="1348540"/>
        </a:xfrm>
        <a:prstGeom prst="rect">
          <a:avLst/>
        </a:prstGeom>
      </xdr:spPr>
    </xdr:pic>
    <xdr:clientData/>
  </xdr:twoCellAnchor>
  <xdr:twoCellAnchor editAs="oneCell">
    <xdr:from>
      <xdr:col>0</xdr:col>
      <xdr:colOff>0</xdr:colOff>
      <xdr:row>68</xdr:row>
      <xdr:rowOff>129887</xdr:rowOff>
    </xdr:from>
    <xdr:to>
      <xdr:col>0</xdr:col>
      <xdr:colOff>8712000</xdr:colOff>
      <xdr:row>71</xdr:row>
      <xdr:rowOff>168897</xdr:rowOff>
    </xdr:to>
    <xdr:pic>
      <xdr:nvPicPr>
        <xdr:cNvPr id="3" name="Рисунок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a:stretch>
          <a:fillRect/>
        </a:stretch>
      </xdr:blipFill>
      <xdr:spPr>
        <a:xfrm>
          <a:off x="0" y="14205720"/>
          <a:ext cx="8712000" cy="616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6626</xdr:colOff>
      <xdr:row>158</xdr:row>
      <xdr:rowOff>13253</xdr:rowOff>
    </xdr:from>
    <xdr:to>
      <xdr:col>6</xdr:col>
      <xdr:colOff>153560</xdr:colOff>
      <xdr:row>161</xdr:row>
      <xdr:rowOff>119656</xdr:rowOff>
    </xdr:to>
    <xdr:pic>
      <xdr:nvPicPr>
        <xdr:cNvPr id="2" name="image6.png">
          <a:extLst>
            <a:ext uri="{FF2B5EF4-FFF2-40B4-BE49-F238E27FC236}">
              <a16:creationId xmlns:a16="http://schemas.microsoft.com/office/drawing/2014/main" id="{A1A1249B-716E-4830-9CD0-B065991C0DDB}"/>
            </a:ext>
          </a:extLst>
        </xdr:cNvPr>
        <xdr:cNvPicPr/>
      </xdr:nvPicPr>
      <xdr:blipFill>
        <a:blip xmlns:r="http://schemas.openxmlformats.org/officeDocument/2006/relationships" r:embed="rId1"/>
        <a:srcRect/>
        <a:stretch>
          <a:fillRect/>
        </a:stretch>
      </xdr:blipFill>
      <xdr:spPr>
        <a:xfrm>
          <a:off x="2809461" y="11781183"/>
          <a:ext cx="643890" cy="570230"/>
        </a:xfrm>
        <a:prstGeom prst="rect">
          <a:avLst/>
        </a:prstGeom>
        <a:ln/>
      </xdr:spPr>
    </xdr:pic>
    <xdr:clientData/>
  </xdr:twoCellAnchor>
  <xdr:twoCellAnchor editAs="oneCell">
    <xdr:from>
      <xdr:col>2</xdr:col>
      <xdr:colOff>112644</xdr:colOff>
      <xdr:row>160</xdr:row>
      <xdr:rowOff>92765</xdr:rowOff>
    </xdr:from>
    <xdr:to>
      <xdr:col>7</xdr:col>
      <xdr:colOff>90658</xdr:colOff>
      <xdr:row>163</xdr:row>
      <xdr:rowOff>26122</xdr:rowOff>
    </xdr:to>
    <xdr:pic>
      <xdr:nvPicPr>
        <xdr:cNvPr id="3" name="Рисунок 2">
          <a:extLst>
            <a:ext uri="{FF2B5EF4-FFF2-40B4-BE49-F238E27FC236}">
              <a16:creationId xmlns:a16="http://schemas.microsoft.com/office/drawing/2014/main" id="{AD1CB096-B01B-4508-91DD-1A74B5DCD6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4418" y="12158869"/>
          <a:ext cx="1011683" cy="4303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53;&#1055;%20&#1044;&#1045;&#1053;&#1053;&#104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8;&#1080;&#1090;&#1091;&#1083;%20&#1076;&#1077;&#1085;&#1085;&#1072;%20(&#1076;&#1091;&#1072;&#1083;&#1100;&#1085;&#107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055;&#1056;&#1054;&#1063;&#1048;&#1058;&#1040;&#1049;%20&#1052;&#1045;&#1053;&#104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П ДЕННА"/>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денна (дуальн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ЧИТАЙ МЕНЕ"/>
    </sheetNames>
    <sheetDataSet>
      <sheetData sheetId="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FF0066"/>
  </sheetPr>
  <dimension ref="A1:AE74"/>
  <sheetViews>
    <sheetView topLeftCell="A37" zoomScale="160" zoomScaleNormal="160" zoomScaleSheetLayoutView="110" workbookViewId="0">
      <selection activeCell="A8" sqref="A8"/>
    </sheetView>
  </sheetViews>
  <sheetFormatPr defaultColWidth="9.109375" defaultRowHeight="15" x14ac:dyDescent="0.25"/>
  <cols>
    <col min="1" max="1" width="130.6640625" style="332" customWidth="1"/>
    <col min="2" max="2" width="5.6640625" style="329" customWidth="1"/>
    <col min="3" max="3" width="130.6640625" style="329" customWidth="1"/>
    <col min="4" max="10" width="2.88671875" style="329" customWidth="1"/>
    <col min="11" max="11" width="3.33203125" style="329" customWidth="1"/>
    <col min="12" max="12" width="3.109375" style="329" customWidth="1"/>
    <col min="13" max="16" width="9.109375" style="329"/>
    <col min="17" max="17" width="13" style="329" customWidth="1"/>
    <col min="18" max="16384" width="9.109375" style="329"/>
  </cols>
  <sheetData>
    <row r="1" spans="1:14" ht="15.6" x14ac:dyDescent="0.3">
      <c r="A1" s="339" t="s">
        <v>209</v>
      </c>
    </row>
    <row r="2" spans="1:14" x14ac:dyDescent="0.25">
      <c r="A2" s="340"/>
    </row>
    <row r="3" spans="1:14" ht="30" x14ac:dyDescent="0.25">
      <c r="A3" s="332" t="s">
        <v>210</v>
      </c>
    </row>
    <row r="4" spans="1:14" ht="30" x14ac:dyDescent="0.25">
      <c r="A4" s="332" t="s">
        <v>213</v>
      </c>
    </row>
    <row r="5" spans="1:14" ht="30" x14ac:dyDescent="0.25">
      <c r="A5" s="332" t="s">
        <v>283</v>
      </c>
    </row>
    <row r="6" spans="1:14" x14ac:dyDescent="0.25">
      <c r="A6" s="332" t="s">
        <v>218</v>
      </c>
    </row>
    <row r="7" spans="1:14" x14ac:dyDescent="0.25">
      <c r="A7" s="332" t="s">
        <v>211</v>
      </c>
    </row>
    <row r="8" spans="1:14" x14ac:dyDescent="0.25">
      <c r="A8" s="335" t="s">
        <v>212</v>
      </c>
      <c r="B8" s="332"/>
      <c r="C8" s="332"/>
      <c r="D8" s="332"/>
      <c r="E8" s="332"/>
      <c r="F8" s="332"/>
      <c r="G8" s="332"/>
      <c r="H8" s="332"/>
      <c r="I8" s="332"/>
      <c r="J8" s="332"/>
      <c r="K8" s="332"/>
      <c r="L8" s="332"/>
      <c r="M8" s="332"/>
      <c r="N8" s="332"/>
    </row>
    <row r="9" spans="1:14" ht="30" x14ac:dyDescent="0.25">
      <c r="A9" s="335" t="s">
        <v>219</v>
      </c>
      <c r="B9" s="332"/>
      <c r="C9" s="332"/>
      <c r="D9" s="332"/>
      <c r="E9" s="332"/>
      <c r="F9" s="332"/>
      <c r="G9" s="332"/>
      <c r="H9" s="332"/>
      <c r="I9" s="332"/>
      <c r="J9" s="332"/>
      <c r="K9" s="332"/>
      <c r="L9" s="332"/>
      <c r="M9" s="332"/>
      <c r="N9" s="332"/>
    </row>
    <row r="10" spans="1:14" ht="30" x14ac:dyDescent="0.25">
      <c r="A10" s="332" t="s">
        <v>220</v>
      </c>
    </row>
    <row r="11" spans="1:14" ht="30" x14ac:dyDescent="0.25">
      <c r="A11" s="332" t="s">
        <v>221</v>
      </c>
    </row>
    <row r="12" spans="1:14" x14ac:dyDescent="0.25">
      <c r="A12" s="332" t="s">
        <v>222</v>
      </c>
    </row>
    <row r="13" spans="1:14" ht="15.6" x14ac:dyDescent="0.3">
      <c r="A13" s="333"/>
    </row>
    <row r="14" spans="1:14" ht="15.6" x14ac:dyDescent="0.3">
      <c r="A14" s="333"/>
    </row>
    <row r="15" spans="1:14" ht="15.6" x14ac:dyDescent="0.3">
      <c r="A15" s="333"/>
    </row>
    <row r="18" spans="1:31" x14ac:dyDescent="0.25">
      <c r="A18" s="334"/>
      <c r="B18" s="330"/>
      <c r="C18" s="330"/>
      <c r="D18" s="330"/>
      <c r="E18" s="330"/>
      <c r="F18" s="330"/>
      <c r="G18" s="330"/>
      <c r="H18" s="330"/>
      <c r="I18" s="330"/>
      <c r="J18" s="330"/>
      <c r="K18" s="330"/>
      <c r="L18" s="330"/>
    </row>
    <row r="19" spans="1:31" s="331" customFormat="1" ht="15.6" x14ac:dyDescent="0.3">
      <c r="A19" s="336"/>
      <c r="B19" s="337"/>
      <c r="C19" s="337"/>
      <c r="D19" s="337"/>
      <c r="E19" s="337"/>
      <c r="F19" s="337"/>
      <c r="G19" s="337"/>
      <c r="H19" s="337"/>
      <c r="I19" s="337"/>
      <c r="J19" s="337"/>
      <c r="K19" s="337"/>
      <c r="L19" s="337"/>
      <c r="AD19" s="329"/>
      <c r="AE19" s="329"/>
    </row>
    <row r="23" spans="1:31" s="331" customFormat="1" ht="15.6" x14ac:dyDescent="0.3">
      <c r="A23" s="338"/>
      <c r="AD23" s="329"/>
      <c r="AE23" s="329"/>
    </row>
    <row r="30" spans="1:31" x14ac:dyDescent="0.25">
      <c r="A30" s="332" t="s">
        <v>223</v>
      </c>
    </row>
    <row r="46" spans="1:1" x14ac:dyDescent="0.25">
      <c r="A46" s="332" t="s">
        <v>224</v>
      </c>
    </row>
    <row r="51" spans="1:1" x14ac:dyDescent="0.25">
      <c r="A51" s="332" t="s">
        <v>225</v>
      </c>
    </row>
    <row r="59" spans="1:1" x14ac:dyDescent="0.25">
      <c r="A59" s="332" t="s">
        <v>226</v>
      </c>
    </row>
    <row r="68" spans="1:1" ht="30" x14ac:dyDescent="0.25">
      <c r="A68" s="332" t="s">
        <v>227</v>
      </c>
    </row>
    <row r="73" spans="1:1" ht="30" x14ac:dyDescent="0.25">
      <c r="A73" s="332" t="s">
        <v>228</v>
      </c>
    </row>
    <row r="74" spans="1:1" ht="45" x14ac:dyDescent="0.25">
      <c r="A74" s="332" t="s">
        <v>229</v>
      </c>
    </row>
  </sheetData>
  <pageMargins left="0.75" right="0.75" top="1" bottom="1" header="0.5" footer="0.5"/>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tabColor rgb="FF00B050"/>
    <pageSetUpPr fitToPage="1"/>
  </sheetPr>
  <dimension ref="A1:BR33"/>
  <sheetViews>
    <sheetView tabSelected="1" view="pageBreakPreview" topLeftCell="A7" zoomScaleNormal="90" zoomScaleSheetLayoutView="100" workbookViewId="0">
      <selection activeCell="Y7" sqref="Y7"/>
    </sheetView>
  </sheetViews>
  <sheetFormatPr defaultColWidth="7" defaultRowHeight="13.8" x14ac:dyDescent="0.3"/>
  <cols>
    <col min="1" max="1" width="2.88671875" style="40" customWidth="1"/>
    <col min="2" max="18" width="2.6640625" style="40" customWidth="1"/>
    <col min="19" max="19" width="3.5546875" style="40" customWidth="1"/>
    <col min="20" max="48" width="2.6640625" style="40" customWidth="1"/>
    <col min="49" max="49" width="3.6640625" style="40" customWidth="1"/>
    <col min="50" max="53" width="2.6640625" style="40" customWidth="1"/>
    <col min="54" max="57" width="6.33203125" style="40" customWidth="1"/>
    <col min="58" max="58" width="7.77734375" style="40" customWidth="1"/>
    <col min="59" max="59" width="6.88671875" style="40" customWidth="1"/>
    <col min="60" max="61" width="6.33203125" style="40" customWidth="1"/>
    <col min="62" max="62" width="7" style="40" customWidth="1"/>
    <col min="63" max="68" width="7" style="40"/>
    <col min="69" max="71" width="7" style="40" customWidth="1"/>
    <col min="72" max="16384" width="7" style="40"/>
  </cols>
  <sheetData>
    <row r="1" spans="1:70" s="41" customFormat="1" ht="21" customHeight="1" x14ac:dyDescent="0.4">
      <c r="A1" s="40"/>
      <c r="B1" s="258"/>
      <c r="C1" s="258"/>
      <c r="D1" s="258"/>
      <c r="E1" s="258"/>
      <c r="F1" s="258"/>
      <c r="G1" s="258"/>
      <c r="H1" s="503" t="s">
        <v>37</v>
      </c>
      <c r="I1" s="503"/>
      <c r="J1" s="503"/>
      <c r="K1" s="503"/>
      <c r="L1" s="503"/>
      <c r="M1" s="503"/>
      <c r="N1" s="503"/>
      <c r="O1" s="503"/>
      <c r="P1" s="258"/>
      <c r="Q1" s="258"/>
      <c r="R1" s="258"/>
      <c r="S1" s="258"/>
      <c r="T1" s="258"/>
      <c r="U1" s="258"/>
      <c r="V1" s="258"/>
      <c r="W1" s="258"/>
      <c r="X1" s="258"/>
      <c r="AF1" s="259"/>
      <c r="AQ1" s="258" t="s">
        <v>102</v>
      </c>
      <c r="AR1" s="258"/>
      <c r="AS1" s="258"/>
      <c r="AT1" s="258"/>
      <c r="AU1" s="258"/>
      <c r="AV1" s="258"/>
      <c r="AW1" s="258"/>
      <c r="AX1" s="504" t="s">
        <v>265</v>
      </c>
      <c r="AY1" s="505"/>
      <c r="AZ1" s="505"/>
      <c r="BA1" s="505"/>
      <c r="BB1" s="505"/>
      <c r="BC1" s="258"/>
      <c r="BD1" s="260"/>
      <c r="BE1" s="260"/>
      <c r="BF1" s="260"/>
      <c r="BG1" s="260"/>
      <c r="BH1" s="260"/>
      <c r="BI1" s="260"/>
    </row>
    <row r="2" spans="1:70" s="41" customFormat="1" ht="20.25" customHeight="1" x14ac:dyDescent="0.4">
      <c r="A2" s="40"/>
      <c r="B2" s="503" t="s">
        <v>324</v>
      </c>
      <c r="C2" s="503"/>
      <c r="D2" s="503"/>
      <c r="E2" s="503"/>
      <c r="F2" s="503"/>
      <c r="G2" s="503"/>
      <c r="H2" s="503"/>
      <c r="I2" s="503"/>
      <c r="J2" s="503"/>
      <c r="K2" s="503"/>
      <c r="L2" s="503"/>
      <c r="M2" s="503"/>
      <c r="N2" s="503"/>
      <c r="O2" s="503"/>
      <c r="P2" s="503"/>
      <c r="Q2" s="503"/>
      <c r="R2" s="503"/>
      <c r="S2" s="503"/>
      <c r="T2" s="503"/>
      <c r="U2" s="503"/>
      <c r="V2" s="503"/>
      <c r="W2" s="503"/>
      <c r="X2" s="503"/>
      <c r="AQ2"/>
      <c r="AR2"/>
      <c r="AS2"/>
      <c r="AT2"/>
      <c r="AU2"/>
      <c r="AV2"/>
      <c r="AW2"/>
      <c r="AX2" s="260"/>
    </row>
    <row r="3" spans="1:70" s="41" customFormat="1" ht="21.75" customHeight="1" x14ac:dyDescent="0.4">
      <c r="A3" s="40"/>
      <c r="B3" s="492" t="s">
        <v>74</v>
      </c>
      <c r="C3" s="492"/>
      <c r="D3" s="492"/>
      <c r="E3" s="492"/>
      <c r="F3" s="492"/>
      <c r="G3" s="492"/>
      <c r="H3" s="492"/>
      <c r="I3" s="492"/>
      <c r="J3" s="492"/>
      <c r="K3" s="492"/>
      <c r="L3" s="492"/>
      <c r="M3" s="492"/>
      <c r="N3" s="492"/>
      <c r="O3" s="492"/>
      <c r="P3" s="492"/>
      <c r="Q3" s="492"/>
      <c r="R3" s="492"/>
      <c r="S3" s="492"/>
      <c r="T3" s="492"/>
      <c r="U3" s="492"/>
      <c r="V3" s="208"/>
      <c r="W3" s="208"/>
      <c r="X3" s="208"/>
      <c r="AQ3" s="261"/>
      <c r="AR3" s="262"/>
      <c r="AS3" s="262"/>
      <c r="AT3" s="262"/>
      <c r="AU3" s="262"/>
      <c r="AV3" s="262"/>
      <c r="AW3" s="263"/>
      <c r="AX3" s="263"/>
    </row>
    <row r="4" spans="1:70" s="41" customFormat="1" ht="23.25" customHeight="1" x14ac:dyDescent="0.4">
      <c r="A4" s="264"/>
      <c r="B4" s="349"/>
      <c r="C4" s="349" t="s">
        <v>236</v>
      </c>
      <c r="D4" s="350"/>
      <c r="E4" s="350"/>
      <c r="F4" s="261" t="s">
        <v>236</v>
      </c>
      <c r="G4" s="350"/>
      <c r="H4" s="350"/>
      <c r="I4" s="350"/>
      <c r="J4" s="350"/>
      <c r="K4" s="350"/>
      <c r="L4" s="350"/>
      <c r="M4" s="350"/>
      <c r="N4" s="350"/>
      <c r="O4" s="350"/>
      <c r="P4" s="350"/>
      <c r="Q4" s="349"/>
      <c r="R4" s="492">
        <f>AI18</f>
        <v>2024</v>
      </c>
      <c r="S4" s="506"/>
      <c r="T4" s="349" t="s">
        <v>237</v>
      </c>
      <c r="U4" s="258"/>
      <c r="V4" s="258"/>
      <c r="W4" s="258"/>
      <c r="X4" s="258"/>
      <c r="AM4" s="265"/>
      <c r="AQ4" s="258"/>
      <c r="AR4" s="258"/>
      <c r="AS4" s="262"/>
      <c r="AT4" s="262"/>
      <c r="AU4" s="262"/>
      <c r="AV4" s="262"/>
      <c r="AW4" s="262"/>
      <c r="AX4" s="262"/>
    </row>
    <row r="5" spans="1:70" s="41" customFormat="1" ht="20.25" customHeight="1" x14ac:dyDescent="0.4">
      <c r="A5" s="40"/>
      <c r="AM5" s="265"/>
      <c r="AR5" s="261"/>
      <c r="AS5" s="261"/>
      <c r="AT5" s="261"/>
      <c r="AU5" s="261"/>
      <c r="AV5" s="261"/>
      <c r="AW5" s="261"/>
      <c r="AX5" s="261"/>
    </row>
    <row r="6" spans="1:70" s="41" customFormat="1" ht="20.25" customHeight="1" x14ac:dyDescent="0.4">
      <c r="A6" s="40"/>
      <c r="AR6" s="258"/>
      <c r="AS6" s="258"/>
      <c r="AT6" s="258"/>
      <c r="AU6" s="258"/>
      <c r="AV6" s="258"/>
      <c r="AW6" s="258"/>
      <c r="BI6" s="258"/>
    </row>
    <row r="7" spans="1:70" s="41" customFormat="1" ht="24" customHeight="1" x14ac:dyDescent="0.4">
      <c r="A7" s="40"/>
      <c r="B7" s="258"/>
      <c r="C7" s="258"/>
      <c r="D7" s="258"/>
      <c r="E7" s="258"/>
      <c r="F7" s="258"/>
      <c r="G7" s="258"/>
      <c r="H7" s="258"/>
      <c r="I7" s="258"/>
      <c r="J7" s="258"/>
      <c r="K7" s="258"/>
      <c r="L7" s="258"/>
      <c r="M7" s="258"/>
      <c r="N7" s="258"/>
      <c r="O7" s="258"/>
      <c r="P7" s="258"/>
      <c r="Q7" s="258"/>
      <c r="R7" s="258"/>
      <c r="S7" s="258"/>
      <c r="T7" s="258"/>
      <c r="U7" s="258"/>
      <c r="V7" s="258"/>
      <c r="W7" s="258"/>
      <c r="X7" s="258"/>
      <c r="AP7" s="266"/>
    </row>
    <row r="8" spans="1:70" s="41" customFormat="1" ht="23.4" x14ac:dyDescent="0.4">
      <c r="C8" s="267"/>
      <c r="F8" s="267"/>
      <c r="AP8" s="266"/>
    </row>
    <row r="9" spans="1:70" s="42" customFormat="1" ht="16.2" x14ac:dyDescent="0.3">
      <c r="C9" s="268"/>
      <c r="F9" s="268"/>
      <c r="AZ9" s="269"/>
    </row>
    <row r="10" spans="1:70" s="42" customFormat="1" ht="18" x14ac:dyDescent="0.35">
      <c r="C10" s="268"/>
      <c r="F10" s="268"/>
      <c r="M10" s="493" t="s">
        <v>38</v>
      </c>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3"/>
      <c r="AK10" s="493"/>
      <c r="AL10" s="493"/>
      <c r="AM10" s="493"/>
      <c r="AN10" s="493"/>
      <c r="AO10" s="493"/>
      <c r="AP10" s="493"/>
      <c r="AQ10" s="493"/>
      <c r="AR10" s="493"/>
      <c r="AS10" s="493"/>
      <c r="AT10" s="493"/>
      <c r="AU10" s="493"/>
      <c r="AV10" s="493"/>
      <c r="AW10" s="493"/>
      <c r="AX10" s="493"/>
      <c r="AY10" s="493"/>
      <c r="AZ10" s="493"/>
      <c r="BA10" s="493"/>
      <c r="BB10" s="493"/>
    </row>
    <row r="11" spans="1:70" s="41" customFormat="1" ht="24.9" customHeight="1" x14ac:dyDescent="0.4">
      <c r="M11" s="497" t="s">
        <v>107</v>
      </c>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7"/>
      <c r="AY11" s="497"/>
      <c r="AZ11" s="497"/>
      <c r="BA11" s="497"/>
      <c r="BB11" s="497"/>
    </row>
    <row r="12" spans="1:70" s="41" customFormat="1" ht="27" customHeight="1" x14ac:dyDescent="0.5">
      <c r="Y12" s="498" t="s">
        <v>157</v>
      </c>
      <c r="Z12" s="498"/>
      <c r="AA12" s="498"/>
      <c r="AB12" s="498"/>
      <c r="AC12" s="498"/>
      <c r="AD12" s="498"/>
      <c r="AE12" s="498"/>
      <c r="AF12" s="498"/>
      <c r="AG12" s="498"/>
      <c r="AH12" s="498"/>
      <c r="AI12" s="498"/>
      <c r="AJ12" s="498"/>
      <c r="AK12" s="498"/>
      <c r="AL12" s="498"/>
      <c r="AM12" s="498"/>
      <c r="AN12" s="498"/>
      <c r="AO12" s="498"/>
      <c r="AP12" s="498"/>
      <c r="AQ12" s="498"/>
      <c r="AR12" s="498"/>
      <c r="AS12" s="498"/>
      <c r="AT12" s="498"/>
      <c r="BR12" s="277" t="s">
        <v>101</v>
      </c>
    </row>
    <row r="13" spans="1:70" s="41" customFormat="1" ht="21" x14ac:dyDescent="0.4">
      <c r="M13" s="497" t="s">
        <v>106</v>
      </c>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R13" s="277" t="s">
        <v>54</v>
      </c>
    </row>
    <row r="14" spans="1:70" s="41" customFormat="1" ht="21" x14ac:dyDescent="0.4">
      <c r="G14" s="270" t="s">
        <v>76</v>
      </c>
      <c r="H14" s="270"/>
      <c r="I14" s="270"/>
      <c r="J14" s="270"/>
      <c r="K14" s="270"/>
      <c r="L14" s="270"/>
      <c r="M14" s="270"/>
      <c r="N14" s="270"/>
      <c r="O14" s="490" t="s">
        <v>4</v>
      </c>
      <c r="P14" s="491"/>
      <c r="Q14" s="494" t="s">
        <v>290</v>
      </c>
      <c r="R14" s="495"/>
      <c r="S14" s="495"/>
      <c r="T14" s="495"/>
      <c r="U14" s="495"/>
      <c r="V14" s="495"/>
      <c r="W14" s="496"/>
      <c r="X14" s="270"/>
      <c r="AB14" s="271" t="s">
        <v>5</v>
      </c>
      <c r="AC14" s="271"/>
      <c r="AD14" s="487" t="s">
        <v>291</v>
      </c>
      <c r="AE14" s="488"/>
      <c r="AF14" s="488"/>
      <c r="AG14" s="488"/>
      <c r="AH14" s="488"/>
      <c r="AI14" s="488"/>
      <c r="AJ14" s="488"/>
      <c r="AK14" s="488"/>
      <c r="AL14" s="488"/>
      <c r="AM14" s="488"/>
      <c r="AN14" s="488"/>
      <c r="AO14" s="488"/>
      <c r="AP14" s="488"/>
      <c r="AQ14" s="488"/>
      <c r="AR14" s="488"/>
      <c r="AS14" s="488"/>
      <c r="AT14" s="488"/>
      <c r="AU14" s="488"/>
      <c r="AV14" s="488"/>
      <c r="AW14" s="488"/>
      <c r="AX14" s="488"/>
      <c r="AY14" s="488"/>
      <c r="AZ14" s="488"/>
      <c r="BA14" s="488"/>
      <c r="BB14" s="488"/>
      <c r="BC14" s="488"/>
      <c r="BD14" s="488"/>
      <c r="BE14" s="488"/>
      <c r="BF14" s="489"/>
      <c r="BR14" s="277" t="s">
        <v>24</v>
      </c>
    </row>
    <row r="15" spans="1:70" s="41" customFormat="1" ht="21" x14ac:dyDescent="0.4">
      <c r="G15" s="270" t="s">
        <v>77</v>
      </c>
      <c r="H15" s="270"/>
      <c r="I15" s="270"/>
      <c r="J15" s="270"/>
      <c r="K15" s="270"/>
      <c r="L15" s="270"/>
      <c r="M15" s="270"/>
      <c r="N15" s="270"/>
      <c r="O15" s="490" t="s">
        <v>4</v>
      </c>
      <c r="P15" s="491"/>
      <c r="Q15" s="494" t="s">
        <v>294</v>
      </c>
      <c r="R15" s="495"/>
      <c r="S15" s="495"/>
      <c r="T15" s="495"/>
      <c r="U15" s="495"/>
      <c r="V15" s="495"/>
      <c r="W15" s="496"/>
      <c r="X15" s="272"/>
      <c r="Y15" s="273"/>
      <c r="Z15" s="273"/>
      <c r="AA15" s="273"/>
      <c r="AB15" s="271" t="s">
        <v>5</v>
      </c>
      <c r="AC15" s="271"/>
      <c r="AD15" s="487" t="s">
        <v>293</v>
      </c>
      <c r="AE15" s="488"/>
      <c r="AF15" s="488"/>
      <c r="AG15" s="488"/>
      <c r="AH15" s="488"/>
      <c r="AI15" s="488"/>
      <c r="AJ15" s="488"/>
      <c r="AK15" s="488"/>
      <c r="AL15" s="488"/>
      <c r="AM15" s="488"/>
      <c r="AN15" s="488"/>
      <c r="AO15" s="488"/>
      <c r="AP15" s="488"/>
      <c r="AQ15" s="488"/>
      <c r="AR15" s="488"/>
      <c r="AS15" s="488"/>
      <c r="AT15" s="488"/>
      <c r="AU15" s="488"/>
      <c r="AV15" s="488"/>
      <c r="AW15" s="488"/>
      <c r="AX15" s="488"/>
      <c r="AY15" s="488"/>
      <c r="AZ15" s="488"/>
      <c r="BA15" s="488"/>
      <c r="BB15" s="488"/>
      <c r="BC15" s="488"/>
      <c r="BD15" s="488"/>
      <c r="BE15" s="488"/>
      <c r="BF15" s="489"/>
      <c r="BR15" s="277" t="s">
        <v>230</v>
      </c>
    </row>
    <row r="16" spans="1:70" s="41" customFormat="1" ht="21" x14ac:dyDescent="0.4">
      <c r="G16" s="108" t="s">
        <v>36</v>
      </c>
      <c r="H16" s="108"/>
      <c r="I16" s="108"/>
      <c r="J16" s="108"/>
      <c r="K16" s="108"/>
      <c r="L16" s="108"/>
      <c r="M16" s="108"/>
      <c r="N16" s="108"/>
      <c r="O16" s="499" t="str">
        <f>IF(Q16&gt;0,"шифр"," ")</f>
        <v/>
      </c>
      <c r="P16" s="491"/>
      <c r="Q16" s="494"/>
      <c r="R16" s="495"/>
      <c r="S16" s="495"/>
      <c r="T16" s="495"/>
      <c r="U16" s="495"/>
      <c r="V16" s="495"/>
      <c r="W16" s="496"/>
      <c r="X16" s="274"/>
      <c r="Y16" s="275"/>
      <c r="Z16" s="275"/>
      <c r="AA16" s="275"/>
      <c r="AB16" s="276" t="s">
        <v>5</v>
      </c>
      <c r="AC16" s="276"/>
      <c r="AD16" s="500"/>
      <c r="AE16" s="501"/>
      <c r="AF16" s="501"/>
      <c r="AG16" s="501"/>
      <c r="AH16" s="501"/>
      <c r="AI16" s="501"/>
      <c r="AJ16" s="501"/>
      <c r="AK16" s="501"/>
      <c r="AL16" s="501"/>
      <c r="AM16" s="501"/>
      <c r="AN16" s="501"/>
      <c r="AO16" s="501"/>
      <c r="AP16" s="501"/>
      <c r="AQ16" s="501"/>
      <c r="AR16" s="501"/>
      <c r="AS16" s="501"/>
      <c r="AT16" s="501"/>
      <c r="AU16" s="501"/>
      <c r="AV16" s="501"/>
      <c r="AW16" s="501"/>
      <c r="AX16" s="501"/>
      <c r="AY16" s="501"/>
      <c r="AZ16" s="501"/>
      <c r="BA16" s="501"/>
      <c r="BB16" s="501"/>
      <c r="BC16" s="501"/>
      <c r="BD16" s="501"/>
      <c r="BE16" s="501"/>
      <c r="BF16" s="502"/>
      <c r="BR16" s="277" t="s">
        <v>278</v>
      </c>
    </row>
    <row r="17" spans="1:70" s="41" customFormat="1" ht="21" x14ac:dyDescent="0.4">
      <c r="G17" s="108" t="s">
        <v>114</v>
      </c>
      <c r="H17" s="108"/>
      <c r="I17" s="108"/>
      <c r="J17" s="108"/>
      <c r="K17" s="108"/>
      <c r="L17" s="108"/>
      <c r="M17" s="108"/>
      <c r="N17" s="108"/>
      <c r="O17" s="518" t="s">
        <v>308</v>
      </c>
      <c r="P17" s="518"/>
      <c r="Q17" s="484" t="s">
        <v>309</v>
      </c>
      <c r="R17" s="485"/>
      <c r="S17" s="485"/>
      <c r="T17" s="485"/>
      <c r="U17" s="485"/>
      <c r="V17" s="485"/>
      <c r="W17" s="486"/>
      <c r="X17" s="274"/>
      <c r="Y17" s="275"/>
      <c r="Z17" s="275"/>
      <c r="AA17" s="275"/>
      <c r="AB17" s="276" t="s">
        <v>5</v>
      </c>
      <c r="AC17" s="276"/>
      <c r="AD17" s="487" t="s">
        <v>293</v>
      </c>
      <c r="AE17" s="488"/>
      <c r="AF17" s="488"/>
      <c r="AG17" s="488"/>
      <c r="AH17" s="488"/>
      <c r="AI17" s="488"/>
      <c r="AJ17" s="488"/>
      <c r="AK17" s="488"/>
      <c r="AL17" s="488"/>
      <c r="AM17" s="488"/>
      <c r="AN17" s="488"/>
      <c r="AO17" s="488"/>
      <c r="AP17" s="488"/>
      <c r="AQ17" s="488"/>
      <c r="AR17" s="488"/>
      <c r="AS17" s="488"/>
      <c r="AT17" s="488"/>
      <c r="AU17" s="488"/>
      <c r="AV17" s="488"/>
      <c r="AW17" s="488"/>
      <c r="AX17" s="488"/>
      <c r="AY17" s="488"/>
      <c r="AZ17" s="488"/>
      <c r="BA17" s="488"/>
      <c r="BB17" s="488"/>
      <c r="BC17" s="488"/>
      <c r="BD17" s="488"/>
      <c r="BE17" s="488"/>
      <c r="BF17" s="489"/>
      <c r="BR17" s="277" t="s">
        <v>29</v>
      </c>
    </row>
    <row r="18" spans="1:70" s="41" customFormat="1" ht="21" x14ac:dyDescent="0.4">
      <c r="G18" s="277" t="s">
        <v>100</v>
      </c>
      <c r="H18" s="277"/>
      <c r="I18" s="277"/>
      <c r="J18" s="277"/>
      <c r="K18" s="277"/>
      <c r="L18" s="277"/>
      <c r="M18" s="277"/>
      <c r="N18" s="277"/>
      <c r="O18" s="277"/>
      <c r="P18" s="278"/>
      <c r="Q18" s="522" t="s">
        <v>277</v>
      </c>
      <c r="R18" s="523"/>
      <c r="S18" s="523"/>
      <c r="T18" s="523"/>
      <c r="U18" s="523"/>
      <c r="V18" s="523"/>
      <c r="W18" s="523"/>
      <c r="X18" s="523"/>
      <c r="Y18" s="523"/>
      <c r="Z18" s="523"/>
      <c r="AA18" s="524"/>
      <c r="AB18" s="277" t="s">
        <v>75</v>
      </c>
      <c r="AC18" s="277"/>
      <c r="AD18" s="277"/>
      <c r="AE18" s="277"/>
      <c r="AF18" s="277"/>
      <c r="AG18" s="277"/>
      <c r="AH18" s="279"/>
      <c r="AI18" s="525">
        <v>2024</v>
      </c>
      <c r="AJ18" s="526"/>
      <c r="AK18" s="526"/>
      <c r="AL18" s="526"/>
      <c r="AM18" s="526"/>
      <c r="AN18" s="527"/>
      <c r="AO18" s="277"/>
      <c r="AP18" s="277"/>
      <c r="AQ18" s="277"/>
      <c r="AR18" s="277"/>
      <c r="AS18" s="277"/>
      <c r="AT18" s="277"/>
      <c r="AU18" s="277"/>
      <c r="AV18" s="277"/>
      <c r="AW18" s="277"/>
      <c r="AX18" s="277"/>
      <c r="AY18" s="277"/>
      <c r="AZ18" s="277"/>
      <c r="BA18" s="277"/>
      <c r="BB18" s="277"/>
      <c r="BC18" s="277"/>
      <c r="BD18" s="277"/>
      <c r="BE18" s="277"/>
      <c r="BF18" s="277"/>
    </row>
    <row r="19" spans="1:70" s="41" customFormat="1" ht="32.25" customHeight="1" x14ac:dyDescent="0.4">
      <c r="A19" s="280" t="s">
        <v>158</v>
      </c>
      <c r="BB19" s="521" t="s">
        <v>39</v>
      </c>
      <c r="BC19" s="521"/>
      <c r="BD19" s="521"/>
      <c r="BE19" s="521"/>
      <c r="BF19" s="521"/>
      <c r="BG19" s="521"/>
      <c r="BH19" s="521"/>
      <c r="BI19" s="521"/>
    </row>
    <row r="20" spans="1:70" s="208" customFormat="1" ht="42" customHeight="1" x14ac:dyDescent="0.3">
      <c r="A20" s="530" t="s">
        <v>40</v>
      </c>
      <c r="B20" s="509" t="s">
        <v>41</v>
      </c>
      <c r="C20" s="510"/>
      <c r="D20" s="510"/>
      <c r="E20" s="511"/>
      <c r="F20" s="513" t="s">
        <v>42</v>
      </c>
      <c r="G20" s="514"/>
      <c r="H20" s="514"/>
      <c r="I20" s="514"/>
      <c r="J20" s="367"/>
      <c r="K20" s="509" t="s">
        <v>43</v>
      </c>
      <c r="L20" s="510"/>
      <c r="M20" s="510"/>
      <c r="N20" s="511"/>
      <c r="O20" s="513" t="s">
        <v>44</v>
      </c>
      <c r="P20" s="514"/>
      <c r="Q20" s="514"/>
      <c r="R20" s="514"/>
      <c r="S20" s="509" t="s">
        <v>45</v>
      </c>
      <c r="T20" s="515"/>
      <c r="U20" s="515"/>
      <c r="V20" s="516"/>
      <c r="W20" s="366"/>
      <c r="X20" s="509" t="s">
        <v>46</v>
      </c>
      <c r="Y20" s="510"/>
      <c r="Z20" s="510"/>
      <c r="AA20" s="512"/>
      <c r="AB20" s="513" t="s">
        <v>47</v>
      </c>
      <c r="AC20" s="514"/>
      <c r="AD20" s="514"/>
      <c r="AE20" s="514"/>
      <c r="AF20" s="513" t="s">
        <v>48</v>
      </c>
      <c r="AG20" s="514"/>
      <c r="AH20" s="514"/>
      <c r="AI20" s="514"/>
      <c r="AJ20" s="367"/>
      <c r="AK20" s="509" t="s">
        <v>49</v>
      </c>
      <c r="AL20" s="510"/>
      <c r="AM20" s="510"/>
      <c r="AN20" s="511"/>
      <c r="AO20" s="513" t="s">
        <v>50</v>
      </c>
      <c r="AP20" s="514"/>
      <c r="AQ20" s="514"/>
      <c r="AR20" s="514"/>
      <c r="AS20" s="509" t="s">
        <v>51</v>
      </c>
      <c r="AT20" s="515"/>
      <c r="AU20" s="515"/>
      <c r="AV20" s="516"/>
      <c r="AW20" s="366"/>
      <c r="AX20" s="509" t="s">
        <v>52</v>
      </c>
      <c r="AY20" s="510"/>
      <c r="AZ20" s="510"/>
      <c r="BA20" s="511"/>
      <c r="BB20" s="507" t="s">
        <v>53</v>
      </c>
      <c r="BC20" s="507" t="s">
        <v>216</v>
      </c>
      <c r="BD20" s="507" t="s">
        <v>215</v>
      </c>
      <c r="BE20" s="519" t="s">
        <v>101</v>
      </c>
      <c r="BF20" s="519" t="s">
        <v>278</v>
      </c>
      <c r="BG20" s="519" t="s">
        <v>29</v>
      </c>
      <c r="BH20" s="507" t="s">
        <v>55</v>
      </c>
      <c r="BI20" s="507" t="s">
        <v>56</v>
      </c>
    </row>
    <row r="21" spans="1:70" s="43" customFormat="1" ht="79.2" customHeight="1" x14ac:dyDescent="0.3">
      <c r="A21" s="531"/>
      <c r="B21" s="281">
        <v>1</v>
      </c>
      <c r="C21" s="281">
        <v>2</v>
      </c>
      <c r="D21" s="281">
        <v>3</v>
      </c>
      <c r="E21" s="281">
        <v>4</v>
      </c>
      <c r="F21" s="281">
        <v>5</v>
      </c>
      <c r="G21" s="281">
        <v>6</v>
      </c>
      <c r="H21" s="281">
        <v>7</v>
      </c>
      <c r="I21" s="281">
        <v>8</v>
      </c>
      <c r="J21" s="281">
        <v>9</v>
      </c>
      <c r="K21" s="281">
        <v>10</v>
      </c>
      <c r="L21" s="281">
        <v>11</v>
      </c>
      <c r="M21" s="281">
        <v>12</v>
      </c>
      <c r="N21" s="281">
        <v>13</v>
      </c>
      <c r="O21" s="281">
        <v>14</v>
      </c>
      <c r="P21" s="281">
        <v>15</v>
      </c>
      <c r="Q21" s="281">
        <v>16</v>
      </c>
      <c r="R21" s="281">
        <v>17</v>
      </c>
      <c r="S21" s="281">
        <v>18</v>
      </c>
      <c r="T21" s="281">
        <v>19</v>
      </c>
      <c r="U21" s="281">
        <v>20</v>
      </c>
      <c r="V21" s="281">
        <v>21</v>
      </c>
      <c r="W21" s="281">
        <v>22</v>
      </c>
      <c r="X21" s="281">
        <v>23</v>
      </c>
      <c r="Y21" s="281">
        <v>24</v>
      </c>
      <c r="Z21" s="281">
        <v>25</v>
      </c>
      <c r="AA21" s="281">
        <v>26</v>
      </c>
      <c r="AB21" s="281">
        <v>27</v>
      </c>
      <c r="AC21" s="281">
        <v>28</v>
      </c>
      <c r="AD21" s="281">
        <v>29</v>
      </c>
      <c r="AE21" s="281">
        <v>30</v>
      </c>
      <c r="AF21" s="281">
        <v>31</v>
      </c>
      <c r="AG21" s="281">
        <v>32</v>
      </c>
      <c r="AH21" s="281">
        <v>33</v>
      </c>
      <c r="AI21" s="281">
        <v>34</v>
      </c>
      <c r="AJ21" s="281">
        <v>35</v>
      </c>
      <c r="AK21" s="281">
        <v>36</v>
      </c>
      <c r="AL21" s="281">
        <v>37</v>
      </c>
      <c r="AM21" s="281">
        <v>38</v>
      </c>
      <c r="AN21" s="281">
        <v>39</v>
      </c>
      <c r="AO21" s="281">
        <v>40</v>
      </c>
      <c r="AP21" s="281">
        <v>41</v>
      </c>
      <c r="AQ21" s="281">
        <v>42</v>
      </c>
      <c r="AR21" s="281">
        <v>43</v>
      </c>
      <c r="AS21" s="281">
        <v>44</v>
      </c>
      <c r="AT21" s="281">
        <v>45</v>
      </c>
      <c r="AU21" s="281">
        <v>46</v>
      </c>
      <c r="AV21" s="281">
        <v>47</v>
      </c>
      <c r="AW21" s="281">
        <v>48</v>
      </c>
      <c r="AX21" s="281">
        <v>49</v>
      </c>
      <c r="AY21" s="281">
        <v>50</v>
      </c>
      <c r="AZ21" s="281">
        <v>51</v>
      </c>
      <c r="BA21" s="281">
        <v>52</v>
      </c>
      <c r="BB21" s="508"/>
      <c r="BC21" s="508"/>
      <c r="BD21" s="508"/>
      <c r="BE21" s="520"/>
      <c r="BF21" s="520"/>
      <c r="BG21" s="520"/>
      <c r="BH21" s="508"/>
      <c r="BI21" s="508"/>
    </row>
    <row r="22" spans="1:70" s="44" customFormat="1" ht="21" x14ac:dyDescent="0.25">
      <c r="A22" s="282" t="s">
        <v>57</v>
      </c>
      <c r="B22" s="106"/>
      <c r="C22" s="106"/>
      <c r="D22" s="106"/>
      <c r="E22" s="106"/>
      <c r="F22" s="106"/>
      <c r="G22" s="106"/>
      <c r="H22" s="477"/>
      <c r="I22" s="477"/>
      <c r="J22" s="477"/>
      <c r="K22" s="477"/>
      <c r="L22" s="477"/>
      <c r="M22" s="477"/>
      <c r="N22" s="477"/>
      <c r="O22" s="477"/>
      <c r="P22" s="477"/>
      <c r="Q22" s="477"/>
      <c r="R22" s="477"/>
      <c r="S22" s="478" t="s">
        <v>66</v>
      </c>
      <c r="T22" s="478" t="s">
        <v>66</v>
      </c>
      <c r="U22" s="478" t="s">
        <v>60</v>
      </c>
      <c r="V22" s="478" t="s">
        <v>60</v>
      </c>
      <c r="W22" s="478" t="s">
        <v>66</v>
      </c>
      <c r="X22" s="478" t="s">
        <v>66</v>
      </c>
      <c r="Y22" s="478" t="s">
        <v>66</v>
      </c>
      <c r="Z22" s="477"/>
      <c r="AA22" s="477"/>
      <c r="AB22" s="477"/>
      <c r="AC22" s="477"/>
      <c r="AD22" s="479"/>
      <c r="AE22" s="477"/>
      <c r="AF22" s="477"/>
      <c r="AG22" s="477"/>
      <c r="AH22" s="477"/>
      <c r="AI22" s="477"/>
      <c r="AJ22" s="477"/>
      <c r="AK22" s="477"/>
      <c r="AL22" s="477"/>
      <c r="AM22" s="477"/>
      <c r="AN22" s="477"/>
      <c r="AO22" s="477"/>
      <c r="AP22" s="478"/>
      <c r="AQ22" s="478" t="s">
        <v>60</v>
      </c>
      <c r="AR22" s="478" t="s">
        <v>60</v>
      </c>
      <c r="AS22" s="478" t="s">
        <v>66</v>
      </c>
      <c r="AT22" s="478" t="s">
        <v>66</v>
      </c>
      <c r="AU22" s="478" t="s">
        <v>66</v>
      </c>
      <c r="AV22" s="478" t="s">
        <v>66</v>
      </c>
      <c r="AW22" s="478" t="s">
        <v>66</v>
      </c>
      <c r="AX22" s="478" t="s">
        <v>66</v>
      </c>
      <c r="AY22" s="478" t="s">
        <v>66</v>
      </c>
      <c r="AZ22" s="478" t="s">
        <v>66</v>
      </c>
      <c r="BA22" s="478" t="s">
        <v>66</v>
      </c>
      <c r="BB22" s="480">
        <v>34</v>
      </c>
      <c r="BC22" s="480">
        <v>4</v>
      </c>
      <c r="BD22" s="480"/>
      <c r="BE22" s="480"/>
      <c r="BF22" s="480"/>
      <c r="BG22" s="480"/>
      <c r="BH22" s="480">
        <v>14</v>
      </c>
      <c r="BI22" s="470">
        <f t="shared" ref="BI22:BI24" si="0">SUM(BB22:BH22)</f>
        <v>52</v>
      </c>
    </row>
    <row r="23" spans="1:70" s="44" customFormat="1" ht="21" x14ac:dyDescent="0.25">
      <c r="A23" s="282" t="s">
        <v>58</v>
      </c>
      <c r="B23" s="88"/>
      <c r="C23" s="88"/>
      <c r="D23" s="88"/>
      <c r="E23" s="88"/>
      <c r="F23" s="88"/>
      <c r="G23" s="88"/>
      <c r="H23" s="478" t="s">
        <v>60</v>
      </c>
      <c r="I23" s="477" t="s">
        <v>292</v>
      </c>
      <c r="J23" s="477" t="s">
        <v>292</v>
      </c>
      <c r="K23" s="477" t="s">
        <v>292</v>
      </c>
      <c r="L23" s="477" t="s">
        <v>292</v>
      </c>
      <c r="M23" s="481" t="s">
        <v>63</v>
      </c>
      <c r="N23" s="481" t="s">
        <v>63</v>
      </c>
      <c r="O23" s="481" t="s">
        <v>63</v>
      </c>
      <c r="P23" s="481" t="s">
        <v>63</v>
      </c>
      <c r="Q23" s="481" t="s">
        <v>63</v>
      </c>
      <c r="R23" s="481" t="s">
        <v>325</v>
      </c>
      <c r="S23" s="481"/>
      <c r="T23" s="478"/>
      <c r="U23" s="478"/>
      <c r="V23" s="478"/>
      <c r="W23" s="478"/>
      <c r="X23" s="478"/>
      <c r="Y23" s="478"/>
      <c r="Z23" s="477"/>
      <c r="AA23" s="477"/>
      <c r="AB23" s="481"/>
      <c r="AC23" s="481"/>
      <c r="AD23" s="481"/>
      <c r="AE23" s="481"/>
      <c r="AF23" s="481"/>
      <c r="AG23" s="481"/>
      <c r="AH23" s="481"/>
      <c r="AI23" s="481"/>
      <c r="AJ23" s="481"/>
      <c r="AK23" s="481"/>
      <c r="AL23" s="481"/>
      <c r="AM23" s="481"/>
      <c r="AN23" s="481"/>
      <c r="AO23" s="481"/>
      <c r="AP23" s="481"/>
      <c r="AQ23" s="481"/>
      <c r="AR23" s="482"/>
      <c r="AS23" s="483"/>
      <c r="AT23" s="483"/>
      <c r="AU23" s="483"/>
      <c r="AV23" s="483"/>
      <c r="AW23" s="483"/>
      <c r="AX23" s="483"/>
      <c r="AY23" s="483"/>
      <c r="AZ23" s="483"/>
      <c r="BA23" s="483"/>
      <c r="BB23" s="480">
        <v>6</v>
      </c>
      <c r="BC23" s="480">
        <v>1</v>
      </c>
      <c r="BD23" s="480"/>
      <c r="BE23" s="480">
        <v>4</v>
      </c>
      <c r="BF23" s="480">
        <v>5.5</v>
      </c>
      <c r="BG23" s="480">
        <v>0.5</v>
      </c>
      <c r="BH23" s="480"/>
      <c r="BI23" s="470">
        <f t="shared" si="0"/>
        <v>17</v>
      </c>
    </row>
    <row r="24" spans="1:70" s="44" customFormat="1" ht="21" x14ac:dyDescent="0.25">
      <c r="A24" s="283" t="s">
        <v>16</v>
      </c>
      <c r="B24" s="284"/>
      <c r="C24" s="284"/>
      <c r="D24" s="284"/>
      <c r="E24" s="284"/>
      <c r="F24" s="284"/>
      <c r="G24" s="284"/>
      <c r="H24" s="284"/>
      <c r="I24" s="284"/>
      <c r="J24" s="284"/>
      <c r="K24" s="284"/>
      <c r="L24" s="284"/>
      <c r="M24" s="284"/>
      <c r="N24" s="284"/>
      <c r="O24" s="284"/>
      <c r="P24" s="284"/>
      <c r="Q24" s="284"/>
      <c r="R24" s="284"/>
      <c r="S24" s="284"/>
      <c r="T24" s="284"/>
      <c r="U24" s="284"/>
      <c r="V24" s="284"/>
      <c r="W24" s="284"/>
      <c r="X24" s="284"/>
      <c r="Y24" s="285"/>
      <c r="Z24" s="286"/>
      <c r="AA24" s="286"/>
      <c r="AB24" s="286"/>
      <c r="AC24" s="286"/>
      <c r="AD24" s="286"/>
      <c r="AE24" s="286"/>
      <c r="AF24" s="285"/>
      <c r="AG24" s="285"/>
      <c r="AH24" s="285"/>
      <c r="AI24" s="285"/>
      <c r="AJ24" s="285"/>
      <c r="AK24" s="285"/>
      <c r="AL24" s="285"/>
      <c r="AM24" s="285"/>
      <c r="AN24" s="285"/>
      <c r="AO24" s="285"/>
      <c r="AP24" s="285"/>
      <c r="AQ24" s="285"/>
      <c r="AR24" s="284"/>
      <c r="AS24" s="284"/>
      <c r="AT24" s="284"/>
      <c r="AU24" s="284"/>
      <c r="AV24" s="284"/>
      <c r="AW24" s="284"/>
      <c r="AX24" s="284"/>
      <c r="AY24" s="284"/>
      <c r="AZ24" s="284"/>
      <c r="BA24" s="287"/>
      <c r="BB24" s="469">
        <f t="shared" ref="BB24:BH24" si="1">SUM(BB22:BB23)</f>
        <v>40</v>
      </c>
      <c r="BC24" s="469">
        <f t="shared" si="1"/>
        <v>5</v>
      </c>
      <c r="BD24" s="469">
        <f t="shared" si="1"/>
        <v>0</v>
      </c>
      <c r="BE24" s="469">
        <f t="shared" si="1"/>
        <v>4</v>
      </c>
      <c r="BF24" s="469">
        <f t="shared" si="1"/>
        <v>5.5</v>
      </c>
      <c r="BG24" s="469">
        <f t="shared" si="1"/>
        <v>0.5</v>
      </c>
      <c r="BH24" s="469">
        <f t="shared" si="1"/>
        <v>14</v>
      </c>
      <c r="BI24" s="470">
        <f t="shared" si="0"/>
        <v>69</v>
      </c>
    </row>
    <row r="25" spans="1:70" x14ac:dyDescent="0.3">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row>
    <row r="26" spans="1:70" s="45" customFormat="1" ht="20.100000000000001" customHeight="1" x14ac:dyDescent="0.3">
      <c r="A26" s="89"/>
      <c r="B26" s="90"/>
      <c r="C26" s="91" t="s">
        <v>59</v>
      </c>
      <c r="D26" s="92"/>
      <c r="E26" s="92"/>
      <c r="F26" s="92"/>
      <c r="G26" s="92"/>
      <c r="H26" s="92"/>
      <c r="I26" s="92"/>
      <c r="J26" s="92"/>
      <c r="K26" s="92"/>
      <c r="L26" s="92"/>
      <c r="M26" s="92"/>
      <c r="N26" s="93" t="s">
        <v>60</v>
      </c>
      <c r="O26" s="92" t="s">
        <v>103</v>
      </c>
      <c r="P26" s="92"/>
      <c r="Q26" s="92"/>
      <c r="R26" s="92"/>
      <c r="S26" s="92"/>
      <c r="T26" s="92"/>
      <c r="U26" s="92"/>
      <c r="V26" s="92"/>
      <c r="W26" s="92"/>
      <c r="X26" s="92"/>
      <c r="Y26" s="92"/>
      <c r="Z26" s="92"/>
      <c r="AA26" s="92"/>
      <c r="AB26" s="94" t="s">
        <v>61</v>
      </c>
      <c r="AC26" s="92" t="s">
        <v>62</v>
      </c>
      <c r="AD26" s="95"/>
      <c r="AE26" s="96"/>
      <c r="AF26" s="97"/>
      <c r="AG26" s="98"/>
      <c r="AH26" s="98"/>
      <c r="AI26" s="98"/>
      <c r="AJ26" s="662" t="s">
        <v>326</v>
      </c>
      <c r="AK26" s="99" t="s">
        <v>29</v>
      </c>
      <c r="AL26" s="98"/>
      <c r="AM26" s="98"/>
      <c r="AN26" s="98"/>
      <c r="AO26" s="98"/>
      <c r="AP26" s="98"/>
      <c r="AQ26" s="98"/>
      <c r="AR26" s="98"/>
      <c r="AS26" s="98"/>
      <c r="AT26" s="100"/>
      <c r="AU26" s="100"/>
      <c r="AV26" s="100"/>
      <c r="AW26" s="100"/>
      <c r="AX26" s="101"/>
      <c r="AY26" s="101"/>
      <c r="AZ26" s="101"/>
      <c r="BA26" s="101"/>
      <c r="BB26" s="102"/>
      <c r="BC26" s="102"/>
      <c r="BD26" s="102"/>
      <c r="BE26" s="102"/>
      <c r="BF26" s="102"/>
      <c r="BG26" s="102"/>
      <c r="BH26" s="102"/>
      <c r="BI26" s="102"/>
    </row>
    <row r="27" spans="1:70" s="46" customFormat="1" ht="20.100000000000001" customHeight="1" x14ac:dyDescent="0.3">
      <c r="A27" s="89"/>
      <c r="B27" s="92"/>
      <c r="C27" s="92"/>
      <c r="D27" s="92"/>
      <c r="E27" s="92"/>
      <c r="F27" s="92"/>
      <c r="G27" s="92"/>
      <c r="H27" s="92"/>
      <c r="I27" s="92"/>
      <c r="J27" s="92"/>
      <c r="K27" s="92"/>
      <c r="L27" s="92"/>
      <c r="M27" s="92"/>
      <c r="N27" s="98"/>
      <c r="O27" s="98"/>
      <c r="P27" s="98"/>
      <c r="Q27" s="98"/>
      <c r="R27" s="98"/>
      <c r="S27" s="98"/>
      <c r="T27" s="98"/>
      <c r="U27" s="98"/>
      <c r="V27" s="98"/>
      <c r="W27" s="98"/>
      <c r="X27" s="92"/>
      <c r="Y27" s="92"/>
      <c r="Z27" s="92"/>
      <c r="AA27" s="92"/>
      <c r="AB27" s="94" t="s">
        <v>63</v>
      </c>
      <c r="AC27" s="342" t="s">
        <v>217</v>
      </c>
      <c r="AD27" s="95"/>
      <c r="AE27" s="96"/>
      <c r="AF27" s="97"/>
      <c r="AG27" s="97"/>
      <c r="AH27" s="96"/>
      <c r="AI27" s="96"/>
      <c r="AJ27" s="96"/>
      <c r="AK27" s="96"/>
      <c r="AL27" s="96"/>
      <c r="AM27" s="96"/>
      <c r="AN27" s="97"/>
      <c r="AO27" s="97"/>
      <c r="AP27" s="96"/>
      <c r="AQ27" s="96"/>
      <c r="AR27" s="96"/>
      <c r="AS27" s="96"/>
      <c r="AT27" s="103"/>
      <c r="AU27" s="104"/>
      <c r="AV27" s="97"/>
      <c r="AW27" s="101"/>
      <c r="AX27" s="101"/>
      <c r="AY27" s="101"/>
      <c r="AZ27" s="101"/>
      <c r="BA27" s="101"/>
      <c r="BB27" s="97"/>
      <c r="BC27" s="97"/>
      <c r="BD27" s="97"/>
      <c r="BE27" s="97"/>
      <c r="BF27" s="97"/>
      <c r="BG27" s="97"/>
      <c r="BH27" s="97"/>
      <c r="BI27" s="97"/>
    </row>
    <row r="28" spans="1:70" ht="14.4" x14ac:dyDescent="0.3">
      <c r="A28" s="69"/>
      <c r="B28" s="69"/>
      <c r="C28" s="69"/>
      <c r="D28" s="69"/>
      <c r="E28" s="92"/>
      <c r="F28" s="92"/>
      <c r="G28" s="92"/>
      <c r="H28" s="92"/>
      <c r="I28" s="92"/>
      <c r="J28" s="92"/>
      <c r="K28" s="95"/>
      <c r="L28" s="95"/>
      <c r="M28" s="92"/>
      <c r="N28" s="105"/>
      <c r="O28" s="105"/>
      <c r="P28" s="92"/>
      <c r="Q28" s="92"/>
      <c r="R28" s="92"/>
      <c r="S28" s="92"/>
      <c r="T28" s="92"/>
      <c r="U28" s="92"/>
      <c r="V28" s="92"/>
      <c r="W28" s="92"/>
      <c r="X28" s="95"/>
      <c r="Y28" s="95"/>
      <c r="Z28" s="92"/>
      <c r="AA28" s="92"/>
      <c r="AB28" s="69"/>
      <c r="AC28" s="69"/>
      <c r="AD28" s="92"/>
      <c r="AE28" s="96"/>
      <c r="AF28" s="96"/>
      <c r="AG28" s="96"/>
      <c r="AH28" s="96"/>
      <c r="AI28" s="96"/>
      <c r="AJ28" s="96"/>
      <c r="AK28" s="96"/>
      <c r="AL28" s="96"/>
      <c r="AM28" s="96"/>
      <c r="AN28" s="96"/>
      <c r="AO28" s="96"/>
      <c r="AP28" s="96"/>
      <c r="AQ28" s="96"/>
      <c r="AR28" s="96"/>
      <c r="AS28" s="96"/>
      <c r="AT28" s="103"/>
      <c r="AU28" s="103"/>
      <c r="AV28" s="96"/>
      <c r="AW28" s="96"/>
      <c r="AX28" s="96"/>
      <c r="AY28" s="96"/>
      <c r="AZ28" s="96"/>
      <c r="BA28" s="96"/>
      <c r="BB28" s="105"/>
      <c r="BC28" s="105"/>
      <c r="BD28" s="105"/>
      <c r="BE28" s="105"/>
      <c r="BF28" s="105"/>
      <c r="BG28" s="105"/>
      <c r="BH28" s="105"/>
      <c r="BI28" s="105"/>
    </row>
    <row r="29" spans="1:70" ht="15.6" x14ac:dyDescent="0.3">
      <c r="A29" s="528" t="s">
        <v>214</v>
      </c>
      <c r="B29" s="529"/>
      <c r="C29" s="529"/>
      <c r="D29" s="529"/>
      <c r="E29" s="529"/>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29"/>
      <c r="AG29" s="529"/>
      <c r="AH29" s="529"/>
      <c r="AI29" s="529"/>
      <c r="AJ29" s="529"/>
      <c r="AK29" s="529"/>
      <c r="AL29" s="529"/>
      <c r="AM29" s="529"/>
      <c r="AN29" s="529"/>
      <c r="AO29" s="529"/>
      <c r="AP29" s="529"/>
      <c r="AQ29" s="529"/>
      <c r="AR29" s="529"/>
      <c r="AS29" s="529"/>
      <c r="AT29" s="529"/>
      <c r="AU29" s="529"/>
      <c r="AV29" s="529"/>
      <c r="AW29" s="529"/>
      <c r="AX29" s="529"/>
      <c r="AY29" s="529"/>
      <c r="AZ29" s="529"/>
      <c r="BA29" s="529"/>
      <c r="BB29" s="529"/>
      <c r="BC29" s="529"/>
      <c r="BD29" s="529"/>
      <c r="BE29" s="529"/>
      <c r="BF29" s="529"/>
      <c r="BG29" s="529"/>
      <c r="BH29" s="529"/>
      <c r="BI29" s="529"/>
    </row>
    <row r="30" spans="1:70" ht="33" customHeight="1" x14ac:dyDescent="0.3">
      <c r="A30" s="291" t="s">
        <v>104</v>
      </c>
      <c r="AC30" s="517" t="s">
        <v>110</v>
      </c>
      <c r="AD30" s="517"/>
      <c r="AE30" s="517"/>
      <c r="AF30" s="517"/>
      <c r="AG30" s="517"/>
      <c r="AH30" s="517"/>
      <c r="AI30" s="517"/>
      <c r="AJ30" s="517"/>
      <c r="AK30" s="517"/>
      <c r="AL30" s="517"/>
      <c r="AM30" s="517"/>
      <c r="AN30" s="517"/>
      <c r="AO30" s="517"/>
      <c r="AP30" s="517"/>
      <c r="AQ30" s="517"/>
      <c r="AR30" s="517"/>
      <c r="AS30" s="517"/>
      <c r="AT30" s="517"/>
      <c r="AU30" s="517"/>
      <c r="AV30" s="517"/>
      <c r="AW30" s="517"/>
      <c r="AX30" s="517"/>
      <c r="AY30" s="517"/>
      <c r="AZ30" s="517"/>
      <c r="BA30" s="517"/>
      <c r="BB30" s="517"/>
      <c r="BC30" s="517"/>
      <c r="BD30" s="517"/>
      <c r="BE30" s="517"/>
      <c r="BF30" s="517"/>
      <c r="BG30" s="517"/>
      <c r="BH30" s="517"/>
      <c r="BI30" s="517"/>
    </row>
    <row r="31" spans="1:70" ht="15.6" x14ac:dyDescent="0.3">
      <c r="A31" s="292" t="s">
        <v>105</v>
      </c>
    </row>
    <row r="32" spans="1:70" ht="15.6" x14ac:dyDescent="0.3">
      <c r="A32" s="288" t="s">
        <v>64</v>
      </c>
      <c r="C32" s="293"/>
      <c r="D32" s="288"/>
      <c r="E32" s="288"/>
      <c r="F32" s="288" t="s">
        <v>65</v>
      </c>
      <c r="G32" s="288"/>
      <c r="H32" s="288"/>
      <c r="I32" s="288"/>
      <c r="J32" s="288"/>
      <c r="K32" s="293"/>
      <c r="L32" s="293"/>
      <c r="M32" s="288"/>
      <c r="N32" s="288"/>
      <c r="O32" s="288"/>
      <c r="P32" s="288"/>
      <c r="Q32" s="288"/>
      <c r="R32" s="288"/>
      <c r="S32" s="288"/>
      <c r="T32" s="288"/>
      <c r="U32" s="288"/>
      <c r="V32" s="288"/>
      <c r="W32" s="288"/>
      <c r="X32" s="293"/>
      <c r="Y32" s="293"/>
      <c r="Z32" s="288"/>
      <c r="AA32" s="288"/>
      <c r="AB32" s="288"/>
      <c r="AC32" s="288"/>
      <c r="AD32" s="288"/>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row>
    <row r="33" spans="1:2" x14ac:dyDescent="0.3">
      <c r="A33" s="294"/>
      <c r="B33" s="289"/>
    </row>
  </sheetData>
  <mergeCells count="47">
    <mergeCell ref="AC30:BI30"/>
    <mergeCell ref="O17:P17"/>
    <mergeCell ref="AD17:BF17"/>
    <mergeCell ref="BI20:BI21"/>
    <mergeCell ref="AK20:AN20"/>
    <mergeCell ref="BE20:BE21"/>
    <mergeCell ref="BB19:BI19"/>
    <mergeCell ref="Q18:AA18"/>
    <mergeCell ref="BF20:BF21"/>
    <mergeCell ref="BG20:BG21"/>
    <mergeCell ref="BH20:BH21"/>
    <mergeCell ref="AI18:AN18"/>
    <mergeCell ref="A29:BI29"/>
    <mergeCell ref="A20:A21"/>
    <mergeCell ref="BB20:BB21"/>
    <mergeCell ref="BC20:BC21"/>
    <mergeCell ref="BD20:BD21"/>
    <mergeCell ref="B20:E20"/>
    <mergeCell ref="K20:N20"/>
    <mergeCell ref="X20:AA20"/>
    <mergeCell ref="AX20:BA20"/>
    <mergeCell ref="F20:I20"/>
    <mergeCell ref="AF20:AI20"/>
    <mergeCell ref="AO20:AR20"/>
    <mergeCell ref="AS20:AV20"/>
    <mergeCell ref="O20:R20"/>
    <mergeCell ref="S20:V20"/>
    <mergeCell ref="AB20:AE20"/>
    <mergeCell ref="H1:O1"/>
    <mergeCell ref="AX1:BB1"/>
    <mergeCell ref="B2:X2"/>
    <mergeCell ref="Q14:W14"/>
    <mergeCell ref="AD14:BF14"/>
    <mergeCell ref="O14:P14"/>
    <mergeCell ref="R4:S4"/>
    <mergeCell ref="Q17:W17"/>
    <mergeCell ref="AD15:BF15"/>
    <mergeCell ref="O15:P15"/>
    <mergeCell ref="B3:U3"/>
    <mergeCell ref="M10:BB10"/>
    <mergeCell ref="Q15:W15"/>
    <mergeCell ref="M13:BB13"/>
    <mergeCell ref="Y12:AT12"/>
    <mergeCell ref="M11:BB11"/>
    <mergeCell ref="Q16:W16"/>
    <mergeCell ref="O16:P16"/>
    <mergeCell ref="AD16:BF16"/>
  </mergeCells>
  <dataValidations count="4">
    <dataValidation type="list" allowBlank="1" showInputMessage="1" showErrorMessage="1" sqref="P18 AH18" xr:uid="{00000000-0002-0000-0100-000000000000}">
      <formula1>" , денна, заочна (дистанційна), вечірня"</formula1>
    </dataValidation>
    <dataValidation errorStyle="warning" allowBlank="1" showInputMessage="1" showErrorMessage="1" sqref="AX1:BB1 M13:BB13" xr:uid="{00000000-0002-0000-0100-000001000000}"/>
    <dataValidation type="list" errorStyle="information" showInputMessage="1" showErrorMessage="1" sqref="Q18:AA18" xr:uid="{00000000-0002-0000-0100-000002000000}">
      <formula1>"денна, денна/дуальна"</formula1>
    </dataValidation>
    <dataValidation type="list" allowBlank="1" showInputMessage="1" showErrorMessage="1" sqref="BE20:BG21" xr:uid="{00000000-0002-0000-0100-000003000000}">
      <formula1>$BR$12:$BR$18</formula1>
    </dataValidation>
  </dataValidations>
  <printOptions horizontalCentered="1"/>
  <pageMargins left="0.19685039370078741" right="0.19685039370078741" top="0.39370078740157483" bottom="0.39370078740157483" header="0.51181102362204722" footer="0.31496062992125984"/>
  <pageSetup paperSize="9" scale="45" orientation="landscape" horizontalDpi="180" verticalDpi="18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FFFF00"/>
    <pageSetUpPr fitToPage="1"/>
  </sheetPr>
  <dimension ref="A1:KO214"/>
  <sheetViews>
    <sheetView view="pageBreakPreview" zoomScale="115" zoomScaleNormal="115" zoomScaleSheetLayoutView="115" workbookViewId="0">
      <selection activeCell="Z13" sqref="Z13"/>
    </sheetView>
  </sheetViews>
  <sheetFormatPr defaultColWidth="9.109375" defaultRowHeight="13.2" x14ac:dyDescent="0.25"/>
  <cols>
    <col min="1" max="1" width="7.44140625" style="15" bestFit="1" customWidth="1"/>
    <col min="2" max="2" width="28" style="144" customWidth="1"/>
    <col min="3" max="3" width="5.44140625" style="65" customWidth="1"/>
    <col min="4" max="12" width="2.44140625" style="155" customWidth="1"/>
    <col min="13" max="19" width="2.44140625" style="155" hidden="1" customWidth="1"/>
    <col min="20" max="20" width="2.33203125" style="155" customWidth="1"/>
    <col min="21" max="21" width="2.5546875" style="155" customWidth="1"/>
    <col min="22" max="22" width="2.109375" style="155" customWidth="1"/>
    <col min="23" max="23" width="2" style="155" customWidth="1"/>
    <col min="24" max="24" width="1.88671875" style="155" customWidth="1"/>
    <col min="25" max="25" width="2.109375" style="155" customWidth="1"/>
    <col min="26" max="28" width="2.44140625" style="155" customWidth="1"/>
    <col min="29" max="29" width="6" style="155" customWidth="1"/>
    <col min="30" max="30" width="5.33203125" style="155" customWidth="1"/>
    <col min="31" max="33" width="4.5546875" style="155" customWidth="1"/>
    <col min="34" max="34" width="5.6640625" style="155" customWidth="1"/>
    <col min="35" max="50" width="4.5546875" style="155" customWidth="1"/>
    <col min="51" max="82" width="4.5546875" style="155" hidden="1" customWidth="1"/>
    <col min="83" max="83" width="5.6640625" style="61" bestFit="1" customWidth="1"/>
    <col min="84" max="84" width="4.5546875" style="32" hidden="1" customWidth="1"/>
    <col min="85" max="85" width="9.5546875" style="32" hidden="1" customWidth="1"/>
    <col min="86" max="87" width="5" style="32" hidden="1" customWidth="1"/>
    <col min="88" max="92" width="5.33203125" style="32" hidden="1" customWidth="1"/>
    <col min="93" max="93" width="5.109375" style="32" hidden="1" customWidth="1"/>
    <col min="94" max="94" width="5" style="32" hidden="1" customWidth="1"/>
    <col min="95" max="95" width="5.44140625" style="32" hidden="1" customWidth="1"/>
    <col min="96" max="96" width="5.6640625" style="32" hidden="1" customWidth="1"/>
    <col min="97" max="97" width="6" style="32" hidden="1" customWidth="1"/>
    <col min="98" max="98" width="6.44140625" style="12" hidden="1" customWidth="1"/>
    <col min="99" max="99" width="4.6640625" style="12" hidden="1" customWidth="1"/>
    <col min="100" max="111" width="5.6640625" style="12" hidden="1" customWidth="1"/>
    <col min="112" max="112" width="5.6640625" style="195" hidden="1" customWidth="1"/>
    <col min="113" max="113" width="6.109375" style="206" hidden="1" customWidth="1"/>
    <col min="114" max="114" width="4.33203125" style="12" hidden="1" customWidth="1"/>
    <col min="115" max="116" width="4.44140625" style="12" hidden="1" customWidth="1"/>
    <col min="117" max="122" width="3.6640625" style="12" hidden="1" customWidth="1"/>
    <col min="123" max="125" width="5.5546875" style="12" hidden="1" customWidth="1"/>
    <col min="126" max="126" width="4.44140625" style="12" hidden="1" customWidth="1"/>
    <col min="127" max="136" width="3.6640625" style="12" hidden="1" customWidth="1"/>
    <col min="137" max="137" width="4.88671875" style="12" hidden="1" customWidth="1"/>
    <col min="138" max="144" width="3.6640625" style="12" hidden="1" customWidth="1"/>
    <col min="145" max="145" width="5.44140625" style="12" hidden="1" customWidth="1"/>
    <col min="146" max="158" width="4.5546875" style="12" hidden="1" customWidth="1"/>
    <col min="159" max="170" width="5.109375" style="12" hidden="1" customWidth="1"/>
    <col min="171" max="171" width="5.6640625" style="12" hidden="1" customWidth="1"/>
    <col min="172" max="175" width="5.5546875" style="12" hidden="1" customWidth="1"/>
    <col min="176" max="176" width="4" style="12" hidden="1" customWidth="1"/>
    <col min="177" max="187" width="9.109375" style="12" hidden="1" customWidth="1"/>
    <col min="188" max="191" width="0" style="12" hidden="1" customWidth="1"/>
    <col min="192" max="16384" width="9.109375" style="12"/>
  </cols>
  <sheetData>
    <row r="1" spans="1:177" s="109" customFormat="1" ht="10.199999999999999" x14ac:dyDescent="0.2">
      <c r="B1" s="114"/>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DH1" s="183"/>
      <c r="DI1" s="196"/>
      <c r="FQ1" s="377"/>
    </row>
    <row r="2" spans="1:177" s="2" customFormat="1" ht="17.399999999999999" x14ac:dyDescent="0.3">
      <c r="A2" s="641" t="s">
        <v>6</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c r="AH2" s="641"/>
      <c r="AI2" s="641"/>
      <c r="AJ2" s="641"/>
      <c r="AK2" s="641"/>
      <c r="AL2" s="641"/>
      <c r="AM2" s="641"/>
      <c r="AN2" s="641"/>
      <c r="AO2" s="641"/>
      <c r="AP2" s="641"/>
      <c r="AQ2" s="641"/>
      <c r="AR2" s="641"/>
      <c r="AS2" s="641"/>
      <c r="AT2" s="641"/>
      <c r="AU2" s="641"/>
      <c r="AV2" s="641"/>
      <c r="AW2" s="641"/>
      <c r="AX2" s="641"/>
      <c r="AY2" s="641"/>
      <c r="AZ2" s="641"/>
      <c r="BA2" s="641"/>
      <c r="BB2" s="641"/>
      <c r="BC2" s="641"/>
      <c r="BD2" s="641"/>
      <c r="BE2" s="641"/>
      <c r="BF2" s="641"/>
      <c r="BG2" s="641"/>
      <c r="BH2" s="641"/>
      <c r="BI2" s="641"/>
      <c r="BJ2" s="641"/>
      <c r="BK2" s="641"/>
      <c r="BL2" s="641"/>
      <c r="BM2" s="641"/>
      <c r="BN2" s="641"/>
      <c r="BO2" s="641"/>
      <c r="BP2" s="641"/>
      <c r="BQ2" s="641"/>
      <c r="BR2" s="641"/>
      <c r="BS2" s="641"/>
      <c r="BT2" s="641"/>
      <c r="BU2" s="641"/>
      <c r="BV2" s="641"/>
      <c r="BW2" s="641"/>
      <c r="BX2" s="641"/>
      <c r="BY2" s="641"/>
      <c r="BZ2" s="641"/>
      <c r="CA2" s="641"/>
      <c r="CB2" s="641"/>
      <c r="CC2" s="641"/>
      <c r="CD2" s="641"/>
      <c r="CE2" s="21"/>
      <c r="CF2" s="24" t="s">
        <v>33</v>
      </c>
      <c r="CG2" s="19"/>
      <c r="CH2" s="19"/>
      <c r="CI2" s="19"/>
      <c r="CJ2" s="19"/>
      <c r="CK2" s="19"/>
      <c r="CL2" s="19"/>
      <c r="CM2" s="19"/>
      <c r="CN2" s="19"/>
      <c r="CO2" s="19"/>
      <c r="CP2" s="19"/>
      <c r="CQ2" s="19"/>
      <c r="CR2" s="19"/>
      <c r="CS2" s="19"/>
      <c r="CV2" s="368"/>
      <c r="CW2" s="368"/>
      <c r="CX2" s="368"/>
      <c r="CY2" s="368"/>
      <c r="CZ2" s="368"/>
      <c r="DA2" s="368"/>
      <c r="DB2" s="368"/>
      <c r="DC2" s="368"/>
      <c r="DD2" s="368"/>
      <c r="DE2" s="368"/>
      <c r="DF2" s="368"/>
      <c r="DG2" s="368"/>
      <c r="DH2" s="368"/>
      <c r="DI2" s="369"/>
      <c r="DJ2" s="370"/>
      <c r="DK2" s="368"/>
      <c r="DL2" s="368"/>
      <c r="DM2" s="368"/>
      <c r="DN2" s="368"/>
      <c r="DO2" s="368"/>
      <c r="DP2" s="368"/>
      <c r="DQ2" s="368"/>
      <c r="DR2" s="368"/>
      <c r="DS2" s="368"/>
      <c r="DT2" s="368"/>
      <c r="DU2" s="368"/>
      <c r="DV2" s="368"/>
      <c r="DW2" s="368"/>
      <c r="DX2" s="368"/>
      <c r="DY2" s="368"/>
      <c r="DZ2" s="368"/>
      <c r="EA2" s="368"/>
      <c r="EB2" s="368"/>
      <c r="EC2" s="368"/>
      <c r="ED2" s="368"/>
      <c r="EE2" s="368"/>
      <c r="EF2" s="368"/>
      <c r="EG2" s="368"/>
      <c r="EH2" s="368"/>
      <c r="EI2" s="368"/>
      <c r="EJ2" s="368"/>
      <c r="EK2" s="368"/>
      <c r="EL2" s="368"/>
      <c r="FQ2" s="378" t="s">
        <v>250</v>
      </c>
      <c r="FR2" s="371" t="s">
        <v>83</v>
      </c>
    </row>
    <row r="3" spans="1:177" s="2" customFormat="1" ht="13.8" x14ac:dyDescent="0.25">
      <c r="A3" s="642" t="e">
        <f>IF('[2]Титул денна (дуальна)'!AX1="бакалавр","перший (бакалаврський) рівень вищої освіти",IF('[2]Титул денна (дуальна)'!AX1="магістр","другий (магістерський) рівень вищої освіти",0))</f>
        <v>#REF!</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3"/>
      <c r="AN3" s="643"/>
      <c r="AO3" s="643"/>
      <c r="AP3" s="643"/>
      <c r="AQ3" s="643"/>
      <c r="AR3" s="643"/>
      <c r="AS3" s="643"/>
      <c r="AT3" s="643"/>
      <c r="AU3" s="643"/>
      <c r="AV3" s="643"/>
      <c r="AW3" s="643"/>
      <c r="AX3" s="643"/>
      <c r="AY3" s="643"/>
      <c r="AZ3" s="643"/>
      <c r="BA3" s="643"/>
      <c r="BB3" s="643"/>
      <c r="BC3" s="643"/>
      <c r="BD3" s="643"/>
      <c r="BE3" s="643"/>
      <c r="BF3" s="643"/>
      <c r="BG3" s="643"/>
      <c r="BH3" s="643"/>
      <c r="BI3" s="643"/>
      <c r="BJ3" s="643"/>
      <c r="BK3" s="643"/>
      <c r="BL3" s="643"/>
      <c r="BM3" s="643"/>
      <c r="BN3" s="643"/>
      <c r="BO3" s="643"/>
      <c r="BP3" s="643"/>
      <c r="BQ3" s="643"/>
      <c r="BR3" s="643"/>
      <c r="BS3" s="643"/>
      <c r="BT3" s="643"/>
      <c r="BU3" s="643"/>
      <c r="BV3" s="643"/>
      <c r="BW3" s="643"/>
      <c r="BX3" s="643"/>
      <c r="BY3" s="643"/>
      <c r="BZ3" s="643"/>
      <c r="CA3" s="643"/>
      <c r="CB3" s="643"/>
      <c r="CC3" s="643"/>
      <c r="CD3" s="644"/>
      <c r="CE3" s="21"/>
      <c r="CG3" s="630" t="s">
        <v>68</v>
      </c>
      <c r="CH3" s="630"/>
      <c r="CI3" s="630"/>
      <c r="CJ3" s="630"/>
      <c r="CK3" s="630"/>
      <c r="CL3" s="630"/>
      <c r="CM3" s="630"/>
      <c r="CN3" s="630"/>
      <c r="CO3" s="630"/>
      <c r="CP3" s="630"/>
      <c r="CQ3" s="630"/>
      <c r="CR3" s="630"/>
      <c r="CS3" s="19"/>
      <c r="CV3" s="554"/>
      <c r="CW3" s="555"/>
      <c r="CX3" s="555"/>
      <c r="CY3" s="556"/>
      <c r="CZ3" s="386"/>
      <c r="DA3" s="386"/>
      <c r="DB3" s="386"/>
      <c r="DC3" s="386"/>
      <c r="DD3" s="554"/>
      <c r="DE3" s="555"/>
      <c r="DF3" s="555"/>
      <c r="DG3" s="555"/>
      <c r="DH3" s="556"/>
      <c r="DI3" s="557"/>
      <c r="DJ3" s="555"/>
      <c r="DK3" s="556"/>
      <c r="DL3" s="554"/>
      <c r="DM3" s="555"/>
      <c r="DN3" s="555"/>
      <c r="DO3" s="555"/>
      <c r="DP3" s="555"/>
      <c r="DQ3" s="555"/>
      <c r="DR3" s="555"/>
      <c r="DS3" s="556"/>
      <c r="DT3" s="554"/>
      <c r="DU3" s="555"/>
      <c r="DV3" s="555"/>
      <c r="DW3" s="555"/>
      <c r="DX3" s="555"/>
      <c r="DY3" s="556"/>
      <c r="DZ3" s="554"/>
      <c r="EA3" s="555"/>
      <c r="EB3" s="555"/>
      <c r="EC3" s="555"/>
      <c r="ED3" s="555"/>
      <c r="EE3" s="555"/>
      <c r="EF3" s="555"/>
      <c r="EG3" s="556"/>
      <c r="EH3" s="554"/>
      <c r="EI3" s="555"/>
      <c r="EJ3" s="555"/>
      <c r="EK3" s="555"/>
      <c r="EL3" s="556"/>
      <c r="FQ3" s="379"/>
      <c r="FR3" s="372" t="s">
        <v>108</v>
      </c>
    </row>
    <row r="4" spans="1:177" s="2" customFormat="1" ht="13.8" x14ac:dyDescent="0.25">
      <c r="A4" s="645" t="s">
        <v>282</v>
      </c>
      <c r="B4" s="646"/>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646"/>
      <c r="AP4" s="646"/>
      <c r="AQ4" s="646"/>
      <c r="AR4" s="646"/>
      <c r="AS4" s="646"/>
      <c r="AT4" s="646"/>
      <c r="AU4" s="646"/>
      <c r="AV4" s="646"/>
      <c r="AW4" s="646"/>
      <c r="AX4" s="646"/>
      <c r="AY4" s="646"/>
      <c r="AZ4" s="646"/>
      <c r="BA4" s="646"/>
      <c r="BB4" s="646"/>
      <c r="BC4" s="646"/>
      <c r="BD4" s="646"/>
      <c r="BE4" s="646"/>
      <c r="BF4" s="646"/>
      <c r="BG4" s="646"/>
      <c r="BH4" s="646"/>
      <c r="BI4" s="646"/>
      <c r="BJ4" s="646"/>
      <c r="BK4" s="646"/>
      <c r="BL4" s="646"/>
      <c r="BM4" s="646"/>
      <c r="BN4" s="646"/>
      <c r="BO4" s="646"/>
      <c r="BP4" s="646"/>
      <c r="BQ4" s="646"/>
      <c r="BR4" s="646"/>
      <c r="BS4" s="646"/>
      <c r="BT4" s="646"/>
      <c r="BU4" s="646"/>
      <c r="BV4" s="646"/>
      <c r="BW4" s="646"/>
      <c r="BX4" s="646"/>
      <c r="BY4" s="646"/>
      <c r="BZ4" s="646"/>
      <c r="CA4" s="646"/>
      <c r="CB4" s="646"/>
      <c r="CC4" s="646"/>
      <c r="CD4" s="647"/>
      <c r="CE4" s="21"/>
      <c r="CG4" s="54">
        <v>1</v>
      </c>
      <c r="CH4" s="54">
        <v>2</v>
      </c>
      <c r="CI4" s="54">
        <v>3</v>
      </c>
      <c r="CJ4" s="54">
        <v>4</v>
      </c>
      <c r="CK4" s="54">
        <v>5</v>
      </c>
      <c r="CL4" s="54">
        <v>6</v>
      </c>
      <c r="CM4" s="54">
        <v>7</v>
      </c>
      <c r="CN4" s="54">
        <v>8</v>
      </c>
      <c r="CO4" s="54">
        <v>9</v>
      </c>
      <c r="CP4" s="54">
        <v>10</v>
      </c>
      <c r="CQ4" s="54">
        <v>11</v>
      </c>
      <c r="CR4" s="54">
        <v>12</v>
      </c>
      <c r="CS4" s="19"/>
      <c r="CV4"/>
      <c r="CW4"/>
      <c r="CX4"/>
      <c r="CY4"/>
      <c r="CZ4"/>
      <c r="DA4"/>
      <c r="DB4"/>
      <c r="DC4"/>
      <c r="DD4"/>
      <c r="DE4"/>
      <c r="DF4"/>
      <c r="DG4"/>
      <c r="DH4" s="184"/>
      <c r="DI4" s="197"/>
      <c r="FQ4" s="380"/>
      <c r="FR4" s="373" t="s">
        <v>112</v>
      </c>
      <c r="FU4" s="245" t="s">
        <v>253</v>
      </c>
    </row>
    <row r="5" spans="1:177" s="3" customFormat="1" x14ac:dyDescent="0.25">
      <c r="A5" s="648" t="s">
        <v>1</v>
      </c>
      <c r="B5" s="652" t="s">
        <v>7</v>
      </c>
      <c r="C5" s="609" t="s">
        <v>8</v>
      </c>
      <c r="D5" s="616" t="s">
        <v>9</v>
      </c>
      <c r="E5" s="617"/>
      <c r="F5" s="617"/>
      <c r="G5" s="617"/>
      <c r="H5" s="617"/>
      <c r="I5" s="617"/>
      <c r="J5" s="617"/>
      <c r="K5" s="617"/>
      <c r="L5" s="617"/>
      <c r="M5" s="617"/>
      <c r="N5" s="617"/>
      <c r="O5" s="617"/>
      <c r="P5" s="617"/>
      <c r="Q5" s="617"/>
      <c r="R5" s="617"/>
      <c r="S5" s="617"/>
      <c r="T5" s="617"/>
      <c r="U5" s="617"/>
      <c r="V5" s="617"/>
      <c r="W5" s="617"/>
      <c r="X5" s="617"/>
      <c r="Y5" s="617"/>
      <c r="Z5" s="617"/>
      <c r="AA5" s="617"/>
      <c r="AB5" s="618"/>
      <c r="AC5" s="613" t="s">
        <v>3</v>
      </c>
      <c r="AD5" s="614"/>
      <c r="AE5" s="614"/>
      <c r="AF5" s="614"/>
      <c r="AG5" s="614"/>
      <c r="AH5" s="615"/>
      <c r="AI5" s="613" t="s">
        <v>10</v>
      </c>
      <c r="AJ5" s="614"/>
      <c r="AK5" s="614"/>
      <c r="AL5" s="614"/>
      <c r="AM5" s="614"/>
      <c r="AN5" s="614"/>
      <c r="AO5" s="614"/>
      <c r="AP5" s="614"/>
      <c r="AQ5" s="614"/>
      <c r="AR5" s="614"/>
      <c r="AS5" s="614"/>
      <c r="AT5" s="614"/>
      <c r="AU5" s="614"/>
      <c r="AV5" s="614"/>
      <c r="AW5" s="614"/>
      <c r="AX5" s="614"/>
      <c r="AY5" s="614"/>
      <c r="AZ5" s="614"/>
      <c r="BA5" s="614"/>
      <c r="BB5" s="614"/>
      <c r="BC5" s="614"/>
      <c r="BD5" s="614"/>
      <c r="BE5" s="614"/>
      <c r="BF5" s="614"/>
      <c r="BG5" s="614"/>
      <c r="BH5" s="614"/>
      <c r="BI5" s="614"/>
      <c r="BJ5" s="614"/>
      <c r="BK5" s="614"/>
      <c r="BL5" s="614"/>
      <c r="BM5" s="614"/>
      <c r="BN5" s="614"/>
      <c r="BO5" s="614"/>
      <c r="BP5" s="614"/>
      <c r="BQ5" s="614"/>
      <c r="BR5" s="614"/>
      <c r="BS5" s="614"/>
      <c r="BT5" s="614"/>
      <c r="BU5" s="614"/>
      <c r="BV5" s="614"/>
      <c r="BW5" s="614"/>
      <c r="BX5" s="614"/>
      <c r="BY5" s="614"/>
      <c r="BZ5" s="614"/>
      <c r="CA5" s="614"/>
      <c r="CB5" s="614"/>
      <c r="CC5" s="614"/>
      <c r="CD5" s="615"/>
      <c r="CE5" s="56"/>
      <c r="CG5" s="55">
        <v>1</v>
      </c>
      <c r="CH5" s="55">
        <v>1</v>
      </c>
      <c r="CI5" s="55">
        <v>1</v>
      </c>
      <c r="CJ5" s="55">
        <v>1</v>
      </c>
      <c r="CK5" s="55">
        <v>1</v>
      </c>
      <c r="CL5" s="55">
        <v>1</v>
      </c>
      <c r="CM5" s="55">
        <v>1</v>
      </c>
      <c r="CN5" s="55">
        <v>1</v>
      </c>
      <c r="CO5" s="55">
        <v>1</v>
      </c>
      <c r="CP5" s="55">
        <v>1</v>
      </c>
      <c r="CQ5" s="55">
        <v>1</v>
      </c>
      <c r="CR5" s="55">
        <v>1</v>
      </c>
      <c r="CS5" s="26"/>
      <c r="CW5"/>
      <c r="CX5"/>
      <c r="CY5"/>
      <c r="CZ5"/>
      <c r="DA5"/>
      <c r="DB5"/>
      <c r="DC5"/>
      <c r="DD5"/>
      <c r="DE5"/>
      <c r="DF5"/>
      <c r="DG5"/>
      <c r="DH5" s="185"/>
      <c r="DI5" s="198"/>
      <c r="FQ5" s="381" t="s">
        <v>260</v>
      </c>
      <c r="FR5" s="374" t="s">
        <v>88</v>
      </c>
    </row>
    <row r="6" spans="1:177" s="4" customFormat="1" ht="13.8" x14ac:dyDescent="0.25">
      <c r="A6" s="649"/>
      <c r="B6" s="653"/>
      <c r="C6" s="609"/>
      <c r="D6" s="632" t="s">
        <v>11</v>
      </c>
      <c r="E6" s="633"/>
      <c r="F6" s="633"/>
      <c r="G6" s="634"/>
      <c r="H6" s="598" t="s">
        <v>12</v>
      </c>
      <c r="I6" s="598"/>
      <c r="J6" s="598"/>
      <c r="K6" s="598"/>
      <c r="L6" s="598"/>
      <c r="M6" s="598"/>
      <c r="N6" s="598"/>
      <c r="O6" s="598"/>
      <c r="P6" s="598"/>
      <c r="Q6" s="598"/>
      <c r="R6" s="598"/>
      <c r="S6" s="598"/>
      <c r="T6" s="631" t="s">
        <v>13</v>
      </c>
      <c r="U6" s="631" t="s">
        <v>14</v>
      </c>
      <c r="V6" s="598" t="s">
        <v>15</v>
      </c>
      <c r="W6" s="598"/>
      <c r="X6" s="598"/>
      <c r="Y6" s="598"/>
      <c r="Z6" s="598"/>
      <c r="AA6" s="598"/>
      <c r="AB6" s="598"/>
      <c r="AC6" s="621" t="s">
        <v>16</v>
      </c>
      <c r="AD6" s="621"/>
      <c r="AE6" s="598" t="s">
        <v>154</v>
      </c>
      <c r="AF6" s="598" t="s">
        <v>155</v>
      </c>
      <c r="AG6" s="598" t="s">
        <v>156</v>
      </c>
      <c r="AH6" s="598" t="s">
        <v>0</v>
      </c>
      <c r="AI6" s="616" t="s">
        <v>17</v>
      </c>
      <c r="AJ6" s="617"/>
      <c r="AK6" s="617"/>
      <c r="AL6" s="617"/>
      <c r="AM6" s="617"/>
      <c r="AN6" s="617"/>
      <c r="AO6" s="617"/>
      <c r="AP6" s="618"/>
      <c r="AQ6" s="616" t="s">
        <v>18</v>
      </c>
      <c r="AR6" s="617"/>
      <c r="AS6" s="617"/>
      <c r="AT6" s="617"/>
      <c r="AU6" s="617"/>
      <c r="AV6" s="617"/>
      <c r="AW6" s="617"/>
      <c r="AX6" s="618"/>
      <c r="AY6" s="616" t="s">
        <v>19</v>
      </c>
      <c r="AZ6" s="617"/>
      <c r="BA6" s="617"/>
      <c r="BB6" s="617"/>
      <c r="BC6" s="617"/>
      <c r="BD6" s="617"/>
      <c r="BE6" s="617"/>
      <c r="BF6" s="618"/>
      <c r="BG6" s="616" t="s">
        <v>20</v>
      </c>
      <c r="BH6" s="617"/>
      <c r="BI6" s="617"/>
      <c r="BJ6" s="617"/>
      <c r="BK6" s="617"/>
      <c r="BL6" s="617"/>
      <c r="BM6" s="617"/>
      <c r="BN6" s="618"/>
      <c r="BO6" s="613" t="s">
        <v>263</v>
      </c>
      <c r="BP6" s="614"/>
      <c r="BQ6" s="614"/>
      <c r="BR6" s="614"/>
      <c r="BS6" s="614"/>
      <c r="BT6" s="614"/>
      <c r="BU6" s="614"/>
      <c r="BV6" s="615"/>
      <c r="BW6" s="613" t="s">
        <v>264</v>
      </c>
      <c r="BX6" s="614"/>
      <c r="BY6" s="614"/>
      <c r="BZ6" s="614"/>
      <c r="CA6" s="614"/>
      <c r="CB6" s="614"/>
      <c r="CC6" s="614"/>
      <c r="CD6" s="615"/>
      <c r="CE6" s="57"/>
      <c r="CF6" s="3" t="s">
        <v>69</v>
      </c>
      <c r="CG6" s="128">
        <v>1</v>
      </c>
      <c r="CH6" s="4" t="s">
        <v>71</v>
      </c>
      <c r="CJ6" s="4" t="s">
        <v>70</v>
      </c>
      <c r="CO6" s="129">
        <v>1.5</v>
      </c>
      <c r="CP6" s="4" t="s">
        <v>72</v>
      </c>
      <c r="CR6" s="27"/>
      <c r="CS6" s="28"/>
      <c r="CW6"/>
      <c r="CX6"/>
      <c r="CY6"/>
      <c r="CZ6"/>
      <c r="DA6"/>
      <c r="DB6"/>
      <c r="DC6"/>
      <c r="DD6"/>
      <c r="DE6"/>
      <c r="DF6"/>
      <c r="DG6"/>
      <c r="DH6" s="186"/>
      <c r="DI6" s="199"/>
      <c r="FQ6" s="382"/>
      <c r="FR6" s="375" t="s">
        <v>89</v>
      </c>
      <c r="FU6" s="244" t="s">
        <v>240</v>
      </c>
    </row>
    <row r="7" spans="1:177" s="4" customFormat="1" ht="13.8" x14ac:dyDescent="0.25">
      <c r="A7" s="649"/>
      <c r="B7" s="653"/>
      <c r="C7" s="609"/>
      <c r="D7" s="635"/>
      <c r="E7" s="636"/>
      <c r="F7" s="636"/>
      <c r="G7" s="637"/>
      <c r="H7" s="598"/>
      <c r="I7" s="598"/>
      <c r="J7" s="598"/>
      <c r="K7" s="598"/>
      <c r="L7" s="598"/>
      <c r="M7" s="598"/>
      <c r="N7" s="598"/>
      <c r="O7" s="598"/>
      <c r="P7" s="598"/>
      <c r="Q7" s="598"/>
      <c r="R7" s="598"/>
      <c r="S7" s="598"/>
      <c r="T7" s="631"/>
      <c r="U7" s="631"/>
      <c r="V7" s="598"/>
      <c r="W7" s="598"/>
      <c r="X7" s="598"/>
      <c r="Y7" s="598"/>
      <c r="Z7" s="598"/>
      <c r="AA7" s="598"/>
      <c r="AB7" s="598"/>
      <c r="AC7" s="598" t="s">
        <v>21</v>
      </c>
      <c r="AD7" s="598" t="s">
        <v>22</v>
      </c>
      <c r="AE7" s="598"/>
      <c r="AF7" s="598"/>
      <c r="AG7" s="598"/>
      <c r="AH7" s="598"/>
      <c r="AI7" s="603">
        <v>1</v>
      </c>
      <c r="AJ7" s="604"/>
      <c r="AK7" s="604"/>
      <c r="AL7" s="605"/>
      <c r="AM7" s="603">
        <v>2</v>
      </c>
      <c r="AN7" s="604"/>
      <c r="AO7" s="604"/>
      <c r="AP7" s="605"/>
      <c r="AQ7" s="603">
        <v>3</v>
      </c>
      <c r="AR7" s="604"/>
      <c r="AS7" s="604"/>
      <c r="AT7" s="605"/>
      <c r="AU7" s="603">
        <v>4</v>
      </c>
      <c r="AV7" s="604"/>
      <c r="AW7" s="604"/>
      <c r="AX7" s="605"/>
      <c r="AY7" s="603">
        <v>5</v>
      </c>
      <c r="AZ7" s="604"/>
      <c r="BA7" s="604"/>
      <c r="BB7" s="605"/>
      <c r="BC7" s="603">
        <v>6</v>
      </c>
      <c r="BD7" s="604"/>
      <c r="BE7" s="604"/>
      <c r="BF7" s="605"/>
      <c r="BG7" s="603">
        <v>7</v>
      </c>
      <c r="BH7" s="604"/>
      <c r="BI7" s="604"/>
      <c r="BJ7" s="605"/>
      <c r="BK7" s="603">
        <v>8</v>
      </c>
      <c r="BL7" s="604"/>
      <c r="BM7" s="604"/>
      <c r="BN7" s="605"/>
      <c r="BO7" s="603">
        <v>9</v>
      </c>
      <c r="BP7" s="604"/>
      <c r="BQ7" s="604"/>
      <c r="BR7" s="605"/>
      <c r="BS7" s="603">
        <v>10</v>
      </c>
      <c r="BT7" s="604"/>
      <c r="BU7" s="604"/>
      <c r="BV7" s="605"/>
      <c r="BW7" s="603">
        <v>11</v>
      </c>
      <c r="BX7" s="604"/>
      <c r="BY7" s="604"/>
      <c r="BZ7" s="605"/>
      <c r="CA7" s="603">
        <v>12</v>
      </c>
      <c r="CB7" s="604"/>
      <c r="CC7" s="604"/>
      <c r="CD7" s="605"/>
      <c r="CE7" s="57"/>
      <c r="CF7" s="25" t="s">
        <v>28</v>
      </c>
      <c r="CG7" s="19"/>
      <c r="CH7" s="19"/>
      <c r="CI7" s="53">
        <v>30</v>
      </c>
      <c r="CJ7" s="3"/>
      <c r="CK7" s="3"/>
      <c r="CL7" s="3"/>
      <c r="CM7" s="3"/>
      <c r="CN7" s="3"/>
      <c r="CO7" s="3"/>
      <c r="CP7" s="26"/>
      <c r="CR7" s="27"/>
      <c r="CS7" s="29"/>
      <c r="DH7" s="186"/>
      <c r="DI7" s="199"/>
      <c r="FQ7" s="382"/>
      <c r="FR7" s="375" t="s">
        <v>87</v>
      </c>
      <c r="FU7" s="244" t="s">
        <v>241</v>
      </c>
    </row>
    <row r="8" spans="1:177" s="4" customFormat="1" ht="15.6" x14ac:dyDescent="0.3">
      <c r="A8" s="649"/>
      <c r="B8" s="653"/>
      <c r="C8" s="609"/>
      <c r="D8" s="635"/>
      <c r="E8" s="636"/>
      <c r="F8" s="636"/>
      <c r="G8" s="637"/>
      <c r="H8" s="598"/>
      <c r="I8" s="598"/>
      <c r="J8" s="598"/>
      <c r="K8" s="598"/>
      <c r="L8" s="598"/>
      <c r="M8" s="598"/>
      <c r="N8" s="598"/>
      <c r="O8" s="598"/>
      <c r="P8" s="598"/>
      <c r="Q8" s="598"/>
      <c r="R8" s="598"/>
      <c r="S8" s="598"/>
      <c r="T8" s="631"/>
      <c r="U8" s="631"/>
      <c r="V8" s="598"/>
      <c r="W8" s="598"/>
      <c r="X8" s="598"/>
      <c r="Y8" s="598"/>
      <c r="Z8" s="598"/>
      <c r="AA8" s="598"/>
      <c r="AB8" s="598"/>
      <c r="AC8" s="598"/>
      <c r="AD8" s="598"/>
      <c r="AE8" s="598"/>
      <c r="AF8" s="598"/>
      <c r="AG8" s="598"/>
      <c r="AH8" s="598"/>
      <c r="AI8" s="613" t="s">
        <v>231</v>
      </c>
      <c r="AJ8" s="614"/>
      <c r="AK8" s="614"/>
      <c r="AL8" s="614"/>
      <c r="AM8" s="614"/>
      <c r="AN8" s="614"/>
      <c r="AO8" s="614"/>
      <c r="AP8" s="614"/>
      <c r="AQ8" s="614"/>
      <c r="AR8" s="614"/>
      <c r="AS8" s="614"/>
      <c r="AT8" s="614"/>
      <c r="AU8" s="614"/>
      <c r="AV8" s="614"/>
      <c r="AW8" s="614"/>
      <c r="AX8" s="614"/>
      <c r="AY8" s="614"/>
      <c r="AZ8" s="614"/>
      <c r="BA8" s="614"/>
      <c r="BB8" s="614"/>
      <c r="BC8" s="614"/>
      <c r="BD8" s="614"/>
      <c r="BE8" s="614"/>
      <c r="BF8" s="614"/>
      <c r="BG8" s="614"/>
      <c r="BH8" s="614"/>
      <c r="BI8" s="614"/>
      <c r="BJ8" s="614"/>
      <c r="BK8" s="614"/>
      <c r="BL8" s="614"/>
      <c r="BM8" s="614"/>
      <c r="BN8" s="614"/>
      <c r="BO8" s="614"/>
      <c r="BP8" s="614"/>
      <c r="BQ8" s="614"/>
      <c r="BR8" s="614"/>
      <c r="BS8" s="614"/>
      <c r="BT8" s="614"/>
      <c r="BU8" s="614"/>
      <c r="BV8" s="614"/>
      <c r="BW8" s="614"/>
      <c r="BX8" s="614"/>
      <c r="BY8" s="614"/>
      <c r="BZ8" s="614"/>
      <c r="CA8" s="614"/>
      <c r="CB8" s="614"/>
      <c r="CC8" s="614"/>
      <c r="CD8" s="615"/>
      <c r="CE8" s="57"/>
      <c r="CF8" s="24" t="s">
        <v>35</v>
      </c>
      <c r="CG8" s="27"/>
      <c r="CH8" s="27"/>
      <c r="CI8" s="27"/>
      <c r="CJ8" s="27"/>
      <c r="CK8" s="27"/>
      <c r="CL8" s="27"/>
      <c r="CM8" s="27"/>
      <c r="CN8" s="27"/>
      <c r="CO8" s="27"/>
      <c r="CP8" s="27"/>
      <c r="CQ8" s="27"/>
      <c r="CR8" s="27"/>
      <c r="CS8" s="27"/>
      <c r="DH8" s="186"/>
      <c r="DI8" s="199"/>
      <c r="DL8" s="4" t="s">
        <v>96</v>
      </c>
      <c r="DY8" s="4" t="s">
        <v>79</v>
      </c>
      <c r="EP8" s="4" t="s">
        <v>78</v>
      </c>
      <c r="FQ8" s="383"/>
      <c r="FR8" s="376" t="s">
        <v>86</v>
      </c>
      <c r="FU8" s="244" t="s">
        <v>254</v>
      </c>
    </row>
    <row r="9" spans="1:177" s="4" customFormat="1" ht="13.8" x14ac:dyDescent="0.25">
      <c r="A9" s="649"/>
      <c r="B9" s="653"/>
      <c r="C9" s="609"/>
      <c r="D9" s="635"/>
      <c r="E9" s="636"/>
      <c r="F9" s="636"/>
      <c r="G9" s="637"/>
      <c r="H9" s="598"/>
      <c r="I9" s="598"/>
      <c r="J9" s="598"/>
      <c r="K9" s="598"/>
      <c r="L9" s="598"/>
      <c r="M9" s="598"/>
      <c r="N9" s="598"/>
      <c r="O9" s="598"/>
      <c r="P9" s="598"/>
      <c r="Q9" s="598"/>
      <c r="R9" s="598"/>
      <c r="S9" s="598"/>
      <c r="T9" s="631"/>
      <c r="U9" s="631"/>
      <c r="V9" s="598"/>
      <c r="W9" s="598"/>
      <c r="X9" s="598"/>
      <c r="Y9" s="598"/>
      <c r="Z9" s="598"/>
      <c r="AA9" s="598"/>
      <c r="AB9" s="598"/>
      <c r="AC9" s="598"/>
      <c r="AD9" s="598"/>
      <c r="AE9" s="598"/>
      <c r="AF9" s="598"/>
      <c r="AG9" s="598"/>
      <c r="AH9" s="598"/>
      <c r="AI9" s="606">
        <v>17</v>
      </c>
      <c r="AJ9" s="607"/>
      <c r="AK9" s="607"/>
      <c r="AL9" s="608"/>
      <c r="AM9" s="606">
        <v>17</v>
      </c>
      <c r="AN9" s="607"/>
      <c r="AO9" s="607"/>
      <c r="AP9" s="608"/>
      <c r="AQ9" s="610">
        <v>6</v>
      </c>
      <c r="AR9" s="611"/>
      <c r="AS9" s="611"/>
      <c r="AT9" s="612"/>
      <c r="AU9" s="606">
        <v>0</v>
      </c>
      <c r="AV9" s="607"/>
      <c r="AW9" s="607"/>
      <c r="AX9" s="608"/>
      <c r="AY9" s="606">
        <v>17</v>
      </c>
      <c r="AZ9" s="607"/>
      <c r="BA9" s="607"/>
      <c r="BB9" s="608"/>
      <c r="BC9" s="606">
        <v>17</v>
      </c>
      <c r="BD9" s="607"/>
      <c r="BE9" s="607"/>
      <c r="BF9" s="608"/>
      <c r="BG9" s="606">
        <v>17</v>
      </c>
      <c r="BH9" s="607"/>
      <c r="BI9" s="607"/>
      <c r="BJ9" s="608"/>
      <c r="BK9" s="606">
        <v>17</v>
      </c>
      <c r="BL9" s="607"/>
      <c r="BM9" s="607"/>
      <c r="BN9" s="608"/>
      <c r="BO9" s="606">
        <v>17</v>
      </c>
      <c r="BP9" s="607"/>
      <c r="BQ9" s="607"/>
      <c r="BR9" s="608"/>
      <c r="BS9" s="606">
        <v>17</v>
      </c>
      <c r="BT9" s="607"/>
      <c r="BU9" s="607"/>
      <c r="BV9" s="608"/>
      <c r="BW9" s="606">
        <v>17</v>
      </c>
      <c r="BX9" s="607"/>
      <c r="BY9" s="607"/>
      <c r="BZ9" s="608"/>
      <c r="CA9" s="606">
        <v>17</v>
      </c>
      <c r="CB9" s="607"/>
      <c r="CC9" s="607"/>
      <c r="CD9" s="608"/>
      <c r="CE9" s="58"/>
      <c r="CF9" s="27"/>
      <c r="CG9" s="27"/>
      <c r="CH9" s="27"/>
      <c r="CI9" s="27"/>
      <c r="CJ9" s="27"/>
      <c r="CK9" s="27"/>
      <c r="CL9" s="27"/>
      <c r="CM9" s="27"/>
      <c r="CN9" s="27"/>
      <c r="CO9" s="27"/>
      <c r="CP9" s="27"/>
      <c r="CQ9" s="27"/>
      <c r="CR9" s="27"/>
      <c r="CS9" s="27"/>
      <c r="DH9" s="186"/>
      <c r="DI9" s="200"/>
      <c r="FQ9" s="384" t="s">
        <v>251</v>
      </c>
      <c r="FR9" s="374" t="s">
        <v>81</v>
      </c>
      <c r="FU9" s="244" t="s">
        <v>203</v>
      </c>
    </row>
    <row r="10" spans="1:177" s="4" customFormat="1" ht="13.8" x14ac:dyDescent="0.25">
      <c r="A10" s="650"/>
      <c r="B10" s="654"/>
      <c r="C10" s="609"/>
      <c r="D10" s="638"/>
      <c r="E10" s="639"/>
      <c r="F10" s="639"/>
      <c r="G10" s="640"/>
      <c r="H10" s="598"/>
      <c r="I10" s="598"/>
      <c r="J10" s="598"/>
      <c r="K10" s="598"/>
      <c r="L10" s="598"/>
      <c r="M10" s="598"/>
      <c r="N10" s="598"/>
      <c r="O10" s="598"/>
      <c r="P10" s="598"/>
      <c r="Q10" s="598"/>
      <c r="R10" s="598"/>
      <c r="S10" s="598"/>
      <c r="T10" s="631"/>
      <c r="U10" s="631"/>
      <c r="V10" s="598"/>
      <c r="W10" s="598"/>
      <c r="X10" s="598"/>
      <c r="Y10" s="598"/>
      <c r="Z10" s="598"/>
      <c r="AA10" s="598"/>
      <c r="AB10" s="598"/>
      <c r="AC10" s="598"/>
      <c r="AD10" s="598"/>
      <c r="AE10" s="598"/>
      <c r="AF10" s="598"/>
      <c r="AG10" s="598"/>
      <c r="AH10" s="598"/>
      <c r="AI10" s="613" t="s">
        <v>160</v>
      </c>
      <c r="AJ10" s="614"/>
      <c r="AK10" s="614"/>
      <c r="AL10" s="614"/>
      <c r="AM10" s="614"/>
      <c r="AN10" s="614"/>
      <c r="AO10" s="614"/>
      <c r="AP10" s="614"/>
      <c r="AQ10" s="614"/>
      <c r="AR10" s="614"/>
      <c r="AS10" s="614"/>
      <c r="AT10" s="614"/>
      <c r="AU10" s="614"/>
      <c r="AV10" s="614"/>
      <c r="AW10" s="614"/>
      <c r="AX10" s="614"/>
      <c r="AY10" s="614"/>
      <c r="AZ10" s="614"/>
      <c r="BA10" s="614"/>
      <c r="BB10" s="614"/>
      <c r="BC10" s="614"/>
      <c r="BD10" s="614"/>
      <c r="BE10" s="614"/>
      <c r="BF10" s="614"/>
      <c r="BG10" s="614"/>
      <c r="BH10" s="614"/>
      <c r="BI10" s="614"/>
      <c r="BJ10" s="614"/>
      <c r="BK10" s="614"/>
      <c r="BL10" s="614"/>
      <c r="BM10" s="614"/>
      <c r="BN10" s="614"/>
      <c r="BO10" s="614"/>
      <c r="BP10" s="614"/>
      <c r="BQ10" s="614"/>
      <c r="BR10" s="614"/>
      <c r="BS10" s="614"/>
      <c r="BT10" s="614"/>
      <c r="BU10" s="614"/>
      <c r="BV10" s="614"/>
      <c r="BW10" s="614"/>
      <c r="BX10" s="614"/>
      <c r="BY10" s="614"/>
      <c r="BZ10" s="614"/>
      <c r="CA10" s="614"/>
      <c r="CB10" s="614"/>
      <c r="CC10" s="614"/>
      <c r="CD10" s="615"/>
      <c r="CE10" s="21"/>
      <c r="CF10" s="19"/>
      <c r="CG10" s="569" t="s">
        <v>32</v>
      </c>
      <c r="CH10" s="570"/>
      <c r="CI10" s="570"/>
      <c r="CJ10" s="570"/>
      <c r="CK10" s="570"/>
      <c r="CL10" s="570"/>
      <c r="CM10" s="570"/>
      <c r="CN10" s="570"/>
      <c r="CO10" s="570"/>
      <c r="CP10" s="570"/>
      <c r="CQ10" s="570"/>
      <c r="CR10" s="571"/>
      <c r="CS10" s="597" t="s">
        <v>31</v>
      </c>
      <c r="DH10" s="186"/>
      <c r="DI10" s="199"/>
      <c r="EO10" s="116" t="s">
        <v>31</v>
      </c>
      <c r="EP10" s="569" t="s">
        <v>125</v>
      </c>
      <c r="EQ10" s="570"/>
      <c r="ER10" s="570"/>
      <c r="ES10" s="570"/>
      <c r="ET10" s="570"/>
      <c r="EU10" s="570"/>
      <c r="EV10" s="570"/>
      <c r="EW10" s="570"/>
      <c r="EX10" s="570"/>
      <c r="EY10" s="570"/>
      <c r="EZ10" s="570"/>
      <c r="FA10" s="571"/>
      <c r="FB10" s="116" t="s">
        <v>31</v>
      </c>
      <c r="FC10" s="569" t="s">
        <v>126</v>
      </c>
      <c r="FD10" s="570"/>
      <c r="FE10" s="570"/>
      <c r="FF10" s="570"/>
      <c r="FG10" s="570"/>
      <c r="FH10" s="570"/>
      <c r="FI10" s="570"/>
      <c r="FJ10" s="570"/>
      <c r="FK10" s="570"/>
      <c r="FL10" s="570"/>
      <c r="FM10" s="570"/>
      <c r="FN10" s="571"/>
      <c r="FO10" s="116" t="s">
        <v>31</v>
      </c>
      <c r="FQ10" s="382"/>
      <c r="FR10" s="375" t="s">
        <v>242</v>
      </c>
      <c r="FU10" s="244" t="s">
        <v>255</v>
      </c>
    </row>
    <row r="11" spans="1:177" s="7" customFormat="1" ht="13.8" x14ac:dyDescent="0.25">
      <c r="A11" s="6">
        <v>1</v>
      </c>
      <c r="B11" s="133" t="s">
        <v>95</v>
      </c>
      <c r="C11" s="5" t="s">
        <v>189</v>
      </c>
      <c r="D11" s="628">
        <v>4</v>
      </c>
      <c r="E11" s="628"/>
      <c r="F11" s="628"/>
      <c r="G11" s="628"/>
      <c r="H11" s="628">
        <v>5</v>
      </c>
      <c r="I11" s="628"/>
      <c r="J11" s="628"/>
      <c r="K11" s="628"/>
      <c r="L11" s="628"/>
      <c r="M11" s="628"/>
      <c r="N11" s="628"/>
      <c r="O11" s="628"/>
      <c r="P11" s="628"/>
      <c r="Q11" s="628"/>
      <c r="R11" s="628"/>
      <c r="S11" s="628"/>
      <c r="T11" s="6">
        <v>6</v>
      </c>
      <c r="U11" s="6">
        <v>7</v>
      </c>
      <c r="V11" s="628">
        <v>8</v>
      </c>
      <c r="W11" s="628"/>
      <c r="X11" s="628"/>
      <c r="Y11" s="628"/>
      <c r="Z11" s="628"/>
      <c r="AA11" s="628"/>
      <c r="AB11" s="628"/>
      <c r="AC11" s="6">
        <v>9</v>
      </c>
      <c r="AD11" s="5" t="s">
        <v>190</v>
      </c>
      <c r="AE11" s="6">
        <v>11</v>
      </c>
      <c r="AF11" s="6">
        <v>12</v>
      </c>
      <c r="AG11" s="6">
        <v>13</v>
      </c>
      <c r="AH11" s="6">
        <v>14</v>
      </c>
      <c r="AI11" s="627">
        <v>15</v>
      </c>
      <c r="AJ11" s="600"/>
      <c r="AK11" s="600"/>
      <c r="AL11" s="130" t="s">
        <v>73</v>
      </c>
      <c r="AM11" s="599">
        <v>16</v>
      </c>
      <c r="AN11" s="600"/>
      <c r="AO11" s="600"/>
      <c r="AP11" s="130" t="s">
        <v>73</v>
      </c>
      <c r="AQ11" s="599">
        <v>17</v>
      </c>
      <c r="AR11" s="600"/>
      <c r="AS11" s="600"/>
      <c r="AT11" s="130" t="s">
        <v>73</v>
      </c>
      <c r="AU11" s="599">
        <v>18</v>
      </c>
      <c r="AV11" s="600"/>
      <c r="AW11" s="600"/>
      <c r="AX11" s="130" t="s">
        <v>73</v>
      </c>
      <c r="AY11" s="599">
        <v>19</v>
      </c>
      <c r="AZ11" s="600"/>
      <c r="BA11" s="600"/>
      <c r="BB11" s="130" t="s">
        <v>73</v>
      </c>
      <c r="BC11" s="599">
        <v>20</v>
      </c>
      <c r="BD11" s="600"/>
      <c r="BE11" s="600"/>
      <c r="BF11" s="130" t="s">
        <v>73</v>
      </c>
      <c r="BG11" s="599">
        <v>21</v>
      </c>
      <c r="BH11" s="600"/>
      <c r="BI11" s="600"/>
      <c r="BJ11" s="130" t="s">
        <v>73</v>
      </c>
      <c r="BK11" s="599">
        <v>22</v>
      </c>
      <c r="BL11" s="600"/>
      <c r="BM11" s="600"/>
      <c r="BN11" s="130" t="s">
        <v>73</v>
      </c>
      <c r="BO11" s="599">
        <v>23</v>
      </c>
      <c r="BP11" s="600"/>
      <c r="BQ11" s="600"/>
      <c r="BR11" s="130" t="s">
        <v>73</v>
      </c>
      <c r="BS11" s="599">
        <v>24</v>
      </c>
      <c r="BT11" s="600"/>
      <c r="BU11" s="600"/>
      <c r="BV11" s="130" t="s">
        <v>73</v>
      </c>
      <c r="BW11" s="599">
        <v>25</v>
      </c>
      <c r="BX11" s="600"/>
      <c r="BY11" s="600"/>
      <c r="BZ11" s="130" t="s">
        <v>73</v>
      </c>
      <c r="CA11" s="599">
        <v>26</v>
      </c>
      <c r="CB11" s="600"/>
      <c r="CC11" s="600"/>
      <c r="CD11" s="130" t="s">
        <v>73</v>
      </c>
      <c r="CE11" s="49" t="s">
        <v>30</v>
      </c>
      <c r="CF11" s="19"/>
      <c r="CG11" s="30">
        <v>1</v>
      </c>
      <c r="CH11" s="30">
        <v>2</v>
      </c>
      <c r="CI11" s="30">
        <v>3</v>
      </c>
      <c r="CJ11" s="30">
        <v>4</v>
      </c>
      <c r="CK11" s="30">
        <v>5</v>
      </c>
      <c r="CL11" s="30">
        <v>6</v>
      </c>
      <c r="CM11" s="30">
        <v>7</v>
      </c>
      <c r="CN11" s="30">
        <v>8</v>
      </c>
      <c r="CO11" s="30">
        <v>9</v>
      </c>
      <c r="CP11" s="30">
        <v>10</v>
      </c>
      <c r="CQ11" s="30">
        <v>11</v>
      </c>
      <c r="CR11" s="30">
        <v>12</v>
      </c>
      <c r="CS11" s="597"/>
      <c r="DH11" s="187"/>
      <c r="DI11" s="201"/>
      <c r="DK11" s="30">
        <v>1</v>
      </c>
      <c r="DL11" s="30">
        <v>2</v>
      </c>
      <c r="DM11" s="30">
        <v>3</v>
      </c>
      <c r="DN11" s="30">
        <v>4</v>
      </c>
      <c r="DO11" s="30">
        <v>5</v>
      </c>
      <c r="DP11" s="30">
        <v>6</v>
      </c>
      <c r="DQ11" s="30">
        <v>7</v>
      </c>
      <c r="DR11" s="30">
        <v>8</v>
      </c>
      <c r="DS11" s="30">
        <v>9</v>
      </c>
      <c r="DT11" s="30">
        <v>10</v>
      </c>
      <c r="DU11" s="30">
        <v>11</v>
      </c>
      <c r="DV11" s="30">
        <v>12</v>
      </c>
      <c r="DY11" s="30">
        <v>1</v>
      </c>
      <c r="DZ11" s="30">
        <v>2</v>
      </c>
      <c r="EA11" s="30">
        <v>3</v>
      </c>
      <c r="EB11" s="30">
        <v>4</v>
      </c>
      <c r="EC11" s="30">
        <v>5</v>
      </c>
      <c r="ED11" s="30">
        <v>6</v>
      </c>
      <c r="EE11" s="30">
        <v>7</v>
      </c>
      <c r="EF11" s="30">
        <v>8</v>
      </c>
      <c r="EG11" s="30">
        <v>9</v>
      </c>
      <c r="EH11" s="30">
        <v>10</v>
      </c>
      <c r="EI11" s="30">
        <v>11</v>
      </c>
      <c r="EJ11" s="30">
        <v>12</v>
      </c>
      <c r="EO11" s="117" t="s">
        <v>127</v>
      </c>
      <c r="EP11" s="30">
        <v>1</v>
      </c>
      <c r="EQ11" s="30">
        <v>2</v>
      </c>
      <c r="ER11" s="30">
        <v>3</v>
      </c>
      <c r="ES11" s="30">
        <v>4</v>
      </c>
      <c r="ET11" s="30">
        <v>5</v>
      </c>
      <c r="EU11" s="30">
        <v>6</v>
      </c>
      <c r="EV11" s="30">
        <v>7</v>
      </c>
      <c r="EW11" s="30">
        <v>8</v>
      </c>
      <c r="EX11" s="30">
        <v>9</v>
      </c>
      <c r="EY11" s="30">
        <v>10</v>
      </c>
      <c r="EZ11" s="30">
        <v>11</v>
      </c>
      <c r="FA11" s="30">
        <v>12</v>
      </c>
      <c r="FB11" s="117" t="s">
        <v>94</v>
      </c>
      <c r="FC11" s="30">
        <v>1</v>
      </c>
      <c r="FD11" s="30">
        <v>2</v>
      </c>
      <c r="FE11" s="30">
        <v>3</v>
      </c>
      <c r="FF11" s="30">
        <v>4</v>
      </c>
      <c r="FG11" s="30">
        <v>5</v>
      </c>
      <c r="FH11" s="30">
        <v>6</v>
      </c>
      <c r="FI11" s="30">
        <v>7</v>
      </c>
      <c r="FJ11" s="30">
        <v>8</v>
      </c>
      <c r="FK11" s="30">
        <v>9</v>
      </c>
      <c r="FL11" s="30">
        <v>10</v>
      </c>
      <c r="FM11" s="30">
        <v>11</v>
      </c>
      <c r="FN11" s="30">
        <v>12</v>
      </c>
      <c r="FO11" s="117" t="s">
        <v>69</v>
      </c>
      <c r="FQ11" s="385"/>
      <c r="FR11" s="375" t="s">
        <v>82</v>
      </c>
      <c r="FU11" s="244" t="s">
        <v>204</v>
      </c>
    </row>
    <row r="12" spans="1:177" s="2" customFormat="1" ht="14.4" x14ac:dyDescent="0.25">
      <c r="A12" s="16"/>
      <c r="B12" s="135"/>
      <c r="C12" s="68"/>
      <c r="D12" s="224"/>
      <c r="E12" s="224"/>
      <c r="F12" s="224"/>
      <c r="G12" s="224"/>
      <c r="H12" s="224"/>
      <c r="I12" s="224"/>
      <c r="J12" s="224"/>
      <c r="K12" s="224"/>
      <c r="L12" s="224"/>
      <c r="M12" s="224"/>
      <c r="N12" s="224"/>
      <c r="O12" s="224"/>
      <c r="P12" s="224"/>
      <c r="Q12" s="224"/>
      <c r="R12" s="224"/>
      <c r="S12" s="224"/>
      <c r="T12" s="224"/>
      <c r="U12" s="224"/>
      <c r="V12" s="176"/>
      <c r="W12" s="176"/>
      <c r="X12" s="176"/>
      <c r="Y12" s="176"/>
      <c r="Z12" s="176"/>
      <c r="AA12" s="176"/>
      <c r="AB12" s="17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21"/>
      <c r="CF12" s="19"/>
      <c r="CG12" s="31"/>
      <c r="CH12" s="31"/>
      <c r="CI12" s="31"/>
      <c r="CJ12" s="31"/>
      <c r="CK12" s="31"/>
      <c r="CL12" s="31"/>
      <c r="CM12" s="31"/>
      <c r="CN12" s="31"/>
      <c r="CO12" s="31"/>
      <c r="CP12" s="31"/>
      <c r="CQ12" s="31"/>
      <c r="CR12" s="31"/>
      <c r="CS12" s="31"/>
      <c r="DH12" s="184"/>
      <c r="DI12" s="197"/>
      <c r="FB12" s="118"/>
      <c r="FQ12" s="379"/>
      <c r="FR12" s="375" t="s">
        <v>111</v>
      </c>
      <c r="FU12" s="244" t="s">
        <v>205</v>
      </c>
    </row>
    <row r="13" spans="1:177" s="2" customFormat="1" ht="13.8" x14ac:dyDescent="0.25">
      <c r="A13" s="124">
        <v>1</v>
      </c>
      <c r="B13" s="136" t="s">
        <v>140</v>
      </c>
      <c r="C13" s="68"/>
      <c r="D13" s="224"/>
      <c r="E13" s="224"/>
      <c r="F13" s="224"/>
      <c r="G13" s="224"/>
      <c r="H13" s="224"/>
      <c r="I13" s="218"/>
      <c r="J13" s="218"/>
      <c r="K13" s="224"/>
      <c r="L13" s="224"/>
      <c r="M13" s="224"/>
      <c r="N13" s="224"/>
      <c r="O13" s="224"/>
      <c r="P13" s="224"/>
      <c r="Q13" s="224"/>
      <c r="R13" s="224"/>
      <c r="S13" s="224"/>
      <c r="T13" s="224"/>
      <c r="U13" s="224"/>
      <c r="V13" s="176"/>
      <c r="W13" s="176"/>
      <c r="X13" s="176"/>
      <c r="Y13" s="219"/>
      <c r="Z13" s="219"/>
      <c r="AA13" s="219"/>
      <c r="AB13" s="17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21"/>
      <c r="CF13" s="19"/>
      <c r="CG13" s="31"/>
      <c r="CH13" s="31"/>
      <c r="CI13" s="31"/>
      <c r="CJ13" s="31"/>
      <c r="CK13" s="31"/>
      <c r="CL13" s="31"/>
      <c r="CM13" s="31"/>
      <c r="CN13" s="31"/>
      <c r="CO13" s="31"/>
      <c r="CP13" s="31"/>
      <c r="CQ13" s="31"/>
      <c r="CR13" s="31"/>
      <c r="CS13" s="31"/>
      <c r="DH13" s="184"/>
      <c r="DI13" s="197"/>
      <c r="FB13" s="118"/>
      <c r="FQ13" s="380"/>
      <c r="FR13" s="376" t="s">
        <v>243</v>
      </c>
      <c r="FU13" s="244" t="s">
        <v>256</v>
      </c>
    </row>
    <row r="14" spans="1:177" s="2" customFormat="1" x14ac:dyDescent="0.25">
      <c r="A14" s="221" t="s">
        <v>168</v>
      </c>
      <c r="B14" s="220" t="s">
        <v>169</v>
      </c>
      <c r="C14" s="125"/>
      <c r="D14" s="157"/>
      <c r="E14" s="157"/>
      <c r="F14" s="157"/>
      <c r="G14" s="157"/>
      <c r="H14" s="157"/>
      <c r="I14" s="158"/>
      <c r="J14" s="158"/>
      <c r="K14" s="157"/>
      <c r="L14" s="157"/>
      <c r="M14" s="157"/>
      <c r="N14" s="157"/>
      <c r="O14" s="157"/>
      <c r="P14" s="157"/>
      <c r="Q14" s="157"/>
      <c r="R14" s="157"/>
      <c r="S14" s="157"/>
      <c r="T14" s="157"/>
      <c r="U14" s="157"/>
      <c r="V14" s="157"/>
      <c r="W14" s="157"/>
      <c r="X14" s="157"/>
      <c r="Y14" s="158"/>
      <c r="Z14" s="158"/>
      <c r="AA14" s="158"/>
      <c r="AB14" s="157"/>
      <c r="AC14" s="159"/>
      <c r="AD14" s="159"/>
      <c r="AE14" s="159"/>
      <c r="AF14" s="159"/>
      <c r="AG14" s="159"/>
      <c r="AH14" s="159"/>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21"/>
      <c r="CF14" s="19"/>
      <c r="CG14" s="31"/>
      <c r="CH14" s="31"/>
      <c r="CI14" s="31"/>
      <c r="CJ14" s="31"/>
      <c r="CK14" s="31"/>
      <c r="CL14" s="31"/>
      <c r="CM14" s="31"/>
      <c r="CN14" s="31"/>
      <c r="CO14" s="31"/>
      <c r="CP14" s="31"/>
      <c r="CQ14" s="31"/>
      <c r="CR14" s="31"/>
      <c r="CS14" s="31"/>
      <c r="DH14" s="184"/>
      <c r="DI14" s="197"/>
      <c r="FB14" s="118"/>
      <c r="FQ14" s="378" t="s">
        <v>248</v>
      </c>
      <c r="FR14" s="371" t="s">
        <v>257</v>
      </c>
    </row>
    <row r="15" spans="1:177" s="2" customFormat="1" x14ac:dyDescent="0.25">
      <c r="A15" s="348" t="s">
        <v>311</v>
      </c>
      <c r="B15" s="107" t="s">
        <v>128</v>
      </c>
      <c r="C15" s="122" t="s">
        <v>257</v>
      </c>
      <c r="D15" s="112"/>
      <c r="E15" s="113"/>
      <c r="F15" s="113"/>
      <c r="G15" s="11"/>
      <c r="H15" s="112">
        <v>1</v>
      </c>
      <c r="I15" s="160">
        <v>2</v>
      </c>
      <c r="J15" s="160"/>
      <c r="K15" s="113"/>
      <c r="L15" s="113"/>
      <c r="M15" s="113"/>
      <c r="N15" s="113"/>
      <c r="O15" s="113"/>
      <c r="P15" s="113"/>
      <c r="Q15" s="113"/>
      <c r="R15" s="113"/>
      <c r="S15" s="11"/>
      <c r="T15" s="127"/>
      <c r="U15" s="127"/>
      <c r="V15" s="112"/>
      <c r="W15" s="113"/>
      <c r="X15" s="113"/>
      <c r="Y15" s="160"/>
      <c r="Z15" s="160"/>
      <c r="AA15" s="160"/>
      <c r="AB15" s="11"/>
      <c r="AC15" s="8">
        <v>90</v>
      </c>
      <c r="AD15" s="127">
        <f t="shared" ref="AD15:AD46" si="0">AC15/$CI$7</f>
        <v>3</v>
      </c>
      <c r="AE15" s="9">
        <f t="shared" ref="AE15:AE46" si="1">AI15*$CG$5+AM15*$CH$5+AQ15*$CI$5+AU15*$CJ$5+BO15*$CO$5+BS15*$CP$5+BW15*$CQ$5+CA15*$CR$5+AY15*$CK$5+BC15*$CL$5+BG15*$CM$5+BK15*$CN$5</f>
        <v>0</v>
      </c>
      <c r="AF15" s="9">
        <f t="shared" ref="AF15:AF46" si="2">AJ15*$CG$5+AN15*$CH$5+AR15*$CI$5+AV15*$CJ$5+BP15*$CO$5+BT15*$CP$5+BX15*$CQ$5+CB15*$CR$5+AZ15*$CK$5+BD15*$CL$5+BH15*$CM$5+BL15*$CN$5</f>
        <v>0</v>
      </c>
      <c r="AG15" s="9">
        <f t="shared" ref="AG15:AG46" si="3">AK15*$CG$5+AO15*$CH$5+AS15*$CI$5+AW15*$CJ$5+BQ15*$CO$5+BU15*$CP$5+BY15*$CQ$5+CC15*$CR$5+BA15*$CK$5+BE15*$CL$5+BI15*$CM$5+BM15*$CN$5</f>
        <v>24</v>
      </c>
      <c r="AH15" s="9">
        <f>AC15-(AE15+AF15+AG15)</f>
        <v>66</v>
      </c>
      <c r="AI15" s="214"/>
      <c r="AJ15" s="214"/>
      <c r="AK15" s="214">
        <v>12</v>
      </c>
      <c r="AL15" s="351">
        <f t="shared" ref="AL15:AL64" si="4">CG15</f>
        <v>1.5</v>
      </c>
      <c r="AM15" s="214"/>
      <c r="AN15" s="214"/>
      <c r="AO15" s="214">
        <v>12</v>
      </c>
      <c r="AP15" s="351">
        <f t="shared" ref="AP15:AP64" si="5">CH15</f>
        <v>1.5</v>
      </c>
      <c r="AQ15" s="214"/>
      <c r="AR15" s="214"/>
      <c r="AS15" s="214"/>
      <c r="AT15" s="351">
        <f t="shared" ref="AT15:AT64" si="6">CI15</f>
        <v>0</v>
      </c>
      <c r="AU15" s="214">
        <v>0</v>
      </c>
      <c r="AV15" s="214">
        <v>0</v>
      </c>
      <c r="AW15" s="214"/>
      <c r="AX15" s="351">
        <f t="shared" ref="AX15:AX64" si="7">CJ15</f>
        <v>0</v>
      </c>
      <c r="AY15" s="214"/>
      <c r="AZ15" s="214"/>
      <c r="BA15" s="214"/>
      <c r="BB15" s="351">
        <f>CK15</f>
        <v>0</v>
      </c>
      <c r="BC15" s="214"/>
      <c r="BD15" s="214"/>
      <c r="BE15" s="214"/>
      <c r="BF15" s="351">
        <f>CL15</f>
        <v>0</v>
      </c>
      <c r="BG15" s="214"/>
      <c r="BH15" s="214"/>
      <c r="BI15" s="214"/>
      <c r="BJ15" s="351">
        <f>CM15</f>
        <v>0</v>
      </c>
      <c r="BK15" s="214"/>
      <c r="BL15" s="214"/>
      <c r="BM15" s="214"/>
      <c r="BN15" s="351">
        <f>CN15</f>
        <v>0</v>
      </c>
      <c r="BO15" s="214">
        <v>0</v>
      </c>
      <c r="BP15" s="214">
        <v>0</v>
      </c>
      <c r="BQ15" s="214"/>
      <c r="BR15" s="351">
        <f t="shared" ref="BR15:BR64" si="8">CO15</f>
        <v>0</v>
      </c>
      <c r="BS15" s="214"/>
      <c r="BT15" s="214"/>
      <c r="BU15" s="214"/>
      <c r="BV15" s="351">
        <f t="shared" ref="BV15:BV64" si="9">CP15</f>
        <v>0</v>
      </c>
      <c r="BW15" s="214"/>
      <c r="BX15" s="214"/>
      <c r="BY15" s="214"/>
      <c r="BZ15" s="351">
        <f t="shared" ref="BZ15:BZ68" si="10">CQ15</f>
        <v>0</v>
      </c>
      <c r="CA15" s="214"/>
      <c r="CB15" s="214"/>
      <c r="CC15" s="214"/>
      <c r="CD15" s="351">
        <f t="shared" ref="CD15:CD68" si="11">CR15</f>
        <v>0</v>
      </c>
      <c r="CE15" s="59">
        <f t="shared" ref="CE15:CE46" si="12">IF(ISERROR(AH15/AC15),0,AH15/AC15)</f>
        <v>0.73333333333333328</v>
      </c>
      <c r="CF15" s="110" t="str">
        <f t="shared" ref="CF15:CF46" si="13">IF(ISERROR(SEARCH("в",A15)),"",1)</f>
        <v/>
      </c>
      <c r="CG15" s="81">
        <f t="shared" ref="CG15:CG46" si="14">IF(AND(CF15&lt;$DI15,$DH15&lt;&gt;$AD15,CV15=$DI15),CV15+$AD15-$DH15,CV15)</f>
        <v>1.5</v>
      </c>
      <c r="CH15" s="81">
        <f t="shared" ref="CH15:CH46" si="15">IF(AND(CG15&lt;$DI15,$DH15&lt;&gt;$AD15,CW15=$DI15),CW15+$AD15-$DH15,CW15)</f>
        <v>1.5</v>
      </c>
      <c r="CI15" s="81">
        <f t="shared" ref="CI15:CI46" si="16">IF(AND(CH15&lt;$DI15,$DH15&lt;&gt;$AD15,CX15=$DI15),CX15+$AD15-$DH15,CX15)</f>
        <v>0</v>
      </c>
      <c r="CJ15" s="81">
        <f t="shared" ref="CJ15:CJ46" si="17">IF(AND(CI15&lt;$DI15,$DH15&lt;&gt;$AD15,CY15=$DI15),CY15+$AD15-$DH15,CY15)</f>
        <v>0</v>
      </c>
      <c r="CK15" s="81">
        <f t="shared" ref="CK15:CK46" si="18">IF(AND(CJ15&lt;$DI15,$DH15&lt;&gt;$AD15,CZ15=$DI15),CZ15+$AD15-$DH15,CZ15)</f>
        <v>0</v>
      </c>
      <c r="CL15" s="81">
        <f t="shared" ref="CL15:CL46" si="19">IF(AND(CK15&lt;$DI15,$DH15&lt;&gt;$AD15,DA15=$DI15),DA15+$AD15-$DH15,DA15)</f>
        <v>0</v>
      </c>
      <c r="CM15" s="81">
        <f t="shared" ref="CM15:CM46" si="20">IF(AND(CL15&lt;$DI15,$DH15&lt;&gt;$AD15,DB15=$DI15),DB15+$AD15-$DH15,DB15)</f>
        <v>0</v>
      </c>
      <c r="CN15" s="81">
        <f t="shared" ref="CN15:CN46" si="21">IF(AND(CM15&lt;$DI15,$DH15&lt;&gt;$AD15,DC15=$DI15),DC15+$AD15-$DH15,DC15)</f>
        <v>0</v>
      </c>
      <c r="CO15" s="14">
        <f t="shared" ref="CO15:CO46" si="22">IF(AND(CJ15&lt;$DI15,$DH15&lt;&gt;$AD15,DD15=$DI15),DD15+$AD15-$DH15,DD15)</f>
        <v>0</v>
      </c>
      <c r="CP15" s="81">
        <f t="shared" ref="CP15:CP46" si="23">IF(AND(CO15&lt;$DI15,$DH15&lt;&gt;$AD15,DE15=$DI15),DE15+$AD15-$DH15,DE15)</f>
        <v>0</v>
      </c>
      <c r="CQ15" s="81">
        <f t="shared" ref="CQ15:CQ46" si="24">IF(AND(CP15&lt;$DI15,$DH15&lt;&gt;$AD15,DF15=$DI15),DF15+$AD15-$DH15,DF15)</f>
        <v>0</v>
      </c>
      <c r="CR15" s="81">
        <f t="shared" ref="CR15:CR46" si="25">IF(AND(CQ15&lt;$DI15,$DH15&lt;&gt;$AD15,DG15=$DI15),DG15+$AD15-$DH15,DG15)</f>
        <v>0</v>
      </c>
      <c r="CS15" s="84">
        <f>SUM(CG15:CR15)</f>
        <v>3</v>
      </c>
      <c r="CV15" s="14">
        <f t="shared" ref="CV15:CV46" si="26">IF($EO15=0,0,ROUND(4*$AD15*SUM(AI15:AK15)/$EO15,0)/4)</f>
        <v>1.5</v>
      </c>
      <c r="CW15" s="14">
        <f t="shared" ref="CW15:CW46" si="27">IF($EO15=0,0,ROUND(4*$AD15*SUM(AM15:AO15)/$EO15,0)/4)</f>
        <v>1.5</v>
      </c>
      <c r="CX15" s="14">
        <f t="shared" ref="CX15:CX46" si="28">IF($EO15=0,0,ROUND(4*$AD15*SUM(AQ15:AS15)/$EO15,0)/4)</f>
        <v>0</v>
      </c>
      <c r="CY15" s="14">
        <f t="shared" ref="CY15:CY46" si="29">IF($EO15=0,0,ROUND(4*$AD15*SUM(AU15:AW15)/$EO15,0)/4)</f>
        <v>0</v>
      </c>
      <c r="CZ15" s="14">
        <f t="shared" ref="CZ15:CZ46" si="30">IF($EO15=0,0,ROUND(4*$AD15*SUM(AY15:BA15)/$EO15,0)/4)</f>
        <v>0</v>
      </c>
      <c r="DA15" s="14">
        <f t="shared" ref="DA15:DA46" si="31">IF($EO15=0,0,ROUND(4*$AD15*SUM(BC15:BE15)/$EO15,0)/4)</f>
        <v>0</v>
      </c>
      <c r="DB15" s="14"/>
      <c r="DC15" s="14"/>
      <c r="DD15" s="14">
        <f t="shared" ref="DD15:DD46" si="32">IF($EO15=0,0,ROUND(4*$AD15*SUM(BO15:BQ15)/$EO15,0)/4)</f>
        <v>0</v>
      </c>
      <c r="DE15" s="14">
        <f t="shared" ref="DE15:DE46" si="33">IF($EO15=0,0,ROUND(4*$AD15*(SUM(BS15:BU15))/$EO15,0)/4)</f>
        <v>0</v>
      </c>
      <c r="DF15" s="14">
        <f t="shared" ref="DF15:DF46" si="34">IF($EO15=0,0,ROUND(4*$AD15*(SUM(BW15:BY15))/$EO15,0)/4)</f>
        <v>0</v>
      </c>
      <c r="DG15" s="14">
        <f t="shared" ref="DG15:DG46" si="35">IF($EO15=0,0,ROUND(4*$AD15*(SUM(CA15:CC15))/$EO15,0)/4)</f>
        <v>0</v>
      </c>
      <c r="DH15" s="188">
        <f>SUM(CV15:DG15)</f>
        <v>3</v>
      </c>
      <c r="DI15" s="202">
        <f t="shared" ref="DI15:DI28" si="36">MAX(CV15:DG15)</f>
        <v>1.5</v>
      </c>
      <c r="DK15" s="70">
        <f>IF(VALUE($D15)=DK$11,1,0)+IF(VALUE($E15)=DK$11,1,0)+IF(VALUE($F15)=DK$11,1,0)+IF(VALUE($G15)=DK$11,1,0)</f>
        <v>0</v>
      </c>
      <c r="DL15" s="70">
        <f t="shared" ref="DL15:DV23" si="37">IF(VALUE($D15)=DL$11,1,0)+IF(VALUE($E15)=DL$11,1,0)+IF(VALUE($F15)=DL$11,1,0)+IF(VALUE($G15)=DL$11,1,0)</f>
        <v>0</v>
      </c>
      <c r="DM15" s="70">
        <f t="shared" si="37"/>
        <v>0</v>
      </c>
      <c r="DN15" s="70">
        <f t="shared" si="37"/>
        <v>0</v>
      </c>
      <c r="DO15" s="70">
        <f t="shared" si="37"/>
        <v>0</v>
      </c>
      <c r="DP15" s="70">
        <f t="shared" si="37"/>
        <v>0</v>
      </c>
      <c r="DQ15" s="70">
        <f t="shared" si="37"/>
        <v>0</v>
      </c>
      <c r="DR15" s="70">
        <f t="shared" si="37"/>
        <v>0</v>
      </c>
      <c r="DS15" s="70">
        <f t="shared" si="37"/>
        <v>0</v>
      </c>
      <c r="DT15" s="70">
        <f t="shared" si="37"/>
        <v>0</v>
      </c>
      <c r="DU15" s="70">
        <f t="shared" si="37"/>
        <v>0</v>
      </c>
      <c r="DV15" s="70">
        <f t="shared" si="37"/>
        <v>0</v>
      </c>
      <c r="DW15" s="391">
        <f>SUM(DK15:DV15)</f>
        <v>0</v>
      </c>
      <c r="DX15" s="80"/>
      <c r="DY15" s="70">
        <f t="shared" ref="DY15:EJ30" si="38">IF(VALUE($H15)=DY$11,1,0)+IF(VALUE($I15)=DY$11,1,0)+IF(VALUE($J15)=DY$11,1,0)+IF(VALUE($K15)=DY$11,1,0)+IF(VALUE($L15)=DY$11,1,0)+IF(VALUE($M15)=DY$11,1,0)+IF(VALUE($N15)=DY$11,1,0)+IF(VALUE($O15)=DY$11,1,0)+IF(VALUE($P15)=DY$11,1,0)+IF(VALUE($Q15)=DY$11,1,0)+IF(VALUE($R15)=DY$11,1,0)+IF(VALUE($S15)=DY$11,1,0)</f>
        <v>1</v>
      </c>
      <c r="DZ15" s="70">
        <f t="shared" si="38"/>
        <v>1</v>
      </c>
      <c r="EA15" s="70">
        <f t="shared" si="38"/>
        <v>0</v>
      </c>
      <c r="EB15" s="70">
        <f t="shared" si="38"/>
        <v>0</v>
      </c>
      <c r="EC15" s="70">
        <f t="shared" si="38"/>
        <v>0</v>
      </c>
      <c r="ED15" s="70">
        <f t="shared" si="38"/>
        <v>0</v>
      </c>
      <c r="EE15" s="70">
        <f t="shared" si="38"/>
        <v>0</v>
      </c>
      <c r="EF15" s="70">
        <f t="shared" si="38"/>
        <v>0</v>
      </c>
      <c r="EG15" s="70">
        <f t="shared" si="38"/>
        <v>0</v>
      </c>
      <c r="EH15" s="70">
        <f t="shared" si="38"/>
        <v>0</v>
      </c>
      <c r="EI15" s="70">
        <f t="shared" si="38"/>
        <v>0</v>
      </c>
      <c r="EJ15" s="70">
        <f t="shared" si="38"/>
        <v>0</v>
      </c>
      <c r="EK15" s="392">
        <f>SUM(DY15:EJ15)</f>
        <v>2</v>
      </c>
      <c r="EO15" s="389">
        <f>SUM($AI15:$AK15)+SUM($AM15:$AO15)+SUM($AQ15:AS15)+SUM($AU15:AW15)+SUM($AY15:BA15)+SUM($BC15:BE15)+SUM($BG15:BI15)+SUM($BK15:BM15)+SUM($BO15:BQ15)+SUM($BS15:BU15)+SUM($BW15:BY15)+SUM($CA15:CC15)</f>
        <v>24</v>
      </c>
      <c r="EP15" s="347" t="s">
        <v>232</v>
      </c>
      <c r="EQ15">
        <f>IF(B15&lt;&gt;0,1,0)</f>
        <v>1</v>
      </c>
      <c r="ER15"/>
      <c r="ES15"/>
      <c r="ET15"/>
      <c r="EU15"/>
      <c r="EV15"/>
      <c r="EW15"/>
      <c r="EX15"/>
      <c r="EY15"/>
      <c r="EZ15"/>
      <c r="FA15"/>
      <c r="FB15"/>
      <c r="FC15"/>
      <c r="FD15"/>
      <c r="FE15"/>
      <c r="FF15"/>
      <c r="FG15"/>
      <c r="FH15"/>
      <c r="FI15"/>
      <c r="FJ15"/>
      <c r="FK15"/>
      <c r="FL15"/>
      <c r="FM15"/>
      <c r="FN15"/>
      <c r="FO15"/>
      <c r="FQ15" s="379"/>
      <c r="FR15" s="375" t="s">
        <v>91</v>
      </c>
      <c r="FU15" s="475" t="s">
        <v>287</v>
      </c>
    </row>
    <row r="16" spans="1:177" s="2" customFormat="1" ht="20.399999999999999" x14ac:dyDescent="0.25">
      <c r="A16" s="348" t="s">
        <v>312</v>
      </c>
      <c r="B16" s="107" t="s">
        <v>286</v>
      </c>
      <c r="C16" s="663" t="s">
        <v>111</v>
      </c>
      <c r="D16" s="112"/>
      <c r="E16" s="113"/>
      <c r="F16" s="113"/>
      <c r="G16" s="11"/>
      <c r="H16" s="112">
        <v>1</v>
      </c>
      <c r="I16" s="113"/>
      <c r="J16" s="113"/>
      <c r="K16" s="113"/>
      <c r="L16" s="113"/>
      <c r="M16" s="113"/>
      <c r="N16" s="113"/>
      <c r="O16" s="113"/>
      <c r="P16" s="113"/>
      <c r="Q16" s="113"/>
      <c r="R16" s="113"/>
      <c r="S16" s="11"/>
      <c r="T16" s="127"/>
      <c r="U16" s="127"/>
      <c r="V16" s="112"/>
      <c r="W16" s="113"/>
      <c r="X16" s="113"/>
      <c r="Y16" s="113"/>
      <c r="Z16" s="113"/>
      <c r="AA16" s="113"/>
      <c r="AB16" s="11"/>
      <c r="AC16" s="8">
        <v>90</v>
      </c>
      <c r="AD16" s="127">
        <f t="shared" si="0"/>
        <v>3</v>
      </c>
      <c r="AE16" s="9">
        <f t="shared" si="1"/>
        <v>12</v>
      </c>
      <c r="AF16" s="9">
        <f t="shared" si="2"/>
        <v>0</v>
      </c>
      <c r="AG16" s="9">
        <f t="shared" si="3"/>
        <v>6</v>
      </c>
      <c r="AH16" s="9">
        <f t="shared" ref="AH16:AH64" si="39">AC16-(AE16+AF16+AG16)</f>
        <v>72</v>
      </c>
      <c r="AI16" s="214">
        <v>12</v>
      </c>
      <c r="AJ16" s="214"/>
      <c r="AK16" s="214">
        <v>6</v>
      </c>
      <c r="AL16" s="351">
        <f t="shared" si="4"/>
        <v>3</v>
      </c>
      <c r="AM16" s="214"/>
      <c r="AN16" s="214"/>
      <c r="AO16" s="214"/>
      <c r="AP16" s="351">
        <f t="shared" si="5"/>
        <v>0</v>
      </c>
      <c r="AQ16" s="214"/>
      <c r="AR16" s="214"/>
      <c r="AS16" s="214"/>
      <c r="AT16" s="351">
        <f t="shared" si="6"/>
        <v>0</v>
      </c>
      <c r="AU16" s="214"/>
      <c r="AV16" s="214"/>
      <c r="AW16" s="214"/>
      <c r="AX16" s="351">
        <f t="shared" si="7"/>
        <v>0</v>
      </c>
      <c r="AY16" s="214"/>
      <c r="AZ16" s="214"/>
      <c r="BA16" s="214"/>
      <c r="BB16" s="351">
        <f>CK16</f>
        <v>0</v>
      </c>
      <c r="BC16" s="214"/>
      <c r="BD16" s="214"/>
      <c r="BE16" s="214"/>
      <c r="BF16" s="351">
        <f>CL16</f>
        <v>0</v>
      </c>
      <c r="BG16" s="214"/>
      <c r="BH16" s="214"/>
      <c r="BI16" s="214"/>
      <c r="BJ16" s="351">
        <f>CM16</f>
        <v>0</v>
      </c>
      <c r="BK16" s="214"/>
      <c r="BL16" s="214"/>
      <c r="BM16" s="214"/>
      <c r="BN16" s="351">
        <f>CN16</f>
        <v>0</v>
      </c>
      <c r="BO16" s="214">
        <v>0</v>
      </c>
      <c r="BP16" s="214">
        <v>0</v>
      </c>
      <c r="BQ16" s="214"/>
      <c r="BR16" s="351">
        <f t="shared" si="8"/>
        <v>0</v>
      </c>
      <c r="BS16" s="214"/>
      <c r="BT16" s="214"/>
      <c r="BU16" s="214"/>
      <c r="BV16" s="351">
        <f t="shared" si="9"/>
        <v>0</v>
      </c>
      <c r="BW16" s="214"/>
      <c r="BX16" s="214"/>
      <c r="BY16" s="214"/>
      <c r="BZ16" s="351">
        <f t="shared" si="10"/>
        <v>0</v>
      </c>
      <c r="CA16" s="214"/>
      <c r="CB16" s="214"/>
      <c r="CC16" s="214"/>
      <c r="CD16" s="351">
        <f t="shared" si="11"/>
        <v>0</v>
      </c>
      <c r="CE16" s="59">
        <f t="shared" si="12"/>
        <v>0.8</v>
      </c>
      <c r="CF16" s="110" t="str">
        <f t="shared" si="13"/>
        <v/>
      </c>
      <c r="CG16" s="81">
        <f t="shared" si="14"/>
        <v>3</v>
      </c>
      <c r="CH16" s="81">
        <f t="shared" si="15"/>
        <v>0</v>
      </c>
      <c r="CI16" s="81">
        <f t="shared" si="16"/>
        <v>0</v>
      </c>
      <c r="CJ16" s="81">
        <f t="shared" si="17"/>
        <v>0</v>
      </c>
      <c r="CK16" s="81">
        <f t="shared" si="18"/>
        <v>0</v>
      </c>
      <c r="CL16" s="81">
        <f t="shared" si="19"/>
        <v>0</v>
      </c>
      <c r="CM16" s="81">
        <f t="shared" si="20"/>
        <v>0</v>
      </c>
      <c r="CN16" s="81">
        <f t="shared" si="21"/>
        <v>0</v>
      </c>
      <c r="CO16" s="14">
        <f t="shared" si="22"/>
        <v>0</v>
      </c>
      <c r="CP16" s="81">
        <f t="shared" si="23"/>
        <v>0</v>
      </c>
      <c r="CQ16" s="81">
        <f t="shared" si="24"/>
        <v>0</v>
      </c>
      <c r="CR16" s="81">
        <f t="shared" si="25"/>
        <v>0</v>
      </c>
      <c r="CS16" s="84">
        <f t="shared" ref="CS16:CS64" si="40">SUM(CG16:CR16)</f>
        <v>3</v>
      </c>
      <c r="CV16" s="14">
        <f t="shared" si="26"/>
        <v>3</v>
      </c>
      <c r="CW16" s="14">
        <f t="shared" si="27"/>
        <v>0</v>
      </c>
      <c r="CX16" s="14">
        <f t="shared" si="28"/>
        <v>0</v>
      </c>
      <c r="CY16" s="14">
        <f t="shared" si="29"/>
        <v>0</v>
      </c>
      <c r="CZ16" s="14">
        <f t="shared" si="30"/>
        <v>0</v>
      </c>
      <c r="DA16" s="14">
        <f t="shared" si="31"/>
        <v>0</v>
      </c>
      <c r="DB16" s="14"/>
      <c r="DC16" s="14"/>
      <c r="DD16" s="14">
        <f t="shared" si="32"/>
        <v>0</v>
      </c>
      <c r="DE16" s="14">
        <f t="shared" si="33"/>
        <v>0</v>
      </c>
      <c r="DF16" s="14">
        <f t="shared" si="34"/>
        <v>0</v>
      </c>
      <c r="DG16" s="14">
        <f t="shared" si="35"/>
        <v>0</v>
      </c>
      <c r="DH16" s="188">
        <f t="shared" ref="DH16:DH28" si="41">SUM(CV16:DG16)</f>
        <v>3</v>
      </c>
      <c r="DI16" s="202">
        <f t="shared" si="36"/>
        <v>3</v>
      </c>
      <c r="DK16" s="70">
        <f t="shared" ref="DK16:DK65" si="42">IF(VALUE($D16)=DK$11,1,0)+IF(VALUE($E16)=DK$11,1,0)+IF(VALUE($F16)=DK$11,1,0)+IF(VALUE($G16)=DK$11,1,0)</f>
        <v>0</v>
      </c>
      <c r="DL16" s="70">
        <f t="shared" si="37"/>
        <v>0</v>
      </c>
      <c r="DM16" s="70">
        <f t="shared" si="37"/>
        <v>0</v>
      </c>
      <c r="DN16" s="70">
        <f t="shared" si="37"/>
        <v>0</v>
      </c>
      <c r="DO16" s="70">
        <f t="shared" si="37"/>
        <v>0</v>
      </c>
      <c r="DP16" s="70">
        <f t="shared" si="37"/>
        <v>0</v>
      </c>
      <c r="DQ16" s="70">
        <f t="shared" si="37"/>
        <v>0</v>
      </c>
      <c r="DR16" s="70">
        <f t="shared" si="37"/>
        <v>0</v>
      </c>
      <c r="DS16" s="70">
        <f t="shared" si="37"/>
        <v>0</v>
      </c>
      <c r="DT16" s="70">
        <f t="shared" si="37"/>
        <v>0</v>
      </c>
      <c r="DU16" s="70">
        <f t="shared" si="37"/>
        <v>0</v>
      </c>
      <c r="DV16" s="70">
        <f t="shared" si="37"/>
        <v>0</v>
      </c>
      <c r="DW16" s="391">
        <f t="shared" ref="DW16:DW64" si="43">SUM(DK16:DV16)</f>
        <v>0</v>
      </c>
      <c r="DX16" s="80"/>
      <c r="DY16" s="70">
        <f t="shared" si="38"/>
        <v>1</v>
      </c>
      <c r="DZ16" s="70">
        <f t="shared" si="38"/>
        <v>0</v>
      </c>
      <c r="EA16" s="70">
        <f t="shared" si="38"/>
        <v>0</v>
      </c>
      <c r="EB16" s="70">
        <f t="shared" si="38"/>
        <v>0</v>
      </c>
      <c r="EC16" s="70">
        <f t="shared" si="38"/>
        <v>0</v>
      </c>
      <c r="ED16" s="70">
        <f t="shared" si="38"/>
        <v>0</v>
      </c>
      <c r="EE16" s="70">
        <f t="shared" si="38"/>
        <v>0</v>
      </c>
      <c r="EF16" s="70">
        <f t="shared" si="38"/>
        <v>0</v>
      </c>
      <c r="EG16" s="70">
        <f t="shared" si="38"/>
        <v>0</v>
      </c>
      <c r="EH16" s="70">
        <f t="shared" si="38"/>
        <v>0</v>
      </c>
      <c r="EI16" s="70">
        <f t="shared" si="38"/>
        <v>0</v>
      </c>
      <c r="EJ16" s="70">
        <f t="shared" si="38"/>
        <v>0</v>
      </c>
      <c r="EK16" s="392">
        <f t="shared" ref="EK16:EK64" si="44">SUM(DY16:EJ16)</f>
        <v>1</v>
      </c>
      <c r="EO16" s="389">
        <f>SUM($AI16:$AK16)+SUM($AM16:$AO16)+SUM($AQ16:AS16)+SUM($AU16:AW16)+SUM($AY16:BA16)+SUM($BC16:BE16)+SUM($BG16:BI16)+SUM($BK16:BM16)+SUM($BO16:BQ16)+SUM($BS16:BU16)+SUM($BW16:BY16)+SUM($CA16:CC16)</f>
        <v>18</v>
      </c>
      <c r="EP16" s="347" t="s">
        <v>233</v>
      </c>
      <c r="EQ16">
        <f t="shared" ref="EQ16:EQ47" si="45">IF(B16&lt;&gt;0,EQ15+1,EQ15)</f>
        <v>2</v>
      </c>
      <c r="ER16"/>
      <c r="ES16"/>
      <c r="ET16"/>
      <c r="EU16"/>
      <c r="EV16"/>
      <c r="EW16"/>
      <c r="EX16"/>
      <c r="EY16"/>
      <c r="EZ16"/>
      <c r="FA16"/>
      <c r="FB16"/>
      <c r="FC16"/>
      <c r="FD16"/>
      <c r="FE16"/>
      <c r="FF16"/>
      <c r="FG16"/>
      <c r="FH16"/>
      <c r="FI16"/>
      <c r="FJ16"/>
      <c r="FK16"/>
      <c r="FL16"/>
      <c r="FM16"/>
      <c r="FN16"/>
      <c r="FO16"/>
      <c r="FQ16" s="379"/>
      <c r="FR16" s="375" t="s">
        <v>245</v>
      </c>
      <c r="FU16" s="2" t="e">
        <f>IF('[2]Титул денна (дуальна)'!AX1="магістр",IF('[2]Титул денна (дуальна)'!Q15="211",360,90),240)</f>
        <v>#REF!</v>
      </c>
    </row>
    <row r="17" spans="1:174" s="2" customFormat="1" x14ac:dyDescent="0.25">
      <c r="A17" s="348" t="s">
        <v>313</v>
      </c>
      <c r="B17" s="107" t="s">
        <v>288</v>
      </c>
      <c r="C17" s="122" t="s">
        <v>81</v>
      </c>
      <c r="D17" s="112"/>
      <c r="E17" s="113"/>
      <c r="F17" s="113"/>
      <c r="G17" s="11"/>
      <c r="H17" s="113">
        <v>2</v>
      </c>
      <c r="I17" s="113"/>
      <c r="J17" s="113"/>
      <c r="K17" s="113"/>
      <c r="L17" s="113"/>
      <c r="M17" s="113"/>
      <c r="N17" s="113"/>
      <c r="O17" s="113"/>
      <c r="P17" s="113"/>
      <c r="Q17" s="113"/>
      <c r="R17" s="113"/>
      <c r="S17" s="113"/>
      <c r="T17" s="127"/>
      <c r="U17" s="127"/>
      <c r="V17" s="112"/>
      <c r="W17" s="113"/>
      <c r="X17" s="113"/>
      <c r="Y17" s="113"/>
      <c r="Z17" s="113"/>
      <c r="AA17" s="113"/>
      <c r="AB17" s="11"/>
      <c r="AC17" s="8">
        <v>90</v>
      </c>
      <c r="AD17" s="127">
        <f t="shared" si="0"/>
        <v>3</v>
      </c>
      <c r="AE17" s="9">
        <f t="shared" si="1"/>
        <v>12</v>
      </c>
      <c r="AF17" s="9">
        <f t="shared" si="2"/>
        <v>0</v>
      </c>
      <c r="AG17" s="9">
        <f t="shared" si="3"/>
        <v>6</v>
      </c>
      <c r="AH17" s="9">
        <f t="shared" si="39"/>
        <v>72</v>
      </c>
      <c r="AI17" s="214"/>
      <c r="AJ17" s="214"/>
      <c r="AK17" s="214"/>
      <c r="AL17" s="351">
        <f t="shared" si="4"/>
        <v>0</v>
      </c>
      <c r="AM17" s="214">
        <v>12</v>
      </c>
      <c r="AN17" s="214"/>
      <c r="AO17" s="214">
        <v>6</v>
      </c>
      <c r="AP17" s="351">
        <f t="shared" si="5"/>
        <v>3</v>
      </c>
      <c r="AQ17" s="214"/>
      <c r="AR17" s="214"/>
      <c r="AS17" s="214"/>
      <c r="AT17" s="351">
        <f t="shared" si="6"/>
        <v>0</v>
      </c>
      <c r="AU17" s="214"/>
      <c r="AV17" s="214"/>
      <c r="AW17" s="214"/>
      <c r="AX17" s="351">
        <f t="shared" si="7"/>
        <v>0</v>
      </c>
      <c r="AY17" s="214"/>
      <c r="AZ17" s="214"/>
      <c r="BA17" s="214"/>
      <c r="BB17" s="351">
        <f>CK17</f>
        <v>0</v>
      </c>
      <c r="BC17" s="214"/>
      <c r="BD17" s="214"/>
      <c r="BE17" s="214"/>
      <c r="BF17" s="351">
        <f>CL17</f>
        <v>0</v>
      </c>
      <c r="BG17" s="214"/>
      <c r="BH17" s="214"/>
      <c r="BI17" s="214"/>
      <c r="BJ17" s="351">
        <f>CM17</f>
        <v>0</v>
      </c>
      <c r="BK17" s="214"/>
      <c r="BL17" s="214"/>
      <c r="BM17" s="214"/>
      <c r="BN17" s="351">
        <f>CN17</f>
        <v>0</v>
      </c>
      <c r="BO17" s="214"/>
      <c r="BP17" s="214"/>
      <c r="BQ17" s="214"/>
      <c r="BR17" s="351">
        <f t="shared" si="8"/>
        <v>0</v>
      </c>
      <c r="BS17" s="214"/>
      <c r="BT17" s="214"/>
      <c r="BU17" s="214"/>
      <c r="BV17" s="351">
        <f t="shared" si="9"/>
        <v>0</v>
      </c>
      <c r="BW17" s="214"/>
      <c r="BX17" s="214"/>
      <c r="BY17" s="214"/>
      <c r="BZ17" s="351">
        <f t="shared" si="10"/>
        <v>0</v>
      </c>
      <c r="CA17" s="214"/>
      <c r="CB17" s="214"/>
      <c r="CC17" s="214"/>
      <c r="CD17" s="351">
        <f t="shared" si="11"/>
        <v>0</v>
      </c>
      <c r="CE17" s="59">
        <f t="shared" si="12"/>
        <v>0.8</v>
      </c>
      <c r="CF17" s="110" t="str">
        <f t="shared" si="13"/>
        <v/>
      </c>
      <c r="CG17" s="81">
        <f t="shared" si="14"/>
        <v>0</v>
      </c>
      <c r="CH17" s="81">
        <f t="shared" si="15"/>
        <v>3</v>
      </c>
      <c r="CI17" s="81">
        <f t="shared" si="16"/>
        <v>0</v>
      </c>
      <c r="CJ17" s="81">
        <f t="shared" si="17"/>
        <v>0</v>
      </c>
      <c r="CK17" s="81">
        <f t="shared" si="18"/>
        <v>0</v>
      </c>
      <c r="CL17" s="81">
        <f t="shared" si="19"/>
        <v>0</v>
      </c>
      <c r="CM17" s="81">
        <f t="shared" si="20"/>
        <v>0</v>
      </c>
      <c r="CN17" s="81">
        <f t="shared" si="21"/>
        <v>0</v>
      </c>
      <c r="CO17" s="14">
        <f t="shared" si="22"/>
        <v>0</v>
      </c>
      <c r="CP17" s="81">
        <f t="shared" si="23"/>
        <v>0</v>
      </c>
      <c r="CQ17" s="81">
        <f t="shared" si="24"/>
        <v>0</v>
      </c>
      <c r="CR17" s="81">
        <f t="shared" si="25"/>
        <v>0</v>
      </c>
      <c r="CS17" s="84">
        <f t="shared" si="40"/>
        <v>3</v>
      </c>
      <c r="CV17" s="14">
        <f t="shared" si="26"/>
        <v>0</v>
      </c>
      <c r="CW17" s="14">
        <f t="shared" si="27"/>
        <v>3</v>
      </c>
      <c r="CX17" s="14">
        <f t="shared" si="28"/>
        <v>0</v>
      </c>
      <c r="CY17" s="14">
        <f t="shared" si="29"/>
        <v>0</v>
      </c>
      <c r="CZ17" s="14">
        <f t="shared" si="30"/>
        <v>0</v>
      </c>
      <c r="DA17" s="14">
        <f t="shared" si="31"/>
        <v>0</v>
      </c>
      <c r="DB17" s="14">
        <f t="shared" ref="DB17:DB48" si="46">IF($EO17=0,0,ROUND(4*$AD17*SUM(BG17:BI17)/$EO17,0)/4)</f>
        <v>0</v>
      </c>
      <c r="DC17" s="14">
        <f t="shared" ref="DC17:DC48" si="47">IF($EO17=0,0,ROUND(4*$AD17*SUM(BK17:BM17)/$EO17,0)/4)</f>
        <v>0</v>
      </c>
      <c r="DD17" s="14">
        <f t="shared" si="32"/>
        <v>0</v>
      </c>
      <c r="DE17" s="14">
        <f t="shared" si="33"/>
        <v>0</v>
      </c>
      <c r="DF17" s="14">
        <f t="shared" si="34"/>
        <v>0</v>
      </c>
      <c r="DG17" s="14">
        <f t="shared" si="35"/>
        <v>0</v>
      </c>
      <c r="DH17" s="188">
        <f t="shared" si="41"/>
        <v>3</v>
      </c>
      <c r="DI17" s="202">
        <f t="shared" si="36"/>
        <v>3</v>
      </c>
      <c r="DK17" s="70">
        <f t="shared" si="42"/>
        <v>0</v>
      </c>
      <c r="DL17" s="70">
        <f t="shared" si="37"/>
        <v>0</v>
      </c>
      <c r="DM17" s="70">
        <f t="shared" si="37"/>
        <v>0</v>
      </c>
      <c r="DN17" s="70">
        <f t="shared" si="37"/>
        <v>0</v>
      </c>
      <c r="DO17" s="70">
        <f t="shared" si="37"/>
        <v>0</v>
      </c>
      <c r="DP17" s="70">
        <f t="shared" si="37"/>
        <v>0</v>
      </c>
      <c r="DQ17" s="70">
        <f t="shared" si="37"/>
        <v>0</v>
      </c>
      <c r="DR17" s="70">
        <f t="shared" si="37"/>
        <v>0</v>
      </c>
      <c r="DS17" s="70">
        <f t="shared" si="37"/>
        <v>0</v>
      </c>
      <c r="DT17" s="70">
        <f t="shared" si="37"/>
        <v>0</v>
      </c>
      <c r="DU17" s="70">
        <f t="shared" si="37"/>
        <v>0</v>
      </c>
      <c r="DV17" s="70">
        <f t="shared" si="37"/>
        <v>0</v>
      </c>
      <c r="DW17" s="391">
        <f t="shared" si="43"/>
        <v>0</v>
      </c>
      <c r="DX17" s="80"/>
      <c r="DY17" s="70">
        <f t="shared" si="38"/>
        <v>0</v>
      </c>
      <c r="DZ17" s="70">
        <f t="shared" si="38"/>
        <v>1</v>
      </c>
      <c r="EA17" s="70">
        <f t="shared" si="38"/>
        <v>0</v>
      </c>
      <c r="EB17" s="70">
        <f t="shared" si="38"/>
        <v>0</v>
      </c>
      <c r="EC17" s="70">
        <f t="shared" si="38"/>
        <v>0</v>
      </c>
      <c r="ED17" s="70">
        <f t="shared" si="38"/>
        <v>0</v>
      </c>
      <c r="EE17" s="70">
        <f t="shared" si="38"/>
        <v>0</v>
      </c>
      <c r="EF17" s="70">
        <f t="shared" si="38"/>
        <v>0</v>
      </c>
      <c r="EG17" s="70">
        <f t="shared" si="38"/>
        <v>0</v>
      </c>
      <c r="EH17" s="70">
        <f t="shared" si="38"/>
        <v>0</v>
      </c>
      <c r="EI17" s="70">
        <f t="shared" si="38"/>
        <v>0</v>
      </c>
      <c r="EJ17" s="70">
        <f t="shared" si="38"/>
        <v>0</v>
      </c>
      <c r="EK17" s="392">
        <f t="shared" si="44"/>
        <v>1</v>
      </c>
      <c r="EO17" s="389">
        <f>SUM($AI17:$AK17)+SUM($AM17:$AO17)+SUM($AQ17:AS17)+SUM($AU17:AW17)+SUM($AY17:BA17)+SUM($BC17:BE17)+SUM($BG17:BI17)+SUM($BK17:BM17)+SUM($BO17:BQ17)+SUM($BS17:BU17)+SUM($BW17:BY17)+SUM($CA17:CC17)</f>
        <v>18</v>
      </c>
      <c r="EP17"/>
      <c r="EQ17">
        <f t="shared" si="45"/>
        <v>3</v>
      </c>
      <c r="ER17"/>
      <c r="ES17"/>
      <c r="ET17"/>
      <c r="EU17"/>
      <c r="EV17"/>
      <c r="EW17"/>
      <c r="EX17"/>
      <c r="EY17"/>
      <c r="EZ17"/>
      <c r="FA17"/>
      <c r="FB17"/>
      <c r="FC17"/>
      <c r="FD17"/>
      <c r="FE17"/>
      <c r="FF17"/>
      <c r="FG17"/>
      <c r="FH17"/>
      <c r="FI17"/>
      <c r="FJ17"/>
      <c r="FK17"/>
      <c r="FL17"/>
      <c r="FM17"/>
      <c r="FN17"/>
      <c r="FO17"/>
      <c r="FQ17" s="380"/>
      <c r="FR17" s="375" t="s">
        <v>273</v>
      </c>
    </row>
    <row r="18" spans="1:174" s="2" customFormat="1" x14ac:dyDescent="0.25">
      <c r="A18" s="348" t="s">
        <v>314</v>
      </c>
      <c r="B18" s="107" t="s">
        <v>295</v>
      </c>
      <c r="C18" s="122" t="s">
        <v>111</v>
      </c>
      <c r="D18" s="112">
        <v>1</v>
      </c>
      <c r="E18" s="113"/>
      <c r="F18" s="113"/>
      <c r="G18" s="11"/>
      <c r="H18" s="112"/>
      <c r="I18" s="113"/>
      <c r="J18" s="113"/>
      <c r="K18" s="113"/>
      <c r="L18" s="113"/>
      <c r="M18" s="113"/>
      <c r="N18" s="113"/>
      <c r="O18" s="113"/>
      <c r="P18" s="113"/>
      <c r="Q18" s="113"/>
      <c r="R18" s="113"/>
      <c r="S18" s="11"/>
      <c r="T18" s="127"/>
      <c r="U18" s="127"/>
      <c r="V18" s="112"/>
      <c r="W18" s="113"/>
      <c r="X18" s="113"/>
      <c r="Y18" s="113"/>
      <c r="Z18" s="113"/>
      <c r="AA18" s="113"/>
      <c r="AB18" s="11"/>
      <c r="AC18" s="8">
        <v>135</v>
      </c>
      <c r="AD18" s="127">
        <f t="shared" si="0"/>
        <v>4.5</v>
      </c>
      <c r="AE18" s="9">
        <f t="shared" si="1"/>
        <v>12</v>
      </c>
      <c r="AF18" s="9">
        <f t="shared" si="2"/>
        <v>0</v>
      </c>
      <c r="AG18" s="9">
        <f t="shared" si="3"/>
        <v>6</v>
      </c>
      <c r="AH18" s="9">
        <f t="shared" si="39"/>
        <v>117</v>
      </c>
      <c r="AI18" s="214">
        <v>12</v>
      </c>
      <c r="AJ18" s="214"/>
      <c r="AK18" s="214">
        <v>6</v>
      </c>
      <c r="AL18" s="351">
        <f t="shared" si="4"/>
        <v>4.5</v>
      </c>
      <c r="AM18" s="214"/>
      <c r="AN18" s="214"/>
      <c r="AO18" s="214"/>
      <c r="AP18" s="351">
        <f t="shared" si="5"/>
        <v>0</v>
      </c>
      <c r="AQ18" s="214"/>
      <c r="AR18" s="214"/>
      <c r="AS18" s="214"/>
      <c r="AT18" s="351">
        <f t="shared" si="6"/>
        <v>0</v>
      </c>
      <c r="AU18" s="214"/>
      <c r="AV18" s="214"/>
      <c r="AW18" s="214"/>
      <c r="AX18" s="351">
        <f t="shared" si="7"/>
        <v>0</v>
      </c>
      <c r="AY18" s="214"/>
      <c r="AZ18" s="214"/>
      <c r="BA18" s="214"/>
      <c r="BB18" s="351">
        <f t="shared" ref="BB18:BB64" si="48">CK18</f>
        <v>0</v>
      </c>
      <c r="BC18" s="214"/>
      <c r="BD18" s="214"/>
      <c r="BE18" s="214"/>
      <c r="BF18" s="351">
        <f t="shared" ref="BF18:BF64" si="49">CL18</f>
        <v>0</v>
      </c>
      <c r="BG18" s="214"/>
      <c r="BH18" s="214"/>
      <c r="BI18" s="214"/>
      <c r="BJ18" s="351">
        <f t="shared" ref="BJ18:BJ68" si="50">CM18</f>
        <v>0</v>
      </c>
      <c r="BK18" s="214"/>
      <c r="BL18" s="214"/>
      <c r="BM18" s="214"/>
      <c r="BN18" s="351">
        <f t="shared" ref="BN18:BN64" si="51">CN18</f>
        <v>0</v>
      </c>
      <c r="BO18" s="214"/>
      <c r="BP18" s="214"/>
      <c r="BQ18" s="214"/>
      <c r="BR18" s="351">
        <f t="shared" si="8"/>
        <v>0</v>
      </c>
      <c r="BS18" s="214"/>
      <c r="BT18" s="214"/>
      <c r="BU18" s="214"/>
      <c r="BV18" s="351">
        <f t="shared" si="9"/>
        <v>0</v>
      </c>
      <c r="BW18" s="214"/>
      <c r="BX18" s="214"/>
      <c r="BY18" s="214"/>
      <c r="BZ18" s="351">
        <f t="shared" si="10"/>
        <v>0</v>
      </c>
      <c r="CA18" s="214"/>
      <c r="CB18" s="214"/>
      <c r="CC18" s="214"/>
      <c r="CD18" s="351">
        <f t="shared" si="11"/>
        <v>0</v>
      </c>
      <c r="CE18" s="59">
        <f t="shared" si="12"/>
        <v>0.8666666666666667</v>
      </c>
      <c r="CF18" s="110" t="str">
        <f t="shared" si="13"/>
        <v/>
      </c>
      <c r="CG18" s="81">
        <f t="shared" si="14"/>
        <v>4.5</v>
      </c>
      <c r="CH18" s="81">
        <f t="shared" si="15"/>
        <v>0</v>
      </c>
      <c r="CI18" s="81">
        <f t="shared" si="16"/>
        <v>0</v>
      </c>
      <c r="CJ18" s="81">
        <f t="shared" si="17"/>
        <v>0</v>
      </c>
      <c r="CK18" s="81">
        <f t="shared" si="18"/>
        <v>0</v>
      </c>
      <c r="CL18" s="81">
        <f t="shared" si="19"/>
        <v>0</v>
      </c>
      <c r="CM18" s="81">
        <f t="shared" si="20"/>
        <v>0</v>
      </c>
      <c r="CN18" s="81">
        <f t="shared" si="21"/>
        <v>0</v>
      </c>
      <c r="CO18" s="14">
        <f t="shared" si="22"/>
        <v>0</v>
      </c>
      <c r="CP18" s="81">
        <f t="shared" si="23"/>
        <v>0</v>
      </c>
      <c r="CQ18" s="81">
        <f t="shared" si="24"/>
        <v>0</v>
      </c>
      <c r="CR18" s="81">
        <f t="shared" si="25"/>
        <v>0</v>
      </c>
      <c r="CS18" s="84">
        <f t="shared" si="40"/>
        <v>4.5</v>
      </c>
      <c r="CV18" s="14">
        <f t="shared" si="26"/>
        <v>4.5</v>
      </c>
      <c r="CW18" s="14">
        <f t="shared" si="27"/>
        <v>0</v>
      </c>
      <c r="CX18" s="14">
        <f t="shared" si="28"/>
        <v>0</v>
      </c>
      <c r="CY18" s="14">
        <f t="shared" si="29"/>
        <v>0</v>
      </c>
      <c r="CZ18" s="14">
        <f t="shared" si="30"/>
        <v>0</v>
      </c>
      <c r="DA18" s="14">
        <f t="shared" si="31"/>
        <v>0</v>
      </c>
      <c r="DB18" s="14">
        <f t="shared" si="46"/>
        <v>0</v>
      </c>
      <c r="DC18" s="14">
        <f t="shared" si="47"/>
        <v>0</v>
      </c>
      <c r="DD18" s="14">
        <f t="shared" si="32"/>
        <v>0</v>
      </c>
      <c r="DE18" s="14">
        <f t="shared" si="33"/>
        <v>0</v>
      </c>
      <c r="DF18" s="14">
        <f t="shared" si="34"/>
        <v>0</v>
      </c>
      <c r="DG18" s="14">
        <f t="shared" si="35"/>
        <v>0</v>
      </c>
      <c r="DH18" s="188">
        <f t="shared" si="41"/>
        <v>4.5</v>
      </c>
      <c r="DI18" s="202">
        <f t="shared" si="36"/>
        <v>4.5</v>
      </c>
      <c r="DK18" s="70">
        <f t="shared" si="42"/>
        <v>1</v>
      </c>
      <c r="DL18" s="70">
        <f t="shared" si="37"/>
        <v>0</v>
      </c>
      <c r="DM18" s="70">
        <f t="shared" si="37"/>
        <v>0</v>
      </c>
      <c r="DN18" s="70">
        <f t="shared" si="37"/>
        <v>0</v>
      </c>
      <c r="DO18" s="70">
        <f t="shared" si="37"/>
        <v>0</v>
      </c>
      <c r="DP18" s="70">
        <f t="shared" si="37"/>
        <v>0</v>
      </c>
      <c r="DQ18" s="70">
        <f t="shared" si="37"/>
        <v>0</v>
      </c>
      <c r="DR18" s="70">
        <f t="shared" si="37"/>
        <v>0</v>
      </c>
      <c r="DS18" s="70">
        <f t="shared" si="37"/>
        <v>0</v>
      </c>
      <c r="DT18" s="70">
        <f t="shared" si="37"/>
        <v>0</v>
      </c>
      <c r="DU18" s="70">
        <f t="shared" si="37"/>
        <v>0</v>
      </c>
      <c r="DV18" s="70">
        <f t="shared" si="37"/>
        <v>0</v>
      </c>
      <c r="DW18" s="391">
        <f t="shared" si="43"/>
        <v>1</v>
      </c>
      <c r="DX18" s="80"/>
      <c r="DY18" s="70">
        <f t="shared" si="38"/>
        <v>0</v>
      </c>
      <c r="DZ18" s="70">
        <f t="shared" si="38"/>
        <v>0</v>
      </c>
      <c r="EA18" s="70">
        <f t="shared" si="38"/>
        <v>0</v>
      </c>
      <c r="EB18" s="70">
        <f t="shared" si="38"/>
        <v>0</v>
      </c>
      <c r="EC18" s="70">
        <f t="shared" si="38"/>
        <v>0</v>
      </c>
      <c r="ED18" s="70">
        <f t="shared" si="38"/>
        <v>0</v>
      </c>
      <c r="EE18" s="70">
        <f t="shared" si="38"/>
        <v>0</v>
      </c>
      <c r="EF18" s="70">
        <f t="shared" si="38"/>
        <v>0</v>
      </c>
      <c r="EG18" s="70">
        <f t="shared" si="38"/>
        <v>0</v>
      </c>
      <c r="EH18" s="70">
        <f t="shared" si="38"/>
        <v>0</v>
      </c>
      <c r="EI18" s="70">
        <f t="shared" si="38"/>
        <v>0</v>
      </c>
      <c r="EJ18" s="70">
        <f t="shared" si="38"/>
        <v>0</v>
      </c>
      <c r="EK18" s="392">
        <f t="shared" si="44"/>
        <v>0</v>
      </c>
      <c r="EO18" s="389">
        <f>SUM($AI18:$AK18)+SUM($AM18:$AO18)+SUM($AQ18:AS18)+SUM($AU18:AW18)+SUM($AY18:BA18)+SUM($BC18:BE18)+SUM($BG18:BI18)+SUM($BK18:BM18)+SUM($BO18:BQ18)+SUM($BS18:BU18)+SUM($BW18:BY18)+SUM($CA18:CC18)</f>
        <v>18</v>
      </c>
      <c r="EP18"/>
      <c r="EQ18">
        <f t="shared" si="45"/>
        <v>4</v>
      </c>
      <c r="ER18"/>
      <c r="ES18"/>
      <c r="ET18"/>
      <c r="EU18"/>
      <c r="EV18"/>
      <c r="EW18"/>
      <c r="EX18"/>
      <c r="EY18"/>
      <c r="EZ18"/>
      <c r="FA18"/>
      <c r="FB18"/>
      <c r="FC18"/>
      <c r="FD18"/>
      <c r="FE18"/>
      <c r="FF18"/>
      <c r="FG18"/>
      <c r="FH18"/>
      <c r="FI18"/>
      <c r="FJ18"/>
      <c r="FK18"/>
      <c r="FL18"/>
      <c r="FM18"/>
      <c r="FN18"/>
      <c r="FO18"/>
      <c r="FQ18" s="378" t="s">
        <v>247</v>
      </c>
      <c r="FR18" s="374" t="s">
        <v>113</v>
      </c>
    </row>
    <row r="19" spans="1:174" s="2" customFormat="1" ht="20.399999999999999" x14ac:dyDescent="0.25">
      <c r="A19" s="348" t="s">
        <v>315</v>
      </c>
      <c r="B19" s="107" t="s">
        <v>296</v>
      </c>
      <c r="C19" s="122" t="s">
        <v>111</v>
      </c>
      <c r="D19" s="112">
        <v>1</v>
      </c>
      <c r="E19" s="113"/>
      <c r="F19" s="113"/>
      <c r="G19" s="11"/>
      <c r="H19" s="112"/>
      <c r="I19" s="113"/>
      <c r="J19" s="113"/>
      <c r="K19" s="113"/>
      <c r="L19" s="113"/>
      <c r="M19" s="113"/>
      <c r="N19" s="113"/>
      <c r="O19" s="113"/>
      <c r="P19" s="113"/>
      <c r="Q19" s="113"/>
      <c r="R19" s="113"/>
      <c r="S19" s="11"/>
      <c r="T19" s="127"/>
      <c r="U19" s="127"/>
      <c r="V19" s="112"/>
      <c r="W19" s="113"/>
      <c r="X19" s="113"/>
      <c r="Y19" s="113"/>
      <c r="Z19" s="113"/>
      <c r="AA19" s="113"/>
      <c r="AB19" s="11"/>
      <c r="AC19" s="8">
        <v>150</v>
      </c>
      <c r="AD19" s="127">
        <f t="shared" si="0"/>
        <v>5</v>
      </c>
      <c r="AE19" s="9">
        <f t="shared" si="1"/>
        <v>12</v>
      </c>
      <c r="AF19" s="9">
        <f t="shared" si="2"/>
        <v>0</v>
      </c>
      <c r="AG19" s="9">
        <f t="shared" si="3"/>
        <v>6</v>
      </c>
      <c r="AH19" s="9">
        <f t="shared" si="39"/>
        <v>132</v>
      </c>
      <c r="AI19" s="214">
        <v>12</v>
      </c>
      <c r="AJ19" s="214"/>
      <c r="AK19" s="214">
        <v>6</v>
      </c>
      <c r="AL19" s="351">
        <f t="shared" si="4"/>
        <v>5</v>
      </c>
      <c r="AM19" s="214"/>
      <c r="AN19" s="214"/>
      <c r="AO19" s="214"/>
      <c r="AP19" s="351">
        <f t="shared" si="5"/>
        <v>0</v>
      </c>
      <c r="AQ19" s="214"/>
      <c r="AR19" s="214"/>
      <c r="AS19" s="214"/>
      <c r="AT19" s="351">
        <f t="shared" si="6"/>
        <v>0</v>
      </c>
      <c r="AU19" s="214"/>
      <c r="AV19" s="214"/>
      <c r="AW19" s="214"/>
      <c r="AX19" s="351">
        <f t="shared" si="7"/>
        <v>0</v>
      </c>
      <c r="AY19" s="214"/>
      <c r="AZ19" s="214"/>
      <c r="BA19" s="214"/>
      <c r="BB19" s="351">
        <f t="shared" si="48"/>
        <v>0</v>
      </c>
      <c r="BC19" s="214"/>
      <c r="BD19" s="214"/>
      <c r="BE19" s="214"/>
      <c r="BF19" s="351">
        <f t="shared" si="49"/>
        <v>0</v>
      </c>
      <c r="BG19" s="214"/>
      <c r="BH19" s="214"/>
      <c r="BI19" s="214"/>
      <c r="BJ19" s="351">
        <f t="shared" si="50"/>
        <v>0</v>
      </c>
      <c r="BK19" s="214"/>
      <c r="BL19" s="214"/>
      <c r="BM19" s="214"/>
      <c r="BN19" s="351">
        <f t="shared" si="51"/>
        <v>0</v>
      </c>
      <c r="BO19" s="214"/>
      <c r="BP19" s="214"/>
      <c r="BQ19" s="214"/>
      <c r="BR19" s="351">
        <f t="shared" si="8"/>
        <v>0</v>
      </c>
      <c r="BS19" s="214"/>
      <c r="BT19" s="214"/>
      <c r="BU19" s="214"/>
      <c r="BV19" s="351">
        <f t="shared" si="9"/>
        <v>0</v>
      </c>
      <c r="BW19" s="214"/>
      <c r="BX19" s="214"/>
      <c r="BY19" s="214"/>
      <c r="BZ19" s="351">
        <f t="shared" si="10"/>
        <v>0</v>
      </c>
      <c r="CA19" s="214"/>
      <c r="CB19" s="214"/>
      <c r="CC19" s="214"/>
      <c r="CD19" s="351">
        <f t="shared" si="11"/>
        <v>0</v>
      </c>
      <c r="CE19" s="59">
        <f t="shared" si="12"/>
        <v>0.88</v>
      </c>
      <c r="CF19" s="110" t="str">
        <f t="shared" si="13"/>
        <v/>
      </c>
      <c r="CG19" s="81">
        <f t="shared" si="14"/>
        <v>5</v>
      </c>
      <c r="CH19" s="81">
        <f t="shared" si="15"/>
        <v>0</v>
      </c>
      <c r="CI19" s="81">
        <f t="shared" si="16"/>
        <v>0</v>
      </c>
      <c r="CJ19" s="81">
        <f t="shared" si="17"/>
        <v>0</v>
      </c>
      <c r="CK19" s="81">
        <f t="shared" si="18"/>
        <v>0</v>
      </c>
      <c r="CL19" s="81">
        <f t="shared" si="19"/>
        <v>0</v>
      </c>
      <c r="CM19" s="81">
        <f t="shared" si="20"/>
        <v>0</v>
      </c>
      <c r="CN19" s="81">
        <f t="shared" si="21"/>
        <v>0</v>
      </c>
      <c r="CO19" s="14">
        <f t="shared" si="22"/>
        <v>0</v>
      </c>
      <c r="CP19" s="81">
        <f t="shared" si="23"/>
        <v>0</v>
      </c>
      <c r="CQ19" s="81">
        <f t="shared" si="24"/>
        <v>0</v>
      </c>
      <c r="CR19" s="81">
        <f t="shared" si="25"/>
        <v>0</v>
      </c>
      <c r="CS19" s="84">
        <f t="shared" si="40"/>
        <v>5</v>
      </c>
      <c r="CV19" s="14">
        <f t="shared" si="26"/>
        <v>5</v>
      </c>
      <c r="CW19" s="14">
        <f t="shared" si="27"/>
        <v>0</v>
      </c>
      <c r="CX19" s="14">
        <f t="shared" si="28"/>
        <v>0</v>
      </c>
      <c r="CY19" s="14">
        <f t="shared" si="29"/>
        <v>0</v>
      </c>
      <c r="CZ19" s="14">
        <f t="shared" si="30"/>
        <v>0</v>
      </c>
      <c r="DA19" s="14">
        <f t="shared" si="31"/>
        <v>0</v>
      </c>
      <c r="DB19" s="14">
        <f t="shared" si="46"/>
        <v>0</v>
      </c>
      <c r="DC19" s="14">
        <f t="shared" si="47"/>
        <v>0</v>
      </c>
      <c r="DD19" s="14">
        <f t="shared" si="32"/>
        <v>0</v>
      </c>
      <c r="DE19" s="14">
        <f t="shared" si="33"/>
        <v>0</v>
      </c>
      <c r="DF19" s="14">
        <f t="shared" si="34"/>
        <v>0</v>
      </c>
      <c r="DG19" s="14">
        <f t="shared" si="35"/>
        <v>0</v>
      </c>
      <c r="DH19" s="188">
        <f t="shared" si="41"/>
        <v>5</v>
      </c>
      <c r="DI19" s="202">
        <f t="shared" si="36"/>
        <v>5</v>
      </c>
      <c r="DK19" s="70">
        <f t="shared" si="42"/>
        <v>1</v>
      </c>
      <c r="DL19" s="70">
        <f t="shared" si="37"/>
        <v>0</v>
      </c>
      <c r="DM19" s="70">
        <f t="shared" si="37"/>
        <v>0</v>
      </c>
      <c r="DN19" s="70">
        <f t="shared" si="37"/>
        <v>0</v>
      </c>
      <c r="DO19" s="70">
        <f t="shared" si="37"/>
        <v>0</v>
      </c>
      <c r="DP19" s="70">
        <f t="shared" si="37"/>
        <v>0</v>
      </c>
      <c r="DQ19" s="70">
        <f t="shared" si="37"/>
        <v>0</v>
      </c>
      <c r="DR19" s="70">
        <f t="shared" si="37"/>
        <v>0</v>
      </c>
      <c r="DS19" s="70">
        <f t="shared" si="37"/>
        <v>0</v>
      </c>
      <c r="DT19" s="70">
        <f t="shared" si="37"/>
        <v>0</v>
      </c>
      <c r="DU19" s="70">
        <f t="shared" si="37"/>
        <v>0</v>
      </c>
      <c r="DV19" s="70">
        <f t="shared" si="37"/>
        <v>0</v>
      </c>
      <c r="DW19" s="391">
        <f t="shared" si="43"/>
        <v>1</v>
      </c>
      <c r="DX19" s="80"/>
      <c r="DY19" s="70">
        <f t="shared" si="38"/>
        <v>0</v>
      </c>
      <c r="DZ19" s="70">
        <f t="shared" si="38"/>
        <v>0</v>
      </c>
      <c r="EA19" s="70">
        <f t="shared" si="38"/>
        <v>0</v>
      </c>
      <c r="EB19" s="70">
        <f t="shared" si="38"/>
        <v>0</v>
      </c>
      <c r="EC19" s="70">
        <f t="shared" si="38"/>
        <v>0</v>
      </c>
      <c r="ED19" s="70">
        <f t="shared" si="38"/>
        <v>0</v>
      </c>
      <c r="EE19" s="70">
        <f t="shared" si="38"/>
        <v>0</v>
      </c>
      <c r="EF19" s="70">
        <f t="shared" si="38"/>
        <v>0</v>
      </c>
      <c r="EG19" s="70">
        <f t="shared" si="38"/>
        <v>0</v>
      </c>
      <c r="EH19" s="70">
        <f t="shared" si="38"/>
        <v>0</v>
      </c>
      <c r="EI19" s="70">
        <f t="shared" si="38"/>
        <v>0</v>
      </c>
      <c r="EJ19" s="70">
        <f t="shared" si="38"/>
        <v>0</v>
      </c>
      <c r="EK19" s="392">
        <f t="shared" si="44"/>
        <v>0</v>
      </c>
      <c r="EO19" s="389">
        <f>SUM($AI19:$AK19)+SUM($AM19:$AO19)+SUM($AQ19:AS19)+SUM($AU19:AW19)+SUM($AY19:BA19)+SUM($BC19:BE19)+SUM($BG19:BI19)+SUM($BK19:BM19)+SUM($BO19:BQ19)+SUM($BS19:BU19)+SUM($BW19:BY19)+SUM($CA19:CC19)</f>
        <v>18</v>
      </c>
      <c r="EP19"/>
      <c r="EQ19">
        <f t="shared" si="45"/>
        <v>5</v>
      </c>
      <c r="ER19"/>
      <c r="ES19"/>
      <c r="ET19"/>
      <c r="EU19"/>
      <c r="EV19"/>
      <c r="EW19"/>
      <c r="EX19"/>
      <c r="EY19"/>
      <c r="EZ19"/>
      <c r="FA19"/>
      <c r="FB19"/>
      <c r="FC19"/>
      <c r="FD19"/>
      <c r="FE19"/>
      <c r="FF19"/>
      <c r="FG19"/>
      <c r="FH19"/>
      <c r="FI19"/>
      <c r="FJ19"/>
      <c r="FK19"/>
      <c r="FL19"/>
      <c r="FM19"/>
      <c r="FN19"/>
      <c r="FO19"/>
      <c r="FQ19" s="379"/>
      <c r="FR19" s="375" t="s">
        <v>93</v>
      </c>
    </row>
    <row r="20" spans="1:174" s="2" customFormat="1" x14ac:dyDescent="0.25">
      <c r="A20" s="348" t="s">
        <v>316</v>
      </c>
      <c r="B20" s="107" t="s">
        <v>297</v>
      </c>
      <c r="C20" s="122" t="s">
        <v>111</v>
      </c>
      <c r="D20" s="112">
        <v>1</v>
      </c>
      <c r="E20" s="113"/>
      <c r="F20" s="113"/>
      <c r="G20" s="11"/>
      <c r="H20" s="112"/>
      <c r="I20" s="113"/>
      <c r="J20" s="113"/>
      <c r="K20" s="113"/>
      <c r="L20" s="113"/>
      <c r="M20" s="113"/>
      <c r="N20" s="113"/>
      <c r="O20" s="113"/>
      <c r="P20" s="113"/>
      <c r="Q20" s="113"/>
      <c r="R20" s="113"/>
      <c r="S20" s="11"/>
      <c r="T20" s="127"/>
      <c r="U20" s="127"/>
      <c r="V20" s="112"/>
      <c r="W20" s="113"/>
      <c r="X20" s="113"/>
      <c r="Y20" s="113"/>
      <c r="Z20" s="113"/>
      <c r="AA20" s="113"/>
      <c r="AB20" s="11"/>
      <c r="AC20" s="8">
        <v>120</v>
      </c>
      <c r="AD20" s="127">
        <f t="shared" si="0"/>
        <v>4</v>
      </c>
      <c r="AE20" s="9">
        <f t="shared" si="1"/>
        <v>12</v>
      </c>
      <c r="AF20" s="9">
        <f t="shared" si="2"/>
        <v>0</v>
      </c>
      <c r="AG20" s="9">
        <f t="shared" si="3"/>
        <v>6</v>
      </c>
      <c r="AH20" s="9">
        <f t="shared" si="39"/>
        <v>102</v>
      </c>
      <c r="AI20" s="214">
        <v>12</v>
      </c>
      <c r="AJ20" s="214"/>
      <c r="AK20" s="214">
        <v>6</v>
      </c>
      <c r="AL20" s="351">
        <f t="shared" si="4"/>
        <v>4</v>
      </c>
      <c r="AM20" s="214"/>
      <c r="AN20" s="214"/>
      <c r="AO20" s="214"/>
      <c r="AP20" s="351">
        <f t="shared" si="5"/>
        <v>0</v>
      </c>
      <c r="AQ20" s="214"/>
      <c r="AR20" s="214"/>
      <c r="AS20" s="214"/>
      <c r="AT20" s="351">
        <f t="shared" si="6"/>
        <v>0</v>
      </c>
      <c r="AU20" s="214"/>
      <c r="AV20" s="214"/>
      <c r="AW20" s="214"/>
      <c r="AX20" s="351">
        <f t="shared" si="7"/>
        <v>0</v>
      </c>
      <c r="AY20" s="214"/>
      <c r="AZ20" s="214"/>
      <c r="BA20" s="214"/>
      <c r="BB20" s="351">
        <f t="shared" si="48"/>
        <v>0</v>
      </c>
      <c r="BC20" s="214"/>
      <c r="BD20" s="214"/>
      <c r="BE20" s="214"/>
      <c r="BF20" s="351">
        <f t="shared" si="49"/>
        <v>0</v>
      </c>
      <c r="BG20" s="214"/>
      <c r="BH20" s="214"/>
      <c r="BI20" s="214"/>
      <c r="BJ20" s="351">
        <f t="shared" si="50"/>
        <v>0</v>
      </c>
      <c r="BK20" s="214"/>
      <c r="BL20" s="214"/>
      <c r="BM20" s="214"/>
      <c r="BN20" s="351">
        <f t="shared" si="51"/>
        <v>0</v>
      </c>
      <c r="BO20" s="214"/>
      <c r="BP20" s="214"/>
      <c r="BQ20" s="214"/>
      <c r="BR20" s="351">
        <f t="shared" si="8"/>
        <v>0</v>
      </c>
      <c r="BS20" s="214"/>
      <c r="BT20" s="214"/>
      <c r="BU20" s="214"/>
      <c r="BV20" s="351">
        <f t="shared" si="9"/>
        <v>0</v>
      </c>
      <c r="BW20" s="214"/>
      <c r="BX20" s="214"/>
      <c r="BY20" s="214"/>
      <c r="BZ20" s="351">
        <f t="shared" si="10"/>
        <v>0</v>
      </c>
      <c r="CA20" s="214"/>
      <c r="CB20" s="214"/>
      <c r="CC20" s="214"/>
      <c r="CD20" s="351">
        <f t="shared" si="11"/>
        <v>0</v>
      </c>
      <c r="CE20" s="59">
        <f t="shared" si="12"/>
        <v>0.85</v>
      </c>
      <c r="CF20" s="110" t="str">
        <f t="shared" si="13"/>
        <v/>
      </c>
      <c r="CG20" s="81">
        <f t="shared" si="14"/>
        <v>4</v>
      </c>
      <c r="CH20" s="81">
        <f t="shared" si="15"/>
        <v>0</v>
      </c>
      <c r="CI20" s="81">
        <f t="shared" si="16"/>
        <v>0</v>
      </c>
      <c r="CJ20" s="81">
        <f t="shared" si="17"/>
        <v>0</v>
      </c>
      <c r="CK20" s="81">
        <f t="shared" si="18"/>
        <v>0</v>
      </c>
      <c r="CL20" s="81">
        <f t="shared" si="19"/>
        <v>0</v>
      </c>
      <c r="CM20" s="81">
        <f t="shared" si="20"/>
        <v>0</v>
      </c>
      <c r="CN20" s="81">
        <f t="shared" si="21"/>
        <v>0</v>
      </c>
      <c r="CO20" s="14">
        <f t="shared" si="22"/>
        <v>0</v>
      </c>
      <c r="CP20" s="81">
        <f t="shared" si="23"/>
        <v>0</v>
      </c>
      <c r="CQ20" s="81">
        <f t="shared" si="24"/>
        <v>0</v>
      </c>
      <c r="CR20" s="81">
        <f t="shared" si="25"/>
        <v>0</v>
      </c>
      <c r="CS20" s="84">
        <f t="shared" si="40"/>
        <v>4</v>
      </c>
      <c r="CV20" s="14">
        <f t="shared" si="26"/>
        <v>4</v>
      </c>
      <c r="CW20" s="14">
        <f t="shared" si="27"/>
        <v>0</v>
      </c>
      <c r="CX20" s="14">
        <f t="shared" si="28"/>
        <v>0</v>
      </c>
      <c r="CY20" s="14">
        <f t="shared" si="29"/>
        <v>0</v>
      </c>
      <c r="CZ20" s="14">
        <f t="shared" si="30"/>
        <v>0</v>
      </c>
      <c r="DA20" s="14">
        <f t="shared" si="31"/>
        <v>0</v>
      </c>
      <c r="DB20" s="14">
        <f t="shared" si="46"/>
        <v>0</v>
      </c>
      <c r="DC20" s="14">
        <f t="shared" si="47"/>
        <v>0</v>
      </c>
      <c r="DD20" s="14">
        <f t="shared" si="32"/>
        <v>0</v>
      </c>
      <c r="DE20" s="14">
        <f t="shared" si="33"/>
        <v>0</v>
      </c>
      <c r="DF20" s="14">
        <f t="shared" si="34"/>
        <v>0</v>
      </c>
      <c r="DG20" s="14">
        <f t="shared" si="35"/>
        <v>0</v>
      </c>
      <c r="DH20" s="188">
        <f t="shared" si="41"/>
        <v>4</v>
      </c>
      <c r="DI20" s="202">
        <f t="shared" si="36"/>
        <v>4</v>
      </c>
      <c r="DK20" s="70">
        <f t="shared" si="42"/>
        <v>1</v>
      </c>
      <c r="DL20" s="70">
        <f t="shared" si="37"/>
        <v>0</v>
      </c>
      <c r="DM20" s="70">
        <f t="shared" si="37"/>
        <v>0</v>
      </c>
      <c r="DN20" s="70">
        <f t="shared" si="37"/>
        <v>0</v>
      </c>
      <c r="DO20" s="70">
        <f t="shared" si="37"/>
        <v>0</v>
      </c>
      <c r="DP20" s="70">
        <f t="shared" si="37"/>
        <v>0</v>
      </c>
      <c r="DQ20" s="70">
        <f t="shared" si="37"/>
        <v>0</v>
      </c>
      <c r="DR20" s="70">
        <f t="shared" si="37"/>
        <v>0</v>
      </c>
      <c r="DS20" s="70">
        <f t="shared" si="37"/>
        <v>0</v>
      </c>
      <c r="DT20" s="70">
        <f t="shared" si="37"/>
        <v>0</v>
      </c>
      <c r="DU20" s="70">
        <f t="shared" si="37"/>
        <v>0</v>
      </c>
      <c r="DV20" s="70">
        <f t="shared" si="37"/>
        <v>0</v>
      </c>
      <c r="DW20" s="391">
        <f t="shared" si="43"/>
        <v>1</v>
      </c>
      <c r="DX20" s="80"/>
      <c r="DY20" s="70">
        <f t="shared" si="38"/>
        <v>0</v>
      </c>
      <c r="DZ20" s="70">
        <f t="shared" si="38"/>
        <v>0</v>
      </c>
      <c r="EA20" s="70">
        <f t="shared" si="38"/>
        <v>0</v>
      </c>
      <c r="EB20" s="70">
        <f t="shared" si="38"/>
        <v>0</v>
      </c>
      <c r="EC20" s="70">
        <f t="shared" si="38"/>
        <v>0</v>
      </c>
      <c r="ED20" s="70">
        <f t="shared" si="38"/>
        <v>0</v>
      </c>
      <c r="EE20" s="70">
        <f t="shared" si="38"/>
        <v>0</v>
      </c>
      <c r="EF20" s="70">
        <f t="shared" si="38"/>
        <v>0</v>
      </c>
      <c r="EG20" s="70">
        <f t="shared" si="38"/>
        <v>0</v>
      </c>
      <c r="EH20" s="70">
        <f t="shared" si="38"/>
        <v>0</v>
      </c>
      <c r="EI20" s="70">
        <f t="shared" si="38"/>
        <v>0</v>
      </c>
      <c r="EJ20" s="70">
        <f t="shared" si="38"/>
        <v>0</v>
      </c>
      <c r="EK20" s="392">
        <f t="shared" si="44"/>
        <v>0</v>
      </c>
      <c r="EO20" s="389">
        <f>SUM($AI20:$AK20)+SUM($AM20:$AO20)+SUM($AQ20:AS20)+SUM($AU20:AW20)+SUM($AY20:BA20)+SUM($BC20:BE20)+SUM($BG20:BI20)+SUM($BK20:BM20)+SUM($BO20:BQ20)+SUM($BS20:BU20)+SUM($BW20:BY20)+SUM($CA20:CC20)</f>
        <v>18</v>
      </c>
      <c r="EP20"/>
      <c r="EQ20">
        <f t="shared" si="45"/>
        <v>6</v>
      </c>
      <c r="ER20"/>
      <c r="ES20"/>
      <c r="ET20"/>
      <c r="EU20"/>
      <c r="EV20"/>
      <c r="EW20"/>
      <c r="EX20"/>
      <c r="EY20"/>
      <c r="EZ20"/>
      <c r="FA20"/>
      <c r="FB20"/>
      <c r="FC20"/>
      <c r="FD20"/>
      <c r="FE20"/>
      <c r="FF20"/>
      <c r="FG20"/>
      <c r="FH20"/>
      <c r="FI20"/>
      <c r="FJ20"/>
      <c r="FK20"/>
      <c r="FL20"/>
      <c r="FM20"/>
      <c r="FN20"/>
      <c r="FO20"/>
      <c r="FQ20" s="379"/>
      <c r="FR20" s="375" t="s">
        <v>94</v>
      </c>
    </row>
    <row r="21" spans="1:174" s="2" customFormat="1" x14ac:dyDescent="0.25">
      <c r="A21" s="348" t="s">
        <v>317</v>
      </c>
      <c r="B21" s="107" t="s">
        <v>298</v>
      </c>
      <c r="C21" s="122" t="s">
        <v>111</v>
      </c>
      <c r="D21" s="112">
        <v>1</v>
      </c>
      <c r="E21" s="113"/>
      <c r="F21" s="113"/>
      <c r="G21" s="11"/>
      <c r="H21" s="112"/>
      <c r="I21" s="113"/>
      <c r="J21" s="113"/>
      <c r="K21" s="113"/>
      <c r="L21" s="113"/>
      <c r="M21" s="113"/>
      <c r="N21" s="113"/>
      <c r="O21" s="113"/>
      <c r="P21" s="113"/>
      <c r="Q21" s="113"/>
      <c r="R21" s="113"/>
      <c r="S21" s="11"/>
      <c r="T21" s="127"/>
      <c r="U21" s="127"/>
      <c r="V21" s="112"/>
      <c r="W21" s="113"/>
      <c r="X21" s="113"/>
      <c r="Y21" s="113"/>
      <c r="Z21" s="113"/>
      <c r="AA21" s="113"/>
      <c r="AB21" s="11"/>
      <c r="AC21" s="8">
        <v>90</v>
      </c>
      <c r="AD21" s="127">
        <f t="shared" si="0"/>
        <v>3</v>
      </c>
      <c r="AE21" s="9">
        <f t="shared" si="1"/>
        <v>12</v>
      </c>
      <c r="AF21" s="9">
        <f t="shared" si="2"/>
        <v>0</v>
      </c>
      <c r="AG21" s="9">
        <f t="shared" si="3"/>
        <v>6</v>
      </c>
      <c r="AH21" s="9">
        <f t="shared" si="39"/>
        <v>72</v>
      </c>
      <c r="AI21" s="214">
        <v>12</v>
      </c>
      <c r="AJ21" s="214"/>
      <c r="AK21" s="214">
        <v>6</v>
      </c>
      <c r="AL21" s="351">
        <f t="shared" si="4"/>
        <v>3</v>
      </c>
      <c r="AM21" s="214"/>
      <c r="AN21" s="214"/>
      <c r="AO21" s="214"/>
      <c r="AP21" s="351">
        <f t="shared" si="5"/>
        <v>0</v>
      </c>
      <c r="AQ21" s="214"/>
      <c r="AR21" s="214"/>
      <c r="AS21" s="214"/>
      <c r="AT21" s="351">
        <f t="shared" si="6"/>
        <v>0</v>
      </c>
      <c r="AU21" s="214"/>
      <c r="AV21" s="214">
        <v>0</v>
      </c>
      <c r="AW21" s="214"/>
      <c r="AX21" s="351">
        <f t="shared" si="7"/>
        <v>0</v>
      </c>
      <c r="AY21" s="214"/>
      <c r="AZ21" s="214"/>
      <c r="BA21" s="214"/>
      <c r="BB21" s="351">
        <f t="shared" si="48"/>
        <v>0</v>
      </c>
      <c r="BC21" s="214"/>
      <c r="BD21" s="214"/>
      <c r="BE21" s="214"/>
      <c r="BF21" s="351">
        <f t="shared" si="49"/>
        <v>0</v>
      </c>
      <c r="BG21" s="214"/>
      <c r="BH21" s="214"/>
      <c r="BI21" s="214"/>
      <c r="BJ21" s="351">
        <f t="shared" si="50"/>
        <v>0</v>
      </c>
      <c r="BK21" s="214"/>
      <c r="BL21" s="214"/>
      <c r="BM21" s="214"/>
      <c r="BN21" s="351">
        <f t="shared" si="51"/>
        <v>0</v>
      </c>
      <c r="BO21" s="214"/>
      <c r="BP21" s="214"/>
      <c r="BQ21" s="214"/>
      <c r="BR21" s="351">
        <f t="shared" si="8"/>
        <v>0</v>
      </c>
      <c r="BS21" s="214"/>
      <c r="BT21" s="214"/>
      <c r="BU21" s="214"/>
      <c r="BV21" s="351">
        <f t="shared" si="9"/>
        <v>0</v>
      </c>
      <c r="BW21" s="214"/>
      <c r="BX21" s="214"/>
      <c r="BY21" s="214"/>
      <c r="BZ21" s="351">
        <f t="shared" si="10"/>
        <v>0</v>
      </c>
      <c r="CA21" s="214"/>
      <c r="CB21" s="214"/>
      <c r="CC21" s="214"/>
      <c r="CD21" s="351">
        <f t="shared" si="11"/>
        <v>0</v>
      </c>
      <c r="CE21" s="59">
        <f t="shared" si="12"/>
        <v>0.8</v>
      </c>
      <c r="CF21" s="110" t="str">
        <f t="shared" si="13"/>
        <v/>
      </c>
      <c r="CG21" s="81">
        <f t="shared" si="14"/>
        <v>3</v>
      </c>
      <c r="CH21" s="81">
        <f t="shared" si="15"/>
        <v>0</v>
      </c>
      <c r="CI21" s="81">
        <f t="shared" si="16"/>
        <v>0</v>
      </c>
      <c r="CJ21" s="81">
        <f t="shared" si="17"/>
        <v>0</v>
      </c>
      <c r="CK21" s="81">
        <f t="shared" si="18"/>
        <v>0</v>
      </c>
      <c r="CL21" s="81">
        <f t="shared" si="19"/>
        <v>0</v>
      </c>
      <c r="CM21" s="81">
        <f t="shared" si="20"/>
        <v>0</v>
      </c>
      <c r="CN21" s="81">
        <f t="shared" si="21"/>
        <v>0</v>
      </c>
      <c r="CO21" s="14">
        <f t="shared" si="22"/>
        <v>0</v>
      </c>
      <c r="CP21" s="81">
        <f t="shared" si="23"/>
        <v>0</v>
      </c>
      <c r="CQ21" s="81">
        <f t="shared" si="24"/>
        <v>0</v>
      </c>
      <c r="CR21" s="81">
        <f t="shared" si="25"/>
        <v>0</v>
      </c>
      <c r="CS21" s="84">
        <f t="shared" si="40"/>
        <v>3</v>
      </c>
      <c r="CV21" s="14">
        <f t="shared" si="26"/>
        <v>3</v>
      </c>
      <c r="CW21" s="14">
        <f t="shared" si="27"/>
        <v>0</v>
      </c>
      <c r="CX21" s="14">
        <f t="shared" si="28"/>
        <v>0</v>
      </c>
      <c r="CY21" s="14">
        <f t="shared" si="29"/>
        <v>0</v>
      </c>
      <c r="CZ21" s="14">
        <f t="shared" si="30"/>
        <v>0</v>
      </c>
      <c r="DA21" s="14">
        <f t="shared" si="31"/>
        <v>0</v>
      </c>
      <c r="DB21" s="14">
        <f t="shared" si="46"/>
        <v>0</v>
      </c>
      <c r="DC21" s="14">
        <f t="shared" si="47"/>
        <v>0</v>
      </c>
      <c r="DD21" s="14">
        <f t="shared" si="32"/>
        <v>0</v>
      </c>
      <c r="DE21" s="14">
        <f t="shared" si="33"/>
        <v>0</v>
      </c>
      <c r="DF21" s="14">
        <f t="shared" si="34"/>
        <v>0</v>
      </c>
      <c r="DG21" s="14">
        <f t="shared" si="35"/>
        <v>0</v>
      </c>
      <c r="DH21" s="188">
        <f t="shared" si="41"/>
        <v>3</v>
      </c>
      <c r="DI21" s="202">
        <f t="shared" si="36"/>
        <v>3</v>
      </c>
      <c r="DK21" s="70">
        <f t="shared" si="42"/>
        <v>1</v>
      </c>
      <c r="DL21" s="70">
        <f t="shared" si="37"/>
        <v>0</v>
      </c>
      <c r="DM21" s="70">
        <f t="shared" si="37"/>
        <v>0</v>
      </c>
      <c r="DN21" s="70">
        <f t="shared" si="37"/>
        <v>0</v>
      </c>
      <c r="DO21" s="70">
        <f t="shared" si="37"/>
        <v>0</v>
      </c>
      <c r="DP21" s="70">
        <f t="shared" si="37"/>
        <v>0</v>
      </c>
      <c r="DQ21" s="70">
        <f t="shared" si="37"/>
        <v>0</v>
      </c>
      <c r="DR21" s="70">
        <f t="shared" si="37"/>
        <v>0</v>
      </c>
      <c r="DS21" s="70">
        <f t="shared" si="37"/>
        <v>0</v>
      </c>
      <c r="DT21" s="70">
        <f t="shared" si="37"/>
        <v>0</v>
      </c>
      <c r="DU21" s="70">
        <f t="shared" si="37"/>
        <v>0</v>
      </c>
      <c r="DV21" s="70">
        <f t="shared" si="37"/>
        <v>0</v>
      </c>
      <c r="DW21" s="391">
        <f t="shared" si="43"/>
        <v>1</v>
      </c>
      <c r="DX21" s="80"/>
      <c r="DY21" s="70">
        <f t="shared" si="38"/>
        <v>0</v>
      </c>
      <c r="DZ21" s="70">
        <f t="shared" si="38"/>
        <v>0</v>
      </c>
      <c r="EA21" s="70">
        <f t="shared" si="38"/>
        <v>0</v>
      </c>
      <c r="EB21" s="70">
        <f t="shared" si="38"/>
        <v>0</v>
      </c>
      <c r="EC21" s="70">
        <f t="shared" si="38"/>
        <v>0</v>
      </c>
      <c r="ED21" s="70">
        <f t="shared" si="38"/>
        <v>0</v>
      </c>
      <c r="EE21" s="70">
        <f t="shared" si="38"/>
        <v>0</v>
      </c>
      <c r="EF21" s="70">
        <f t="shared" si="38"/>
        <v>0</v>
      </c>
      <c r="EG21" s="70">
        <f t="shared" si="38"/>
        <v>0</v>
      </c>
      <c r="EH21" s="70">
        <f t="shared" si="38"/>
        <v>0</v>
      </c>
      <c r="EI21" s="70">
        <f t="shared" si="38"/>
        <v>0</v>
      </c>
      <c r="EJ21" s="70">
        <f t="shared" si="38"/>
        <v>0</v>
      </c>
      <c r="EK21" s="392">
        <f t="shared" si="44"/>
        <v>0</v>
      </c>
      <c r="EO21" s="389">
        <f>SUM($AI21:$AK21)+SUM($AM21:$AO21)+SUM($AQ21:AS21)+SUM($AU21:AW21)+SUM($AY21:BA21)+SUM($BC21:BE21)+SUM($BG21:BI21)+SUM($BK21:BM21)+SUM($BO21:BQ21)+SUM($BS21:BU21)+SUM($BW21:BY21)+SUM($CA21:CC21)</f>
        <v>18</v>
      </c>
      <c r="EP21"/>
      <c r="EQ21">
        <f t="shared" si="45"/>
        <v>7</v>
      </c>
      <c r="ER21"/>
      <c r="ES21"/>
      <c r="ET21"/>
      <c r="EU21"/>
      <c r="EV21"/>
      <c r="EW21"/>
      <c r="EX21"/>
      <c r="EY21"/>
      <c r="EZ21"/>
      <c r="FA21"/>
      <c r="FB21"/>
      <c r="FC21"/>
      <c r="FD21"/>
      <c r="FE21"/>
      <c r="FF21"/>
      <c r="FG21"/>
      <c r="FH21"/>
      <c r="FI21"/>
      <c r="FJ21"/>
      <c r="FK21"/>
      <c r="FL21"/>
      <c r="FM21"/>
      <c r="FN21"/>
      <c r="FO21"/>
      <c r="FQ21" s="379"/>
      <c r="FR21" s="375" t="s">
        <v>244</v>
      </c>
    </row>
    <row r="22" spans="1:174" s="2" customFormat="1" x14ac:dyDescent="0.25">
      <c r="A22" s="348" t="s">
        <v>318</v>
      </c>
      <c r="B22" s="107" t="s">
        <v>299</v>
      </c>
      <c r="C22" s="122" t="s">
        <v>111</v>
      </c>
      <c r="D22" s="112">
        <v>1</v>
      </c>
      <c r="E22" s="113"/>
      <c r="F22" s="113"/>
      <c r="G22" s="11"/>
      <c r="H22" s="112"/>
      <c r="I22" s="113"/>
      <c r="J22" s="113"/>
      <c r="K22" s="113"/>
      <c r="L22" s="113"/>
      <c r="M22" s="113"/>
      <c r="N22" s="113"/>
      <c r="O22" s="113"/>
      <c r="P22" s="113"/>
      <c r="Q22" s="113"/>
      <c r="R22" s="113"/>
      <c r="S22" s="11"/>
      <c r="T22" s="127"/>
      <c r="U22" s="127"/>
      <c r="V22" s="112"/>
      <c r="W22" s="113"/>
      <c r="X22" s="113"/>
      <c r="Y22" s="113"/>
      <c r="Z22" s="113"/>
      <c r="AA22" s="113"/>
      <c r="AB22" s="11"/>
      <c r="AC22" s="8">
        <v>120</v>
      </c>
      <c r="AD22" s="127">
        <f t="shared" si="0"/>
        <v>4</v>
      </c>
      <c r="AE22" s="9">
        <f t="shared" si="1"/>
        <v>12</v>
      </c>
      <c r="AF22" s="9">
        <f t="shared" si="2"/>
        <v>0</v>
      </c>
      <c r="AG22" s="9">
        <f t="shared" si="3"/>
        <v>6</v>
      </c>
      <c r="AH22" s="9">
        <f t="shared" si="39"/>
        <v>102</v>
      </c>
      <c r="AI22" s="214">
        <v>12</v>
      </c>
      <c r="AJ22" s="214"/>
      <c r="AK22" s="214">
        <v>6</v>
      </c>
      <c r="AL22" s="351">
        <f t="shared" si="4"/>
        <v>4</v>
      </c>
      <c r="AM22" s="214"/>
      <c r="AN22" s="214"/>
      <c r="AO22" s="214"/>
      <c r="AP22" s="351">
        <f t="shared" si="5"/>
        <v>0</v>
      </c>
      <c r="AQ22" s="214"/>
      <c r="AR22" s="214"/>
      <c r="AS22" s="214"/>
      <c r="AT22" s="351">
        <f t="shared" si="6"/>
        <v>0</v>
      </c>
      <c r="AU22" s="214"/>
      <c r="AV22" s="214"/>
      <c r="AW22" s="214"/>
      <c r="AX22" s="351">
        <f t="shared" si="7"/>
        <v>0</v>
      </c>
      <c r="AY22" s="214"/>
      <c r="AZ22" s="214"/>
      <c r="BA22" s="214"/>
      <c r="BB22" s="351">
        <f t="shared" si="48"/>
        <v>0</v>
      </c>
      <c r="BC22" s="214"/>
      <c r="BD22" s="214"/>
      <c r="BE22" s="214"/>
      <c r="BF22" s="351">
        <f t="shared" si="49"/>
        <v>0</v>
      </c>
      <c r="BG22" s="214"/>
      <c r="BH22" s="214"/>
      <c r="BI22" s="214"/>
      <c r="BJ22" s="351">
        <f t="shared" si="50"/>
        <v>0</v>
      </c>
      <c r="BK22" s="214"/>
      <c r="BL22" s="214"/>
      <c r="BM22" s="214"/>
      <c r="BN22" s="351">
        <f t="shared" si="51"/>
        <v>0</v>
      </c>
      <c r="BO22" s="214"/>
      <c r="BP22" s="214"/>
      <c r="BQ22" s="214"/>
      <c r="BR22" s="351">
        <f t="shared" si="8"/>
        <v>0</v>
      </c>
      <c r="BS22" s="214"/>
      <c r="BT22" s="214"/>
      <c r="BU22" s="214"/>
      <c r="BV22" s="351">
        <f t="shared" si="9"/>
        <v>0</v>
      </c>
      <c r="BW22" s="214"/>
      <c r="BX22" s="214"/>
      <c r="BY22" s="214"/>
      <c r="BZ22" s="351">
        <f t="shared" si="10"/>
        <v>0</v>
      </c>
      <c r="CA22" s="214"/>
      <c r="CB22" s="214"/>
      <c r="CC22" s="214"/>
      <c r="CD22" s="351">
        <f t="shared" si="11"/>
        <v>0</v>
      </c>
      <c r="CE22" s="59">
        <f t="shared" si="12"/>
        <v>0.85</v>
      </c>
      <c r="CF22" s="110" t="str">
        <f t="shared" si="13"/>
        <v/>
      </c>
      <c r="CG22" s="81">
        <f t="shared" si="14"/>
        <v>4</v>
      </c>
      <c r="CH22" s="81">
        <f t="shared" si="15"/>
        <v>0</v>
      </c>
      <c r="CI22" s="81">
        <f t="shared" si="16"/>
        <v>0</v>
      </c>
      <c r="CJ22" s="81">
        <f t="shared" si="17"/>
        <v>0</v>
      </c>
      <c r="CK22" s="81">
        <f t="shared" si="18"/>
        <v>0</v>
      </c>
      <c r="CL22" s="81">
        <f t="shared" si="19"/>
        <v>0</v>
      </c>
      <c r="CM22" s="81">
        <f t="shared" si="20"/>
        <v>0</v>
      </c>
      <c r="CN22" s="81">
        <f t="shared" si="21"/>
        <v>0</v>
      </c>
      <c r="CO22" s="14">
        <f t="shared" si="22"/>
        <v>0</v>
      </c>
      <c r="CP22" s="81">
        <f t="shared" si="23"/>
        <v>0</v>
      </c>
      <c r="CQ22" s="81">
        <f t="shared" si="24"/>
        <v>0</v>
      </c>
      <c r="CR22" s="81">
        <f t="shared" si="25"/>
        <v>0</v>
      </c>
      <c r="CS22" s="84">
        <f t="shared" si="40"/>
        <v>4</v>
      </c>
      <c r="CV22" s="14">
        <f t="shared" si="26"/>
        <v>4</v>
      </c>
      <c r="CW22" s="14">
        <f t="shared" si="27"/>
        <v>0</v>
      </c>
      <c r="CX22" s="14">
        <f t="shared" si="28"/>
        <v>0</v>
      </c>
      <c r="CY22" s="14">
        <f t="shared" si="29"/>
        <v>0</v>
      </c>
      <c r="CZ22" s="14">
        <f t="shared" si="30"/>
        <v>0</v>
      </c>
      <c r="DA22" s="14">
        <f t="shared" si="31"/>
        <v>0</v>
      </c>
      <c r="DB22" s="14">
        <f t="shared" si="46"/>
        <v>0</v>
      </c>
      <c r="DC22" s="14">
        <f t="shared" si="47"/>
        <v>0</v>
      </c>
      <c r="DD22" s="14">
        <f t="shared" si="32"/>
        <v>0</v>
      </c>
      <c r="DE22" s="14">
        <f t="shared" si="33"/>
        <v>0</v>
      </c>
      <c r="DF22" s="14">
        <f t="shared" si="34"/>
        <v>0</v>
      </c>
      <c r="DG22" s="14">
        <f t="shared" si="35"/>
        <v>0</v>
      </c>
      <c r="DH22" s="188">
        <f t="shared" si="41"/>
        <v>4</v>
      </c>
      <c r="DI22" s="202">
        <f t="shared" si="36"/>
        <v>4</v>
      </c>
      <c r="DK22" s="70">
        <f t="shared" si="42"/>
        <v>1</v>
      </c>
      <c r="DL22" s="70">
        <f t="shared" si="37"/>
        <v>0</v>
      </c>
      <c r="DM22" s="70">
        <f t="shared" si="37"/>
        <v>0</v>
      </c>
      <c r="DN22" s="70">
        <f t="shared" si="37"/>
        <v>0</v>
      </c>
      <c r="DO22" s="70">
        <f t="shared" si="37"/>
        <v>0</v>
      </c>
      <c r="DP22" s="70">
        <f t="shared" si="37"/>
        <v>0</v>
      </c>
      <c r="DQ22" s="70">
        <f t="shared" si="37"/>
        <v>0</v>
      </c>
      <c r="DR22" s="70">
        <f t="shared" si="37"/>
        <v>0</v>
      </c>
      <c r="DS22" s="70">
        <f t="shared" si="37"/>
        <v>0</v>
      </c>
      <c r="DT22" s="70">
        <f t="shared" si="37"/>
        <v>0</v>
      </c>
      <c r="DU22" s="70">
        <f t="shared" si="37"/>
        <v>0</v>
      </c>
      <c r="DV22" s="70">
        <f t="shared" si="37"/>
        <v>0</v>
      </c>
      <c r="DW22" s="391">
        <f t="shared" si="43"/>
        <v>1</v>
      </c>
      <c r="DX22" s="80"/>
      <c r="DY22" s="70">
        <f t="shared" si="38"/>
        <v>0</v>
      </c>
      <c r="DZ22" s="70">
        <f t="shared" si="38"/>
        <v>0</v>
      </c>
      <c r="EA22" s="70">
        <f t="shared" si="38"/>
        <v>0</v>
      </c>
      <c r="EB22" s="70">
        <f t="shared" si="38"/>
        <v>0</v>
      </c>
      <c r="EC22" s="70">
        <f t="shared" si="38"/>
        <v>0</v>
      </c>
      <c r="ED22" s="70">
        <f t="shared" si="38"/>
        <v>0</v>
      </c>
      <c r="EE22" s="70">
        <f t="shared" si="38"/>
        <v>0</v>
      </c>
      <c r="EF22" s="70">
        <f t="shared" si="38"/>
        <v>0</v>
      </c>
      <c r="EG22" s="70">
        <f t="shared" si="38"/>
        <v>0</v>
      </c>
      <c r="EH22" s="70">
        <f t="shared" si="38"/>
        <v>0</v>
      </c>
      <c r="EI22" s="70">
        <f t="shared" si="38"/>
        <v>0</v>
      </c>
      <c r="EJ22" s="70">
        <f t="shared" si="38"/>
        <v>0</v>
      </c>
      <c r="EK22" s="392">
        <f t="shared" si="44"/>
        <v>0</v>
      </c>
      <c r="EO22" s="389">
        <f>SUM($AI22:$AK22)+SUM($AM22:$AO22)+SUM($AQ22:AS22)+SUM($AU22:AW22)+SUM($AY22:BA22)+SUM($BC22:BE22)+SUM($BG22:BI22)+SUM($BK22:BM22)+SUM($BO22:BQ22)+SUM($BS22:BU22)+SUM($BW22:BY22)+SUM($CA22:CC22)</f>
        <v>18</v>
      </c>
      <c r="EP22"/>
      <c r="EQ22">
        <f t="shared" si="45"/>
        <v>8</v>
      </c>
      <c r="ER22"/>
      <c r="ES22"/>
      <c r="ET22"/>
      <c r="EU22"/>
      <c r="EV22"/>
      <c r="EW22"/>
      <c r="EX22"/>
      <c r="EY22"/>
      <c r="EZ22"/>
      <c r="FA22"/>
      <c r="FB22"/>
      <c r="FC22"/>
      <c r="FD22"/>
      <c r="FE22"/>
      <c r="FF22"/>
      <c r="FG22"/>
      <c r="FH22"/>
      <c r="FI22"/>
      <c r="FJ22"/>
      <c r="FK22"/>
      <c r="FL22"/>
      <c r="FM22"/>
      <c r="FN22"/>
      <c r="FO22"/>
      <c r="FQ22" s="379"/>
      <c r="FR22" s="375" t="s">
        <v>274</v>
      </c>
    </row>
    <row r="23" spans="1:174" s="2" customFormat="1" x14ac:dyDescent="0.25">
      <c r="A23" s="348" t="s">
        <v>319</v>
      </c>
      <c r="B23" s="107" t="s">
        <v>310</v>
      </c>
      <c r="C23" s="122" t="s">
        <v>111</v>
      </c>
      <c r="D23" s="112"/>
      <c r="E23" s="113"/>
      <c r="F23" s="113"/>
      <c r="G23" s="11"/>
      <c r="H23" s="112">
        <v>1</v>
      </c>
      <c r="I23" s="113"/>
      <c r="J23" s="113"/>
      <c r="K23" s="113"/>
      <c r="L23" s="113"/>
      <c r="M23" s="113"/>
      <c r="N23" s="113"/>
      <c r="O23" s="113"/>
      <c r="P23" s="113"/>
      <c r="Q23" s="113"/>
      <c r="R23" s="113"/>
      <c r="S23" s="11"/>
      <c r="T23" s="127"/>
      <c r="U23" s="127"/>
      <c r="V23" s="112"/>
      <c r="W23" s="113"/>
      <c r="X23" s="113"/>
      <c r="Y23" s="113"/>
      <c r="Z23" s="113"/>
      <c r="AA23" s="113"/>
      <c r="AB23" s="11"/>
      <c r="AC23" s="8">
        <v>120</v>
      </c>
      <c r="AD23" s="127">
        <f t="shared" si="0"/>
        <v>4</v>
      </c>
      <c r="AE23" s="9">
        <f t="shared" si="1"/>
        <v>12</v>
      </c>
      <c r="AF23" s="9">
        <f t="shared" si="2"/>
        <v>0</v>
      </c>
      <c r="AG23" s="9">
        <f t="shared" si="3"/>
        <v>6</v>
      </c>
      <c r="AH23" s="9">
        <f t="shared" si="39"/>
        <v>102</v>
      </c>
      <c r="AI23" s="214">
        <v>12</v>
      </c>
      <c r="AJ23" s="214"/>
      <c r="AK23" s="214">
        <v>6</v>
      </c>
      <c r="AL23" s="351">
        <f t="shared" si="4"/>
        <v>4</v>
      </c>
      <c r="AM23" s="214"/>
      <c r="AN23" s="214"/>
      <c r="AO23" s="214"/>
      <c r="AP23" s="351">
        <f t="shared" si="5"/>
        <v>0</v>
      </c>
      <c r="AQ23" s="214"/>
      <c r="AR23" s="214"/>
      <c r="AS23" s="214"/>
      <c r="AT23" s="351">
        <f t="shared" si="6"/>
        <v>0</v>
      </c>
      <c r="AU23" s="214"/>
      <c r="AV23" s="214">
        <v>0</v>
      </c>
      <c r="AW23" s="214"/>
      <c r="AX23" s="351">
        <f t="shared" si="7"/>
        <v>0</v>
      </c>
      <c r="AY23" s="214"/>
      <c r="AZ23" s="214"/>
      <c r="BA23" s="214"/>
      <c r="BB23" s="351">
        <f t="shared" si="48"/>
        <v>0</v>
      </c>
      <c r="BC23" s="214"/>
      <c r="BD23" s="214"/>
      <c r="BE23" s="214"/>
      <c r="BF23" s="351">
        <f t="shared" si="49"/>
        <v>0</v>
      </c>
      <c r="BG23" s="214"/>
      <c r="BH23" s="214"/>
      <c r="BI23" s="214"/>
      <c r="BJ23" s="351">
        <f t="shared" si="50"/>
        <v>0</v>
      </c>
      <c r="BK23" s="214"/>
      <c r="BL23" s="214"/>
      <c r="BM23" s="214"/>
      <c r="BN23" s="351">
        <f t="shared" si="51"/>
        <v>0</v>
      </c>
      <c r="BO23" s="214"/>
      <c r="BP23" s="214"/>
      <c r="BQ23" s="214"/>
      <c r="BR23" s="351">
        <f t="shared" si="8"/>
        <v>0</v>
      </c>
      <c r="BS23" s="214"/>
      <c r="BT23" s="214"/>
      <c r="BU23" s="214"/>
      <c r="BV23" s="351">
        <f t="shared" si="9"/>
        <v>0</v>
      </c>
      <c r="BW23" s="214"/>
      <c r="BX23" s="214"/>
      <c r="BY23" s="214"/>
      <c r="BZ23" s="351">
        <f t="shared" si="10"/>
        <v>0</v>
      </c>
      <c r="CA23" s="214"/>
      <c r="CB23" s="214"/>
      <c r="CC23" s="214"/>
      <c r="CD23" s="351">
        <f t="shared" si="11"/>
        <v>0</v>
      </c>
      <c r="CE23" s="59">
        <f t="shared" si="12"/>
        <v>0.85</v>
      </c>
      <c r="CF23" s="110" t="str">
        <f t="shared" si="13"/>
        <v/>
      </c>
      <c r="CG23" s="81">
        <f t="shared" si="14"/>
        <v>4</v>
      </c>
      <c r="CH23" s="81">
        <f t="shared" si="15"/>
        <v>0</v>
      </c>
      <c r="CI23" s="81">
        <f t="shared" si="16"/>
        <v>0</v>
      </c>
      <c r="CJ23" s="81">
        <f t="shared" si="17"/>
        <v>0</v>
      </c>
      <c r="CK23" s="81">
        <f t="shared" si="18"/>
        <v>0</v>
      </c>
      <c r="CL23" s="81">
        <f t="shared" si="19"/>
        <v>0</v>
      </c>
      <c r="CM23" s="81">
        <f t="shared" si="20"/>
        <v>0</v>
      </c>
      <c r="CN23" s="81">
        <f t="shared" si="21"/>
        <v>0</v>
      </c>
      <c r="CO23" s="14">
        <f t="shared" si="22"/>
        <v>0</v>
      </c>
      <c r="CP23" s="81">
        <f t="shared" si="23"/>
        <v>0</v>
      </c>
      <c r="CQ23" s="81">
        <f t="shared" si="24"/>
        <v>0</v>
      </c>
      <c r="CR23" s="81">
        <f t="shared" si="25"/>
        <v>0</v>
      </c>
      <c r="CS23" s="84">
        <f t="shared" si="40"/>
        <v>4</v>
      </c>
      <c r="CV23" s="14">
        <f t="shared" si="26"/>
        <v>4</v>
      </c>
      <c r="CW23" s="14">
        <f t="shared" si="27"/>
        <v>0</v>
      </c>
      <c r="CX23" s="14">
        <f t="shared" si="28"/>
        <v>0</v>
      </c>
      <c r="CY23" s="14">
        <f t="shared" si="29"/>
        <v>0</v>
      </c>
      <c r="CZ23" s="14">
        <f t="shared" si="30"/>
        <v>0</v>
      </c>
      <c r="DA23" s="14">
        <f t="shared" si="31"/>
        <v>0</v>
      </c>
      <c r="DB23" s="14">
        <f t="shared" si="46"/>
        <v>0</v>
      </c>
      <c r="DC23" s="14">
        <f t="shared" si="47"/>
        <v>0</v>
      </c>
      <c r="DD23" s="14">
        <f t="shared" si="32"/>
        <v>0</v>
      </c>
      <c r="DE23" s="14">
        <f t="shared" si="33"/>
        <v>0</v>
      </c>
      <c r="DF23" s="14">
        <f t="shared" si="34"/>
        <v>0</v>
      </c>
      <c r="DG23" s="14">
        <f t="shared" si="35"/>
        <v>0</v>
      </c>
      <c r="DH23" s="188">
        <f t="shared" si="41"/>
        <v>4</v>
      </c>
      <c r="DI23" s="202">
        <f t="shared" si="36"/>
        <v>4</v>
      </c>
      <c r="DK23" s="70">
        <f t="shared" si="42"/>
        <v>0</v>
      </c>
      <c r="DL23" s="70">
        <f t="shared" si="37"/>
        <v>0</v>
      </c>
      <c r="DM23" s="70">
        <f t="shared" si="37"/>
        <v>0</v>
      </c>
      <c r="DN23" s="70">
        <f t="shared" ref="DL23:DV46" si="52">IF(VALUE($D23)=DN$11,1,0)+IF(VALUE($E23)=DN$11,1,0)+IF(VALUE($F23)=DN$11,1,0)+IF(VALUE($G23)=DN$11,1,0)</f>
        <v>0</v>
      </c>
      <c r="DO23" s="70">
        <f t="shared" si="52"/>
        <v>0</v>
      </c>
      <c r="DP23" s="70">
        <f t="shared" si="52"/>
        <v>0</v>
      </c>
      <c r="DQ23" s="70">
        <f t="shared" si="52"/>
        <v>0</v>
      </c>
      <c r="DR23" s="70">
        <f t="shared" si="52"/>
        <v>0</v>
      </c>
      <c r="DS23" s="70">
        <f t="shared" si="52"/>
        <v>0</v>
      </c>
      <c r="DT23" s="70">
        <f t="shared" si="52"/>
        <v>0</v>
      </c>
      <c r="DU23" s="70">
        <f t="shared" si="52"/>
        <v>0</v>
      </c>
      <c r="DV23" s="70">
        <f t="shared" si="52"/>
        <v>0</v>
      </c>
      <c r="DW23" s="391">
        <f t="shared" si="43"/>
        <v>0</v>
      </c>
      <c r="DX23" s="80"/>
      <c r="DY23" s="70">
        <f t="shared" si="38"/>
        <v>1</v>
      </c>
      <c r="DZ23" s="70">
        <f t="shared" si="38"/>
        <v>0</v>
      </c>
      <c r="EA23" s="70">
        <f t="shared" si="38"/>
        <v>0</v>
      </c>
      <c r="EB23" s="70">
        <f t="shared" si="38"/>
        <v>0</v>
      </c>
      <c r="EC23" s="70">
        <f t="shared" si="38"/>
        <v>0</v>
      </c>
      <c r="ED23" s="70">
        <f t="shared" si="38"/>
        <v>0</v>
      </c>
      <c r="EE23" s="70">
        <f t="shared" si="38"/>
        <v>0</v>
      </c>
      <c r="EF23" s="70">
        <f t="shared" si="38"/>
        <v>0</v>
      </c>
      <c r="EG23" s="70">
        <f t="shared" si="38"/>
        <v>0</v>
      </c>
      <c r="EH23" s="70">
        <f t="shared" si="38"/>
        <v>0</v>
      </c>
      <c r="EI23" s="70">
        <f t="shared" si="38"/>
        <v>0</v>
      </c>
      <c r="EJ23" s="70">
        <f t="shared" si="38"/>
        <v>0</v>
      </c>
      <c r="EK23" s="392">
        <f t="shared" si="44"/>
        <v>1</v>
      </c>
      <c r="EO23" s="389">
        <f>SUM($AI23:$AK23)+SUM($AM23:$AO23)+SUM($AQ23:AS23)+SUM($AU23:AW23)+SUM($AY23:BA23)+SUM($BC23:BE23)+SUM($BG23:BI23)+SUM($BK23:BM23)+SUM($BO23:BQ23)+SUM($BS23:BU23)+SUM($BW23:BY23)+SUM($CA23:CC23)</f>
        <v>18</v>
      </c>
      <c r="EP23"/>
      <c r="EQ23">
        <f t="shared" si="45"/>
        <v>9</v>
      </c>
      <c r="ER23"/>
      <c r="ES23"/>
      <c r="ET23"/>
      <c r="EU23"/>
      <c r="EV23"/>
      <c r="EW23"/>
      <c r="EX23"/>
      <c r="EY23"/>
      <c r="EZ23"/>
      <c r="FA23"/>
      <c r="FB23"/>
      <c r="FC23"/>
      <c r="FD23"/>
      <c r="FE23"/>
      <c r="FF23"/>
      <c r="FG23"/>
      <c r="FH23"/>
      <c r="FI23"/>
      <c r="FJ23"/>
      <c r="FK23"/>
      <c r="FL23"/>
      <c r="FM23"/>
      <c r="FN23"/>
      <c r="FO23"/>
      <c r="FQ23" s="378" t="s">
        <v>261</v>
      </c>
      <c r="FR23" s="374" t="s">
        <v>92</v>
      </c>
    </row>
    <row r="24" spans="1:174" s="2" customFormat="1" x14ac:dyDescent="0.25">
      <c r="A24" s="348" t="s">
        <v>320</v>
      </c>
      <c r="B24" s="476" t="s">
        <v>300</v>
      </c>
      <c r="C24" s="122" t="s">
        <v>111</v>
      </c>
      <c r="D24" s="112">
        <v>2</v>
      </c>
      <c r="E24" s="113"/>
      <c r="F24" s="113"/>
      <c r="G24" s="11"/>
      <c r="H24" s="112"/>
      <c r="I24" s="113"/>
      <c r="J24" s="113"/>
      <c r="K24" s="113"/>
      <c r="L24" s="113"/>
      <c r="M24" s="113"/>
      <c r="N24" s="113"/>
      <c r="O24" s="113"/>
      <c r="P24" s="113"/>
      <c r="Q24" s="113"/>
      <c r="R24" s="113"/>
      <c r="S24" s="11"/>
      <c r="T24" s="127"/>
      <c r="U24" s="127"/>
      <c r="V24" s="112"/>
      <c r="W24" s="113"/>
      <c r="X24" s="113"/>
      <c r="Y24" s="113"/>
      <c r="Z24" s="113"/>
      <c r="AA24" s="113"/>
      <c r="AB24" s="11"/>
      <c r="AC24" s="8">
        <v>105</v>
      </c>
      <c r="AD24" s="127">
        <f t="shared" si="0"/>
        <v>3.5</v>
      </c>
      <c r="AE24" s="9">
        <f t="shared" si="1"/>
        <v>12</v>
      </c>
      <c r="AF24" s="9">
        <f t="shared" si="2"/>
        <v>0</v>
      </c>
      <c r="AG24" s="9">
        <f t="shared" si="3"/>
        <v>6</v>
      </c>
      <c r="AH24" s="9">
        <f t="shared" si="39"/>
        <v>87</v>
      </c>
      <c r="AI24" s="214"/>
      <c r="AJ24" s="214"/>
      <c r="AK24" s="214"/>
      <c r="AL24" s="351">
        <f t="shared" si="4"/>
        <v>0</v>
      </c>
      <c r="AM24" s="214">
        <v>12</v>
      </c>
      <c r="AN24" s="214"/>
      <c r="AO24" s="214">
        <v>6</v>
      </c>
      <c r="AP24" s="351">
        <f t="shared" si="5"/>
        <v>3.5</v>
      </c>
      <c r="AQ24" s="214"/>
      <c r="AR24" s="214"/>
      <c r="AS24" s="214"/>
      <c r="AT24" s="351">
        <f t="shared" si="6"/>
        <v>0</v>
      </c>
      <c r="AU24" s="214"/>
      <c r="AV24" s="214"/>
      <c r="AW24" s="214"/>
      <c r="AX24" s="351">
        <f t="shared" si="7"/>
        <v>0</v>
      </c>
      <c r="AY24" s="214"/>
      <c r="AZ24" s="214"/>
      <c r="BA24" s="214"/>
      <c r="BB24" s="351">
        <f t="shared" si="48"/>
        <v>0</v>
      </c>
      <c r="BC24" s="214"/>
      <c r="BD24" s="214"/>
      <c r="BE24" s="214"/>
      <c r="BF24" s="351">
        <f t="shared" si="49"/>
        <v>0</v>
      </c>
      <c r="BG24" s="214"/>
      <c r="BH24" s="214"/>
      <c r="BI24" s="214"/>
      <c r="BJ24" s="351">
        <f t="shared" si="50"/>
        <v>0</v>
      </c>
      <c r="BK24" s="214"/>
      <c r="BL24" s="214"/>
      <c r="BM24" s="214"/>
      <c r="BN24" s="351">
        <f t="shared" si="51"/>
        <v>0</v>
      </c>
      <c r="BO24" s="214"/>
      <c r="BP24" s="214"/>
      <c r="BQ24" s="214"/>
      <c r="BR24" s="351">
        <f t="shared" si="8"/>
        <v>0</v>
      </c>
      <c r="BS24" s="214"/>
      <c r="BT24" s="214"/>
      <c r="BU24" s="214"/>
      <c r="BV24" s="351">
        <f t="shared" si="9"/>
        <v>0</v>
      </c>
      <c r="BW24" s="214"/>
      <c r="BX24" s="214"/>
      <c r="BY24" s="214"/>
      <c r="BZ24" s="351">
        <f t="shared" si="10"/>
        <v>0</v>
      </c>
      <c r="CA24" s="214"/>
      <c r="CB24" s="214"/>
      <c r="CC24" s="214"/>
      <c r="CD24" s="351">
        <f t="shared" si="11"/>
        <v>0</v>
      </c>
      <c r="CE24" s="59">
        <f t="shared" si="12"/>
        <v>0.82857142857142863</v>
      </c>
      <c r="CF24" s="110" t="str">
        <f t="shared" si="13"/>
        <v/>
      </c>
      <c r="CG24" s="81">
        <f t="shared" si="14"/>
        <v>0</v>
      </c>
      <c r="CH24" s="81">
        <f t="shared" si="15"/>
        <v>3.5</v>
      </c>
      <c r="CI24" s="81">
        <f t="shared" si="16"/>
        <v>0</v>
      </c>
      <c r="CJ24" s="81">
        <f t="shared" si="17"/>
        <v>0</v>
      </c>
      <c r="CK24" s="81">
        <f t="shared" si="18"/>
        <v>0</v>
      </c>
      <c r="CL24" s="81">
        <f t="shared" si="19"/>
        <v>0</v>
      </c>
      <c r="CM24" s="81">
        <f t="shared" si="20"/>
        <v>0</v>
      </c>
      <c r="CN24" s="81">
        <f t="shared" si="21"/>
        <v>0</v>
      </c>
      <c r="CO24" s="14">
        <f t="shared" si="22"/>
        <v>0</v>
      </c>
      <c r="CP24" s="81">
        <f t="shared" si="23"/>
        <v>0</v>
      </c>
      <c r="CQ24" s="81">
        <f t="shared" si="24"/>
        <v>0</v>
      </c>
      <c r="CR24" s="81">
        <f t="shared" si="25"/>
        <v>0</v>
      </c>
      <c r="CS24" s="84">
        <f t="shared" si="40"/>
        <v>3.5</v>
      </c>
      <c r="CV24" s="14">
        <f t="shared" si="26"/>
        <v>0</v>
      </c>
      <c r="CW24" s="14">
        <f t="shared" si="27"/>
        <v>3.5</v>
      </c>
      <c r="CX24" s="14">
        <f t="shared" si="28"/>
        <v>0</v>
      </c>
      <c r="CY24" s="14">
        <f t="shared" si="29"/>
        <v>0</v>
      </c>
      <c r="CZ24" s="14">
        <f t="shared" si="30"/>
        <v>0</v>
      </c>
      <c r="DA24" s="14">
        <f t="shared" si="31"/>
        <v>0</v>
      </c>
      <c r="DB24" s="14">
        <f t="shared" si="46"/>
        <v>0</v>
      </c>
      <c r="DC24" s="14">
        <f t="shared" si="47"/>
        <v>0</v>
      </c>
      <c r="DD24" s="14">
        <f t="shared" si="32"/>
        <v>0</v>
      </c>
      <c r="DE24" s="14">
        <f t="shared" si="33"/>
        <v>0</v>
      </c>
      <c r="DF24" s="14">
        <f t="shared" si="34"/>
        <v>0</v>
      </c>
      <c r="DG24" s="14">
        <f t="shared" si="35"/>
        <v>0</v>
      </c>
      <c r="DH24" s="188">
        <f t="shared" si="41"/>
        <v>3.5</v>
      </c>
      <c r="DI24" s="202">
        <f t="shared" si="36"/>
        <v>3.5</v>
      </c>
      <c r="DK24" s="70">
        <f t="shared" si="42"/>
        <v>0</v>
      </c>
      <c r="DL24" s="70">
        <f t="shared" si="52"/>
        <v>1</v>
      </c>
      <c r="DM24" s="70">
        <f t="shared" si="52"/>
        <v>0</v>
      </c>
      <c r="DN24" s="70">
        <f t="shared" si="52"/>
        <v>0</v>
      </c>
      <c r="DO24" s="70">
        <f t="shared" si="52"/>
        <v>0</v>
      </c>
      <c r="DP24" s="70">
        <f t="shared" si="52"/>
        <v>0</v>
      </c>
      <c r="DQ24" s="70">
        <f t="shared" si="52"/>
        <v>0</v>
      </c>
      <c r="DR24" s="70">
        <f t="shared" si="52"/>
        <v>0</v>
      </c>
      <c r="DS24" s="70">
        <f t="shared" si="52"/>
        <v>0</v>
      </c>
      <c r="DT24" s="70">
        <f t="shared" si="52"/>
        <v>0</v>
      </c>
      <c r="DU24" s="70">
        <f t="shared" si="52"/>
        <v>0</v>
      </c>
      <c r="DV24" s="70">
        <f t="shared" si="52"/>
        <v>0</v>
      </c>
      <c r="DW24" s="391">
        <f t="shared" si="43"/>
        <v>1</v>
      </c>
      <c r="DX24" s="80"/>
      <c r="DY24" s="70">
        <f t="shared" si="38"/>
        <v>0</v>
      </c>
      <c r="DZ24" s="70">
        <f t="shared" si="38"/>
        <v>0</v>
      </c>
      <c r="EA24" s="70">
        <f t="shared" si="38"/>
        <v>0</v>
      </c>
      <c r="EB24" s="70">
        <f t="shared" si="38"/>
        <v>0</v>
      </c>
      <c r="EC24" s="70">
        <f t="shared" si="38"/>
        <v>0</v>
      </c>
      <c r="ED24" s="70">
        <f t="shared" si="38"/>
        <v>0</v>
      </c>
      <c r="EE24" s="70">
        <f t="shared" si="38"/>
        <v>0</v>
      </c>
      <c r="EF24" s="70">
        <f t="shared" si="38"/>
        <v>0</v>
      </c>
      <c r="EG24" s="70">
        <f t="shared" si="38"/>
        <v>0</v>
      </c>
      <c r="EH24" s="70">
        <f t="shared" si="38"/>
        <v>0</v>
      </c>
      <c r="EI24" s="70">
        <f t="shared" si="38"/>
        <v>0</v>
      </c>
      <c r="EJ24" s="70">
        <f t="shared" si="38"/>
        <v>0</v>
      </c>
      <c r="EK24" s="392">
        <f t="shared" si="44"/>
        <v>0</v>
      </c>
      <c r="EO24" s="389">
        <f>SUM($AI24:$AK24)+SUM($AM24:$AO24)+SUM($AQ24:AS24)+SUM($AU24:AW24)+SUM($AY24:BA24)+SUM($BC24:BE24)+SUM($BG24:BI24)+SUM($BK24:BM24)+SUM($BO24:BQ24)+SUM($BS24:BU24)+SUM($BW24:BY24)+SUM($CA24:CC24)</f>
        <v>18</v>
      </c>
      <c r="EP24"/>
      <c r="EQ24">
        <f t="shared" si="45"/>
        <v>10</v>
      </c>
      <c r="ER24"/>
      <c r="ES24"/>
      <c r="ET24"/>
      <c r="EU24"/>
      <c r="EV24"/>
      <c r="EW24"/>
      <c r="EX24"/>
      <c r="EY24"/>
      <c r="EZ24"/>
      <c r="FA24"/>
      <c r="FB24"/>
      <c r="FC24"/>
      <c r="FD24"/>
      <c r="FE24"/>
      <c r="FF24"/>
      <c r="FG24"/>
      <c r="FH24"/>
      <c r="FI24"/>
      <c r="FJ24"/>
      <c r="FK24"/>
      <c r="FL24"/>
      <c r="FM24"/>
      <c r="FN24"/>
      <c r="FO24"/>
      <c r="FQ24" s="379"/>
      <c r="FR24" s="375" t="s">
        <v>239</v>
      </c>
    </row>
    <row r="25" spans="1:174" s="2" customFormat="1" x14ac:dyDescent="0.25">
      <c r="A25" s="348" t="s">
        <v>321</v>
      </c>
      <c r="B25" s="107" t="s">
        <v>301</v>
      </c>
      <c r="C25" s="122" t="s">
        <v>111</v>
      </c>
      <c r="D25" s="112">
        <v>2</v>
      </c>
      <c r="E25" s="113"/>
      <c r="F25" s="113"/>
      <c r="G25" s="11"/>
      <c r="H25" s="112"/>
      <c r="I25" s="113"/>
      <c r="J25" s="113"/>
      <c r="K25" s="113"/>
      <c r="L25" s="113"/>
      <c r="M25" s="113"/>
      <c r="N25" s="113"/>
      <c r="O25" s="113"/>
      <c r="P25" s="113"/>
      <c r="Q25" s="113"/>
      <c r="R25" s="113"/>
      <c r="S25" s="11"/>
      <c r="T25" s="127"/>
      <c r="U25" s="127"/>
      <c r="V25" s="112"/>
      <c r="W25" s="113"/>
      <c r="X25" s="113"/>
      <c r="Y25" s="113"/>
      <c r="Z25" s="113"/>
      <c r="AA25" s="113"/>
      <c r="AB25" s="11"/>
      <c r="AC25" s="8">
        <v>90</v>
      </c>
      <c r="AD25" s="127">
        <f t="shared" si="0"/>
        <v>3</v>
      </c>
      <c r="AE25" s="9">
        <f t="shared" si="1"/>
        <v>12</v>
      </c>
      <c r="AF25" s="9">
        <f t="shared" si="2"/>
        <v>0</v>
      </c>
      <c r="AG25" s="9">
        <f t="shared" si="3"/>
        <v>6</v>
      </c>
      <c r="AH25" s="9">
        <f t="shared" si="39"/>
        <v>72</v>
      </c>
      <c r="AI25" s="214"/>
      <c r="AJ25" s="214"/>
      <c r="AK25" s="214"/>
      <c r="AL25" s="351">
        <f t="shared" si="4"/>
        <v>0</v>
      </c>
      <c r="AM25" s="214">
        <v>12</v>
      </c>
      <c r="AN25" s="214"/>
      <c r="AO25" s="214">
        <v>6</v>
      </c>
      <c r="AP25" s="351">
        <f t="shared" si="5"/>
        <v>3</v>
      </c>
      <c r="AQ25" s="214"/>
      <c r="AR25" s="214"/>
      <c r="AS25" s="214"/>
      <c r="AT25" s="351">
        <f t="shared" si="6"/>
        <v>0</v>
      </c>
      <c r="AU25" s="214"/>
      <c r="AV25" s="214"/>
      <c r="AW25" s="214"/>
      <c r="AX25" s="351">
        <f t="shared" si="7"/>
        <v>0</v>
      </c>
      <c r="AY25" s="214"/>
      <c r="AZ25" s="214"/>
      <c r="BA25" s="214"/>
      <c r="BB25" s="351">
        <f t="shared" si="48"/>
        <v>0</v>
      </c>
      <c r="BC25" s="214"/>
      <c r="BD25" s="214"/>
      <c r="BE25" s="214"/>
      <c r="BF25" s="351">
        <f t="shared" si="49"/>
        <v>0</v>
      </c>
      <c r="BG25" s="214"/>
      <c r="BH25" s="214"/>
      <c r="BI25" s="214"/>
      <c r="BJ25" s="351">
        <f t="shared" si="50"/>
        <v>0</v>
      </c>
      <c r="BK25" s="214"/>
      <c r="BL25" s="214"/>
      <c r="BM25" s="214"/>
      <c r="BN25" s="351">
        <f t="shared" si="51"/>
        <v>0</v>
      </c>
      <c r="BO25" s="214"/>
      <c r="BP25" s="214"/>
      <c r="BQ25" s="214"/>
      <c r="BR25" s="351">
        <f t="shared" si="8"/>
        <v>0</v>
      </c>
      <c r="BS25" s="214"/>
      <c r="BT25" s="214"/>
      <c r="BU25" s="214"/>
      <c r="BV25" s="351">
        <f t="shared" si="9"/>
        <v>0</v>
      </c>
      <c r="BW25" s="214"/>
      <c r="BX25" s="214"/>
      <c r="BY25" s="214"/>
      <c r="BZ25" s="351">
        <f t="shared" si="10"/>
        <v>0</v>
      </c>
      <c r="CA25" s="214"/>
      <c r="CB25" s="214"/>
      <c r="CC25" s="214"/>
      <c r="CD25" s="351">
        <f t="shared" si="11"/>
        <v>0</v>
      </c>
      <c r="CE25" s="59">
        <f t="shared" si="12"/>
        <v>0.8</v>
      </c>
      <c r="CF25" s="110" t="str">
        <f t="shared" si="13"/>
        <v/>
      </c>
      <c r="CG25" s="81">
        <f t="shared" si="14"/>
        <v>0</v>
      </c>
      <c r="CH25" s="81">
        <f t="shared" si="15"/>
        <v>3</v>
      </c>
      <c r="CI25" s="81">
        <f t="shared" si="16"/>
        <v>0</v>
      </c>
      <c r="CJ25" s="81">
        <f t="shared" si="17"/>
        <v>0</v>
      </c>
      <c r="CK25" s="81">
        <f t="shared" si="18"/>
        <v>0</v>
      </c>
      <c r="CL25" s="81">
        <f t="shared" si="19"/>
        <v>0</v>
      </c>
      <c r="CM25" s="81">
        <f t="shared" si="20"/>
        <v>0</v>
      </c>
      <c r="CN25" s="81">
        <f t="shared" si="21"/>
        <v>0</v>
      </c>
      <c r="CO25" s="14">
        <f t="shared" si="22"/>
        <v>0</v>
      </c>
      <c r="CP25" s="81">
        <f t="shared" si="23"/>
        <v>0</v>
      </c>
      <c r="CQ25" s="81">
        <f t="shared" si="24"/>
        <v>0</v>
      </c>
      <c r="CR25" s="81">
        <f t="shared" si="25"/>
        <v>0</v>
      </c>
      <c r="CS25" s="84">
        <f t="shared" si="40"/>
        <v>3</v>
      </c>
      <c r="CV25" s="14">
        <f t="shared" si="26"/>
        <v>0</v>
      </c>
      <c r="CW25" s="14">
        <f t="shared" si="27"/>
        <v>3</v>
      </c>
      <c r="CX25" s="14">
        <f t="shared" si="28"/>
        <v>0</v>
      </c>
      <c r="CY25" s="14">
        <f t="shared" si="29"/>
        <v>0</v>
      </c>
      <c r="CZ25" s="14">
        <f t="shared" si="30"/>
        <v>0</v>
      </c>
      <c r="DA25" s="14">
        <f t="shared" si="31"/>
        <v>0</v>
      </c>
      <c r="DB25" s="14">
        <f t="shared" si="46"/>
        <v>0</v>
      </c>
      <c r="DC25" s="14">
        <f t="shared" si="47"/>
        <v>0</v>
      </c>
      <c r="DD25" s="14">
        <f t="shared" si="32"/>
        <v>0</v>
      </c>
      <c r="DE25" s="14">
        <f t="shared" si="33"/>
        <v>0</v>
      </c>
      <c r="DF25" s="14">
        <f t="shared" si="34"/>
        <v>0</v>
      </c>
      <c r="DG25" s="14">
        <f t="shared" si="35"/>
        <v>0</v>
      </c>
      <c r="DH25" s="188">
        <f t="shared" si="41"/>
        <v>3</v>
      </c>
      <c r="DI25" s="202">
        <f t="shared" si="36"/>
        <v>3</v>
      </c>
      <c r="DK25" s="70">
        <f t="shared" si="42"/>
        <v>0</v>
      </c>
      <c r="DL25" s="70">
        <f t="shared" si="52"/>
        <v>1</v>
      </c>
      <c r="DM25" s="70">
        <f t="shared" si="52"/>
        <v>0</v>
      </c>
      <c r="DN25" s="70">
        <f t="shared" si="52"/>
        <v>0</v>
      </c>
      <c r="DO25" s="70">
        <f t="shared" si="52"/>
        <v>0</v>
      </c>
      <c r="DP25" s="70">
        <f t="shared" si="52"/>
        <v>0</v>
      </c>
      <c r="DQ25" s="70">
        <f t="shared" si="52"/>
        <v>0</v>
      </c>
      <c r="DR25" s="70">
        <f t="shared" si="52"/>
        <v>0</v>
      </c>
      <c r="DS25" s="70">
        <f t="shared" si="52"/>
        <v>0</v>
      </c>
      <c r="DT25" s="70">
        <f t="shared" si="52"/>
        <v>0</v>
      </c>
      <c r="DU25" s="70">
        <f t="shared" si="52"/>
        <v>0</v>
      </c>
      <c r="DV25" s="70">
        <f t="shared" si="52"/>
        <v>0</v>
      </c>
      <c r="DW25" s="391">
        <f t="shared" si="43"/>
        <v>1</v>
      </c>
      <c r="DX25" s="80"/>
      <c r="DY25" s="70">
        <f t="shared" si="38"/>
        <v>0</v>
      </c>
      <c r="DZ25" s="70">
        <f t="shared" si="38"/>
        <v>0</v>
      </c>
      <c r="EA25" s="70">
        <f t="shared" si="38"/>
        <v>0</v>
      </c>
      <c r="EB25" s="70">
        <f t="shared" si="38"/>
        <v>0</v>
      </c>
      <c r="EC25" s="70">
        <f t="shared" si="38"/>
        <v>0</v>
      </c>
      <c r="ED25" s="70">
        <f t="shared" si="38"/>
        <v>0</v>
      </c>
      <c r="EE25" s="70">
        <f t="shared" si="38"/>
        <v>0</v>
      </c>
      <c r="EF25" s="70">
        <f t="shared" si="38"/>
        <v>0</v>
      </c>
      <c r="EG25" s="70">
        <f t="shared" si="38"/>
        <v>0</v>
      </c>
      <c r="EH25" s="70">
        <f t="shared" si="38"/>
        <v>0</v>
      </c>
      <c r="EI25" s="70">
        <f t="shared" si="38"/>
        <v>0</v>
      </c>
      <c r="EJ25" s="70">
        <f t="shared" si="38"/>
        <v>0</v>
      </c>
      <c r="EK25" s="392">
        <f t="shared" si="44"/>
        <v>0</v>
      </c>
      <c r="EO25" s="389">
        <f>SUM($AI25:$AK25)+SUM($AM25:$AO25)+SUM($AQ25:AS25)+SUM($AU25:AW25)+SUM($AY25:BA25)+SUM($BC25:BE25)+SUM($BG25:BI25)+SUM($BK25:BM25)+SUM($BO25:BQ25)+SUM($BS25:BU25)+SUM($BW25:BY25)+SUM($CA25:CC25)</f>
        <v>18</v>
      </c>
      <c r="EP25"/>
      <c r="EQ25">
        <f t="shared" si="45"/>
        <v>11</v>
      </c>
      <c r="ER25"/>
      <c r="ES25"/>
      <c r="ET25"/>
      <c r="EU25"/>
      <c r="EV25"/>
      <c r="EW25"/>
      <c r="EX25"/>
      <c r="EY25"/>
      <c r="EZ25"/>
      <c r="FA25"/>
      <c r="FB25"/>
      <c r="FC25"/>
      <c r="FD25"/>
      <c r="FE25"/>
      <c r="FF25"/>
      <c r="FG25"/>
      <c r="FH25"/>
      <c r="FI25"/>
      <c r="FJ25"/>
      <c r="FK25"/>
      <c r="FL25"/>
      <c r="FM25"/>
      <c r="FN25"/>
      <c r="FO25"/>
      <c r="FQ25" s="380"/>
      <c r="FR25" s="376" t="s">
        <v>90</v>
      </c>
    </row>
    <row r="26" spans="1:174" s="2" customFormat="1" x14ac:dyDescent="0.25">
      <c r="A26" s="348" t="s">
        <v>322</v>
      </c>
      <c r="B26" s="107" t="s">
        <v>302</v>
      </c>
      <c r="C26" s="122" t="s">
        <v>111</v>
      </c>
      <c r="D26" s="112">
        <v>2</v>
      </c>
      <c r="E26" s="113"/>
      <c r="F26" s="113"/>
      <c r="G26" s="11"/>
      <c r="H26" s="112"/>
      <c r="I26" s="113"/>
      <c r="J26" s="113"/>
      <c r="K26" s="113"/>
      <c r="L26" s="113"/>
      <c r="M26" s="113"/>
      <c r="N26" s="113"/>
      <c r="O26" s="113"/>
      <c r="P26" s="113"/>
      <c r="Q26" s="113"/>
      <c r="R26" s="113"/>
      <c r="S26" s="11"/>
      <c r="T26" s="127"/>
      <c r="U26" s="127"/>
      <c r="V26" s="112"/>
      <c r="W26" s="113"/>
      <c r="X26" s="113"/>
      <c r="Y26" s="113"/>
      <c r="Z26" s="113"/>
      <c r="AA26" s="113"/>
      <c r="AB26" s="11"/>
      <c r="AC26" s="8">
        <v>90</v>
      </c>
      <c r="AD26" s="127">
        <f t="shared" si="0"/>
        <v>3</v>
      </c>
      <c r="AE26" s="9">
        <f t="shared" si="1"/>
        <v>12</v>
      </c>
      <c r="AF26" s="9">
        <f t="shared" si="2"/>
        <v>0</v>
      </c>
      <c r="AG26" s="9">
        <f t="shared" si="3"/>
        <v>6</v>
      </c>
      <c r="AH26" s="9">
        <f t="shared" si="39"/>
        <v>72</v>
      </c>
      <c r="AI26" s="214"/>
      <c r="AJ26" s="214"/>
      <c r="AK26" s="214"/>
      <c r="AL26" s="351">
        <f t="shared" si="4"/>
        <v>0</v>
      </c>
      <c r="AM26" s="214">
        <v>12</v>
      </c>
      <c r="AN26" s="214"/>
      <c r="AO26" s="214">
        <v>6</v>
      </c>
      <c r="AP26" s="351">
        <f t="shared" si="5"/>
        <v>3</v>
      </c>
      <c r="AQ26" s="214"/>
      <c r="AR26" s="214"/>
      <c r="AS26" s="214"/>
      <c r="AT26" s="351">
        <f t="shared" si="6"/>
        <v>0</v>
      </c>
      <c r="AU26" s="214"/>
      <c r="AV26" s="214"/>
      <c r="AW26" s="214"/>
      <c r="AX26" s="351">
        <f t="shared" si="7"/>
        <v>0</v>
      </c>
      <c r="AY26" s="214"/>
      <c r="AZ26" s="214"/>
      <c r="BA26" s="214"/>
      <c r="BB26" s="351">
        <f t="shared" si="48"/>
        <v>0</v>
      </c>
      <c r="BC26" s="214"/>
      <c r="BD26" s="214"/>
      <c r="BE26" s="214"/>
      <c r="BF26" s="351">
        <f t="shared" si="49"/>
        <v>0</v>
      </c>
      <c r="BG26" s="214"/>
      <c r="BH26" s="214"/>
      <c r="BI26" s="214"/>
      <c r="BJ26" s="351">
        <f t="shared" si="50"/>
        <v>0</v>
      </c>
      <c r="BK26" s="214"/>
      <c r="BL26" s="214"/>
      <c r="BM26" s="214"/>
      <c r="BN26" s="351">
        <f t="shared" si="51"/>
        <v>0</v>
      </c>
      <c r="BO26" s="214"/>
      <c r="BP26" s="214"/>
      <c r="BQ26" s="214"/>
      <c r="BR26" s="351">
        <f t="shared" si="8"/>
        <v>0</v>
      </c>
      <c r="BS26" s="214"/>
      <c r="BT26" s="214"/>
      <c r="BU26" s="214"/>
      <c r="BV26" s="351">
        <f t="shared" si="9"/>
        <v>0</v>
      </c>
      <c r="BW26" s="214"/>
      <c r="BX26" s="214"/>
      <c r="BY26" s="214"/>
      <c r="BZ26" s="351">
        <f t="shared" si="10"/>
        <v>0</v>
      </c>
      <c r="CA26" s="214"/>
      <c r="CB26" s="214"/>
      <c r="CC26" s="214"/>
      <c r="CD26" s="351">
        <f t="shared" si="11"/>
        <v>0</v>
      </c>
      <c r="CE26" s="59">
        <f t="shared" si="12"/>
        <v>0.8</v>
      </c>
      <c r="CF26" s="110" t="str">
        <f t="shared" si="13"/>
        <v/>
      </c>
      <c r="CG26" s="81">
        <f t="shared" si="14"/>
        <v>0</v>
      </c>
      <c r="CH26" s="81">
        <f t="shared" si="15"/>
        <v>3</v>
      </c>
      <c r="CI26" s="81">
        <f t="shared" si="16"/>
        <v>0</v>
      </c>
      <c r="CJ26" s="81">
        <f t="shared" si="17"/>
        <v>0</v>
      </c>
      <c r="CK26" s="81">
        <f t="shared" si="18"/>
        <v>0</v>
      </c>
      <c r="CL26" s="81">
        <f t="shared" si="19"/>
        <v>0</v>
      </c>
      <c r="CM26" s="81">
        <f t="shared" si="20"/>
        <v>0</v>
      </c>
      <c r="CN26" s="81">
        <f t="shared" si="21"/>
        <v>0</v>
      </c>
      <c r="CO26" s="14">
        <f t="shared" si="22"/>
        <v>0</v>
      </c>
      <c r="CP26" s="81">
        <f t="shared" si="23"/>
        <v>0</v>
      </c>
      <c r="CQ26" s="81">
        <f t="shared" si="24"/>
        <v>0</v>
      </c>
      <c r="CR26" s="81">
        <f t="shared" si="25"/>
        <v>0</v>
      </c>
      <c r="CS26" s="84">
        <f t="shared" si="40"/>
        <v>3</v>
      </c>
      <c r="CV26" s="14">
        <f t="shared" si="26"/>
        <v>0</v>
      </c>
      <c r="CW26" s="14">
        <f t="shared" si="27"/>
        <v>3</v>
      </c>
      <c r="CX26" s="14">
        <f t="shared" si="28"/>
        <v>0</v>
      </c>
      <c r="CY26" s="14">
        <f t="shared" si="29"/>
        <v>0</v>
      </c>
      <c r="CZ26" s="14">
        <f t="shared" si="30"/>
        <v>0</v>
      </c>
      <c r="DA26" s="14">
        <f t="shared" si="31"/>
        <v>0</v>
      </c>
      <c r="DB26" s="14">
        <f t="shared" si="46"/>
        <v>0</v>
      </c>
      <c r="DC26" s="14">
        <f t="shared" si="47"/>
        <v>0</v>
      </c>
      <c r="DD26" s="14">
        <f t="shared" si="32"/>
        <v>0</v>
      </c>
      <c r="DE26" s="14">
        <f t="shared" si="33"/>
        <v>0</v>
      </c>
      <c r="DF26" s="14">
        <f t="shared" si="34"/>
        <v>0</v>
      </c>
      <c r="DG26" s="14">
        <f t="shared" si="35"/>
        <v>0</v>
      </c>
      <c r="DH26" s="188">
        <f t="shared" si="41"/>
        <v>3</v>
      </c>
      <c r="DI26" s="202">
        <f t="shared" si="36"/>
        <v>3</v>
      </c>
      <c r="DK26" s="70">
        <f t="shared" si="42"/>
        <v>0</v>
      </c>
      <c r="DL26" s="70">
        <f t="shared" si="52"/>
        <v>1</v>
      </c>
      <c r="DM26" s="70">
        <f t="shared" si="52"/>
        <v>0</v>
      </c>
      <c r="DN26" s="70">
        <f t="shared" si="52"/>
        <v>0</v>
      </c>
      <c r="DO26" s="70">
        <f t="shared" si="52"/>
        <v>0</v>
      </c>
      <c r="DP26" s="70">
        <f t="shared" si="52"/>
        <v>0</v>
      </c>
      <c r="DQ26" s="70">
        <f t="shared" si="52"/>
        <v>0</v>
      </c>
      <c r="DR26" s="70">
        <f t="shared" si="52"/>
        <v>0</v>
      </c>
      <c r="DS26" s="70">
        <f t="shared" si="52"/>
        <v>0</v>
      </c>
      <c r="DT26" s="70">
        <f t="shared" si="52"/>
        <v>0</v>
      </c>
      <c r="DU26" s="70">
        <f t="shared" si="52"/>
        <v>0</v>
      </c>
      <c r="DV26" s="70">
        <f t="shared" si="52"/>
        <v>0</v>
      </c>
      <c r="DW26" s="391">
        <f t="shared" si="43"/>
        <v>1</v>
      </c>
      <c r="DX26" s="80"/>
      <c r="DY26" s="70">
        <f t="shared" si="38"/>
        <v>0</v>
      </c>
      <c r="DZ26" s="70">
        <f t="shared" si="38"/>
        <v>0</v>
      </c>
      <c r="EA26" s="70">
        <f t="shared" si="38"/>
        <v>0</v>
      </c>
      <c r="EB26" s="70">
        <f t="shared" si="38"/>
        <v>0</v>
      </c>
      <c r="EC26" s="70">
        <f t="shared" si="38"/>
        <v>0</v>
      </c>
      <c r="ED26" s="70">
        <f t="shared" si="38"/>
        <v>0</v>
      </c>
      <c r="EE26" s="70">
        <f t="shared" si="38"/>
        <v>0</v>
      </c>
      <c r="EF26" s="70">
        <f t="shared" si="38"/>
        <v>0</v>
      </c>
      <c r="EG26" s="70">
        <f t="shared" si="38"/>
        <v>0</v>
      </c>
      <c r="EH26" s="70">
        <f t="shared" si="38"/>
        <v>0</v>
      </c>
      <c r="EI26" s="70">
        <f t="shared" si="38"/>
        <v>0</v>
      </c>
      <c r="EJ26" s="70">
        <f t="shared" si="38"/>
        <v>0</v>
      </c>
      <c r="EK26" s="392">
        <f t="shared" si="44"/>
        <v>0</v>
      </c>
      <c r="EO26" s="389">
        <f>SUM($AI26:$AK26)+SUM($AM26:$AO26)+SUM($AQ26:AS26)+SUM($AU26:AW26)+SUM($AY26:BA26)+SUM($BC26:BE26)+SUM($BG26:BI26)+SUM($BK26:BM26)+SUM($BO26:BQ26)+SUM($BS26:BU26)+SUM($BW26:BY26)+SUM($CA26:CC26)</f>
        <v>18</v>
      </c>
      <c r="EP26"/>
      <c r="EQ26">
        <f t="shared" si="45"/>
        <v>12</v>
      </c>
      <c r="ER26"/>
      <c r="ES26"/>
      <c r="ET26"/>
      <c r="EU26"/>
      <c r="EV26"/>
      <c r="EW26"/>
      <c r="EX26"/>
      <c r="EY26"/>
      <c r="EZ26"/>
      <c r="FA26"/>
      <c r="FB26"/>
      <c r="FC26"/>
      <c r="FD26"/>
      <c r="FE26"/>
      <c r="FF26"/>
      <c r="FG26"/>
      <c r="FH26"/>
      <c r="FI26"/>
      <c r="FJ26"/>
      <c r="FK26"/>
      <c r="FL26"/>
      <c r="FM26"/>
      <c r="FN26"/>
      <c r="FO26"/>
      <c r="FQ26" s="378" t="s">
        <v>249</v>
      </c>
      <c r="FR26" s="374" t="s">
        <v>85</v>
      </c>
    </row>
    <row r="27" spans="1:174" s="2" customFormat="1" x14ac:dyDescent="0.25">
      <c r="A27" s="348" t="s">
        <v>323</v>
      </c>
      <c r="B27" s="107" t="s">
        <v>303</v>
      </c>
      <c r="C27" s="122" t="s">
        <v>111</v>
      </c>
      <c r="D27" s="112">
        <v>3</v>
      </c>
      <c r="E27" s="113"/>
      <c r="F27" s="113"/>
      <c r="G27" s="11"/>
      <c r="H27" s="112"/>
      <c r="I27" s="113"/>
      <c r="J27" s="113"/>
      <c r="K27" s="113"/>
      <c r="L27" s="113"/>
      <c r="M27" s="113"/>
      <c r="N27" s="113"/>
      <c r="O27" s="113"/>
      <c r="P27" s="113"/>
      <c r="Q27" s="113"/>
      <c r="R27" s="113"/>
      <c r="S27" s="11"/>
      <c r="T27" s="127"/>
      <c r="U27" s="127"/>
      <c r="V27" s="112"/>
      <c r="W27" s="113"/>
      <c r="X27" s="113"/>
      <c r="Y27" s="113"/>
      <c r="Z27" s="113"/>
      <c r="AA27" s="113"/>
      <c r="AB27" s="11"/>
      <c r="AC27" s="8">
        <v>84</v>
      </c>
      <c r="AD27" s="127">
        <f t="shared" si="0"/>
        <v>2.8</v>
      </c>
      <c r="AE27" s="9">
        <f t="shared" si="1"/>
        <v>12</v>
      </c>
      <c r="AF27" s="9">
        <f t="shared" si="2"/>
        <v>0</v>
      </c>
      <c r="AG27" s="9">
        <f t="shared" si="3"/>
        <v>6</v>
      </c>
      <c r="AH27" s="9">
        <f t="shared" si="39"/>
        <v>66</v>
      </c>
      <c r="AI27" s="214"/>
      <c r="AJ27" s="214"/>
      <c r="AK27" s="214"/>
      <c r="AL27" s="351">
        <f t="shared" si="4"/>
        <v>0</v>
      </c>
      <c r="AM27" s="214"/>
      <c r="AN27" s="214"/>
      <c r="AO27" s="214"/>
      <c r="AP27" s="351">
        <f t="shared" si="5"/>
        <v>0</v>
      </c>
      <c r="AQ27" s="214">
        <v>12</v>
      </c>
      <c r="AR27" s="214"/>
      <c r="AS27" s="214">
        <v>6</v>
      </c>
      <c r="AT27" s="351">
        <f t="shared" si="6"/>
        <v>2.8</v>
      </c>
      <c r="AU27" s="214"/>
      <c r="AV27" s="214"/>
      <c r="AW27" s="214"/>
      <c r="AX27" s="351">
        <f t="shared" si="7"/>
        <v>0</v>
      </c>
      <c r="AY27" s="214"/>
      <c r="AZ27" s="214"/>
      <c r="BA27" s="214"/>
      <c r="BB27" s="351">
        <f t="shared" si="48"/>
        <v>0</v>
      </c>
      <c r="BC27" s="214"/>
      <c r="BD27" s="214"/>
      <c r="BE27" s="214"/>
      <c r="BF27" s="351">
        <f t="shared" si="49"/>
        <v>0</v>
      </c>
      <c r="BG27" s="214"/>
      <c r="BH27" s="214"/>
      <c r="BI27" s="214"/>
      <c r="BJ27" s="351">
        <f t="shared" si="50"/>
        <v>0</v>
      </c>
      <c r="BK27" s="214"/>
      <c r="BL27" s="214"/>
      <c r="BM27" s="214"/>
      <c r="BN27" s="351">
        <f t="shared" si="51"/>
        <v>0</v>
      </c>
      <c r="BO27" s="214"/>
      <c r="BP27" s="214"/>
      <c r="BQ27" s="214"/>
      <c r="BR27" s="351">
        <f t="shared" si="8"/>
        <v>0</v>
      </c>
      <c r="BS27" s="214"/>
      <c r="BT27" s="214"/>
      <c r="BU27" s="214"/>
      <c r="BV27" s="351">
        <f t="shared" si="9"/>
        <v>0</v>
      </c>
      <c r="BW27" s="214"/>
      <c r="BX27" s="214"/>
      <c r="BY27" s="214"/>
      <c r="BZ27" s="351">
        <f t="shared" si="10"/>
        <v>0</v>
      </c>
      <c r="CA27" s="214"/>
      <c r="CB27" s="214"/>
      <c r="CC27" s="214"/>
      <c r="CD27" s="351">
        <f t="shared" si="11"/>
        <v>0</v>
      </c>
      <c r="CE27" s="59">
        <f t="shared" si="12"/>
        <v>0.7857142857142857</v>
      </c>
      <c r="CF27" s="110" t="str">
        <f t="shared" si="13"/>
        <v/>
      </c>
      <c r="CG27" s="81">
        <f t="shared" si="14"/>
        <v>0</v>
      </c>
      <c r="CH27" s="81">
        <f t="shared" si="15"/>
        <v>0</v>
      </c>
      <c r="CI27" s="81">
        <f t="shared" si="16"/>
        <v>2.8</v>
      </c>
      <c r="CJ27" s="81">
        <f t="shared" si="17"/>
        <v>0</v>
      </c>
      <c r="CK27" s="81">
        <f t="shared" si="18"/>
        <v>0</v>
      </c>
      <c r="CL27" s="81">
        <f t="shared" si="19"/>
        <v>0</v>
      </c>
      <c r="CM27" s="81">
        <f t="shared" si="20"/>
        <v>0</v>
      </c>
      <c r="CN27" s="81">
        <f t="shared" si="21"/>
        <v>0</v>
      </c>
      <c r="CO27" s="14">
        <f t="shared" si="22"/>
        <v>0</v>
      </c>
      <c r="CP27" s="81">
        <f t="shared" si="23"/>
        <v>0</v>
      </c>
      <c r="CQ27" s="81">
        <f t="shared" si="24"/>
        <v>0</v>
      </c>
      <c r="CR27" s="81">
        <f t="shared" si="25"/>
        <v>0</v>
      </c>
      <c r="CS27" s="84">
        <f t="shared" si="40"/>
        <v>2.8</v>
      </c>
      <c r="CV27" s="14">
        <f t="shared" si="26"/>
        <v>0</v>
      </c>
      <c r="CW27" s="14">
        <f t="shared" si="27"/>
        <v>0</v>
      </c>
      <c r="CX27" s="14">
        <f t="shared" si="28"/>
        <v>2.75</v>
      </c>
      <c r="CY27" s="14">
        <f t="shared" si="29"/>
        <v>0</v>
      </c>
      <c r="CZ27" s="14">
        <f t="shared" si="30"/>
        <v>0</v>
      </c>
      <c r="DA27" s="14">
        <f t="shared" si="31"/>
        <v>0</v>
      </c>
      <c r="DB27" s="14">
        <f t="shared" si="46"/>
        <v>0</v>
      </c>
      <c r="DC27" s="14">
        <f t="shared" si="47"/>
        <v>0</v>
      </c>
      <c r="DD27" s="14">
        <f t="shared" si="32"/>
        <v>0</v>
      </c>
      <c r="DE27" s="14">
        <f t="shared" si="33"/>
        <v>0</v>
      </c>
      <c r="DF27" s="14">
        <f t="shared" si="34"/>
        <v>0</v>
      </c>
      <c r="DG27" s="14">
        <f t="shared" si="35"/>
        <v>0</v>
      </c>
      <c r="DH27" s="188">
        <f t="shared" si="41"/>
        <v>2.75</v>
      </c>
      <c r="DI27" s="202">
        <f t="shared" si="36"/>
        <v>2.75</v>
      </c>
      <c r="DK27" s="70">
        <f t="shared" si="42"/>
        <v>0</v>
      </c>
      <c r="DL27" s="70">
        <f t="shared" si="52"/>
        <v>0</v>
      </c>
      <c r="DM27" s="70">
        <f t="shared" si="52"/>
        <v>1</v>
      </c>
      <c r="DN27" s="70">
        <f t="shared" si="52"/>
        <v>0</v>
      </c>
      <c r="DO27" s="70">
        <f t="shared" si="52"/>
        <v>0</v>
      </c>
      <c r="DP27" s="70">
        <f t="shared" si="52"/>
        <v>0</v>
      </c>
      <c r="DQ27" s="70">
        <f t="shared" si="52"/>
        <v>0</v>
      </c>
      <c r="DR27" s="70">
        <f t="shared" si="52"/>
        <v>0</v>
      </c>
      <c r="DS27" s="70">
        <f t="shared" si="52"/>
        <v>0</v>
      </c>
      <c r="DT27" s="70">
        <f t="shared" si="52"/>
        <v>0</v>
      </c>
      <c r="DU27" s="70">
        <f t="shared" si="52"/>
        <v>0</v>
      </c>
      <c r="DV27" s="70">
        <f t="shared" si="52"/>
        <v>0</v>
      </c>
      <c r="DW27" s="391">
        <f t="shared" si="43"/>
        <v>1</v>
      </c>
      <c r="DX27" s="80"/>
      <c r="DY27" s="70">
        <f t="shared" si="38"/>
        <v>0</v>
      </c>
      <c r="DZ27" s="70">
        <f t="shared" si="38"/>
        <v>0</v>
      </c>
      <c r="EA27" s="70">
        <f t="shared" si="38"/>
        <v>0</v>
      </c>
      <c r="EB27" s="70">
        <f t="shared" si="38"/>
        <v>0</v>
      </c>
      <c r="EC27" s="70">
        <f t="shared" si="38"/>
        <v>0</v>
      </c>
      <c r="ED27" s="70">
        <f t="shared" si="38"/>
        <v>0</v>
      </c>
      <c r="EE27" s="70">
        <f t="shared" si="38"/>
        <v>0</v>
      </c>
      <c r="EF27" s="70">
        <f t="shared" si="38"/>
        <v>0</v>
      </c>
      <c r="EG27" s="70">
        <f t="shared" si="38"/>
        <v>0</v>
      </c>
      <c r="EH27" s="70">
        <f t="shared" si="38"/>
        <v>0</v>
      </c>
      <c r="EI27" s="70">
        <f t="shared" si="38"/>
        <v>0</v>
      </c>
      <c r="EJ27" s="70">
        <f t="shared" si="38"/>
        <v>0</v>
      </c>
      <c r="EK27" s="392">
        <f t="shared" si="44"/>
        <v>0</v>
      </c>
      <c r="EO27" s="389">
        <f>SUM($AI27:$AK27)+SUM($AM27:$AO27)+SUM($AQ27:AS27)+SUM($AU27:AW27)+SUM($AY27:BA27)+SUM($BC27:BE27)+SUM($BG27:BI27)+SUM($BK27:BM27)+SUM($BO27:BQ27)+SUM($BS27:BU27)+SUM($BW27:BY27)+SUM($CA27:CC27)</f>
        <v>18</v>
      </c>
      <c r="EP27"/>
      <c r="EQ27">
        <f t="shared" si="45"/>
        <v>13</v>
      </c>
      <c r="ER27"/>
      <c r="ES27"/>
      <c r="ET27"/>
      <c r="EU27"/>
      <c r="EV27"/>
      <c r="EW27"/>
      <c r="EX27"/>
      <c r="EY27"/>
      <c r="EZ27"/>
      <c r="FA27"/>
      <c r="FB27"/>
      <c r="FC27"/>
      <c r="FD27"/>
      <c r="FE27"/>
      <c r="FF27"/>
      <c r="FG27"/>
      <c r="FH27"/>
      <c r="FI27"/>
      <c r="FJ27"/>
      <c r="FK27"/>
      <c r="FL27"/>
      <c r="FM27"/>
      <c r="FN27"/>
      <c r="FO27"/>
      <c r="FQ27" s="379"/>
      <c r="FR27" s="375" t="s">
        <v>109</v>
      </c>
    </row>
    <row r="28" spans="1:174" s="2" customFormat="1" hidden="1" x14ac:dyDescent="0.25">
      <c r="A28" s="348" t="s">
        <v>323</v>
      </c>
      <c r="B28" s="107"/>
      <c r="C28" s="122"/>
      <c r="D28" s="112"/>
      <c r="E28" s="113"/>
      <c r="F28" s="113"/>
      <c r="G28" s="11"/>
      <c r="H28" s="112"/>
      <c r="I28" s="113"/>
      <c r="J28" s="113"/>
      <c r="K28" s="113"/>
      <c r="L28" s="113"/>
      <c r="M28" s="113"/>
      <c r="N28" s="113"/>
      <c r="O28" s="113"/>
      <c r="P28" s="113"/>
      <c r="Q28" s="113"/>
      <c r="R28" s="113"/>
      <c r="S28" s="11"/>
      <c r="T28" s="127"/>
      <c r="U28" s="127"/>
      <c r="V28" s="112"/>
      <c r="W28" s="113"/>
      <c r="X28" s="113"/>
      <c r="Y28" s="113"/>
      <c r="Z28" s="113"/>
      <c r="AA28" s="113"/>
      <c r="AB28" s="11"/>
      <c r="AC28" s="8"/>
      <c r="AD28" s="127">
        <f t="shared" si="0"/>
        <v>0</v>
      </c>
      <c r="AE28" s="9">
        <f t="shared" si="1"/>
        <v>0</v>
      </c>
      <c r="AF28" s="9">
        <f t="shared" si="2"/>
        <v>0</v>
      </c>
      <c r="AG28" s="9">
        <f t="shared" si="3"/>
        <v>0</v>
      </c>
      <c r="AH28" s="9">
        <f t="shared" si="39"/>
        <v>0</v>
      </c>
      <c r="AI28" s="214"/>
      <c r="AJ28" s="214"/>
      <c r="AK28" s="214"/>
      <c r="AL28" s="351">
        <f t="shared" si="4"/>
        <v>0</v>
      </c>
      <c r="AM28" s="214"/>
      <c r="AN28" s="214"/>
      <c r="AO28" s="214"/>
      <c r="AP28" s="351">
        <f t="shared" si="5"/>
        <v>0</v>
      </c>
      <c r="AQ28" s="214"/>
      <c r="AR28" s="214"/>
      <c r="AS28" s="214"/>
      <c r="AT28" s="351">
        <f t="shared" si="6"/>
        <v>0</v>
      </c>
      <c r="AU28" s="214"/>
      <c r="AV28" s="214"/>
      <c r="AW28" s="214"/>
      <c r="AX28" s="351">
        <f t="shared" si="7"/>
        <v>0</v>
      </c>
      <c r="AY28" s="214"/>
      <c r="AZ28" s="214"/>
      <c r="BA28" s="214"/>
      <c r="BB28" s="351">
        <f t="shared" si="48"/>
        <v>0</v>
      </c>
      <c r="BC28" s="214"/>
      <c r="BD28" s="214"/>
      <c r="BE28" s="214"/>
      <c r="BF28" s="351">
        <f t="shared" si="49"/>
        <v>0</v>
      </c>
      <c r="BG28" s="214"/>
      <c r="BH28" s="214"/>
      <c r="BI28" s="214"/>
      <c r="BJ28" s="351">
        <f t="shared" si="50"/>
        <v>0</v>
      </c>
      <c r="BK28" s="214"/>
      <c r="BL28" s="214"/>
      <c r="BM28" s="214"/>
      <c r="BN28" s="351">
        <f t="shared" si="51"/>
        <v>0</v>
      </c>
      <c r="BO28" s="214"/>
      <c r="BP28" s="214"/>
      <c r="BQ28" s="214"/>
      <c r="BR28" s="351">
        <f t="shared" si="8"/>
        <v>0</v>
      </c>
      <c r="BS28" s="214"/>
      <c r="BT28" s="214"/>
      <c r="BU28" s="214"/>
      <c r="BV28" s="351">
        <f t="shared" si="9"/>
        <v>0</v>
      </c>
      <c r="BW28" s="214"/>
      <c r="BX28" s="214"/>
      <c r="BY28" s="214"/>
      <c r="BZ28" s="351">
        <f t="shared" si="10"/>
        <v>0</v>
      </c>
      <c r="CA28" s="214"/>
      <c r="CB28" s="214"/>
      <c r="CC28" s="214"/>
      <c r="CD28" s="351">
        <f t="shared" si="11"/>
        <v>0</v>
      </c>
      <c r="CE28" s="59">
        <f t="shared" si="12"/>
        <v>0</v>
      </c>
      <c r="CF28" s="110" t="str">
        <f t="shared" si="13"/>
        <v/>
      </c>
      <c r="CG28" s="81">
        <f t="shared" si="14"/>
        <v>0</v>
      </c>
      <c r="CH28" s="81">
        <f t="shared" si="15"/>
        <v>0</v>
      </c>
      <c r="CI28" s="81">
        <f t="shared" si="16"/>
        <v>0</v>
      </c>
      <c r="CJ28" s="81">
        <f t="shared" si="17"/>
        <v>0</v>
      </c>
      <c r="CK28" s="81">
        <f t="shared" si="18"/>
        <v>0</v>
      </c>
      <c r="CL28" s="81">
        <f t="shared" si="19"/>
        <v>0</v>
      </c>
      <c r="CM28" s="81">
        <f t="shared" si="20"/>
        <v>0</v>
      </c>
      <c r="CN28" s="81">
        <f t="shared" si="21"/>
        <v>0</v>
      </c>
      <c r="CO28" s="14">
        <f t="shared" si="22"/>
        <v>0</v>
      </c>
      <c r="CP28" s="81">
        <f t="shared" si="23"/>
        <v>0</v>
      </c>
      <c r="CQ28" s="81">
        <f t="shared" si="24"/>
        <v>0</v>
      </c>
      <c r="CR28" s="81">
        <f t="shared" si="25"/>
        <v>0</v>
      </c>
      <c r="CS28" s="84">
        <f t="shared" si="40"/>
        <v>0</v>
      </c>
      <c r="CV28" s="14">
        <f t="shared" si="26"/>
        <v>0</v>
      </c>
      <c r="CW28" s="14">
        <f t="shared" si="27"/>
        <v>0</v>
      </c>
      <c r="CX28" s="14">
        <f t="shared" si="28"/>
        <v>0</v>
      </c>
      <c r="CY28" s="14">
        <f t="shared" si="29"/>
        <v>0</v>
      </c>
      <c r="CZ28" s="14">
        <f t="shared" si="30"/>
        <v>0</v>
      </c>
      <c r="DA28" s="14">
        <f t="shared" si="31"/>
        <v>0</v>
      </c>
      <c r="DB28" s="14">
        <f t="shared" si="46"/>
        <v>0</v>
      </c>
      <c r="DC28" s="14">
        <f t="shared" si="47"/>
        <v>0</v>
      </c>
      <c r="DD28" s="14">
        <f t="shared" si="32"/>
        <v>0</v>
      </c>
      <c r="DE28" s="14">
        <f t="shared" si="33"/>
        <v>0</v>
      </c>
      <c r="DF28" s="14">
        <f t="shared" si="34"/>
        <v>0</v>
      </c>
      <c r="DG28" s="14">
        <f t="shared" si="35"/>
        <v>0</v>
      </c>
      <c r="DH28" s="188">
        <f t="shared" si="41"/>
        <v>0</v>
      </c>
      <c r="DI28" s="202">
        <f t="shared" si="36"/>
        <v>0</v>
      </c>
      <c r="DK28" s="70">
        <f t="shared" si="42"/>
        <v>0</v>
      </c>
      <c r="DL28" s="70">
        <f t="shared" si="52"/>
        <v>0</v>
      </c>
      <c r="DM28" s="70">
        <f t="shared" si="52"/>
        <v>0</v>
      </c>
      <c r="DN28" s="70">
        <f t="shared" si="52"/>
        <v>0</v>
      </c>
      <c r="DO28" s="70">
        <f t="shared" si="52"/>
        <v>0</v>
      </c>
      <c r="DP28" s="70">
        <f t="shared" si="52"/>
        <v>0</v>
      </c>
      <c r="DQ28" s="70">
        <f t="shared" si="52"/>
        <v>0</v>
      </c>
      <c r="DR28" s="70">
        <f t="shared" si="52"/>
        <v>0</v>
      </c>
      <c r="DS28" s="70">
        <f t="shared" si="52"/>
        <v>0</v>
      </c>
      <c r="DT28" s="70">
        <f t="shared" si="52"/>
        <v>0</v>
      </c>
      <c r="DU28" s="70">
        <f t="shared" si="52"/>
        <v>0</v>
      </c>
      <c r="DV28" s="70">
        <f t="shared" si="52"/>
        <v>0</v>
      </c>
      <c r="DW28" s="391">
        <f t="shared" si="43"/>
        <v>0</v>
      </c>
      <c r="DX28" s="80"/>
      <c r="DY28" s="70">
        <f t="shared" si="38"/>
        <v>0</v>
      </c>
      <c r="DZ28" s="70">
        <f t="shared" si="38"/>
        <v>0</v>
      </c>
      <c r="EA28" s="70">
        <f t="shared" si="38"/>
        <v>0</v>
      </c>
      <c r="EB28" s="70">
        <f t="shared" si="38"/>
        <v>0</v>
      </c>
      <c r="EC28" s="70">
        <f t="shared" si="38"/>
        <v>0</v>
      </c>
      <c r="ED28" s="70">
        <f t="shared" si="38"/>
        <v>0</v>
      </c>
      <c r="EE28" s="70">
        <f t="shared" si="38"/>
        <v>0</v>
      </c>
      <c r="EF28" s="70">
        <f t="shared" si="38"/>
        <v>0</v>
      </c>
      <c r="EG28" s="70">
        <f t="shared" si="38"/>
        <v>0</v>
      </c>
      <c r="EH28" s="70">
        <f t="shared" si="38"/>
        <v>0</v>
      </c>
      <c r="EI28" s="70">
        <f t="shared" si="38"/>
        <v>0</v>
      </c>
      <c r="EJ28" s="70">
        <f t="shared" si="38"/>
        <v>0</v>
      </c>
      <c r="EK28" s="392">
        <f t="shared" si="44"/>
        <v>0</v>
      </c>
      <c r="EO28" s="389">
        <f>SUM($AI28:$AK28)+SUM($AM28:$AO28)+SUM($AQ28:AS28)+SUM($AU28:AW28)+SUM($AY28:BA28)+SUM($BC28:BE28)+SUM($BG28:BI28)+SUM($BK28:BM28)+SUM($BO28:BQ28)+SUM($BS28:BU28)+SUM($BW28:BY28)+SUM($CA28:CC28)</f>
        <v>0</v>
      </c>
      <c r="EP28"/>
      <c r="EQ28">
        <f t="shared" si="45"/>
        <v>13</v>
      </c>
      <c r="ER28"/>
      <c r="ES28"/>
      <c r="ET28"/>
      <c r="EU28"/>
      <c r="EV28"/>
      <c r="EW28"/>
      <c r="EX28"/>
      <c r="EY28"/>
      <c r="EZ28"/>
      <c r="FA28"/>
      <c r="FB28"/>
      <c r="FC28"/>
      <c r="FD28"/>
      <c r="FE28"/>
      <c r="FF28"/>
      <c r="FG28"/>
      <c r="FH28"/>
      <c r="FI28"/>
      <c r="FJ28"/>
      <c r="FK28"/>
      <c r="FL28"/>
      <c r="FM28"/>
      <c r="FN28"/>
      <c r="FO28"/>
      <c r="FQ28" s="379"/>
      <c r="FR28" s="375" t="s">
        <v>246</v>
      </c>
    </row>
    <row r="29" spans="1:174" s="2" customFormat="1" hidden="1" x14ac:dyDescent="0.25">
      <c r="A29" s="348" t="s">
        <v>323</v>
      </c>
      <c r="B29" s="137"/>
      <c r="C29" s="122"/>
      <c r="D29" s="112"/>
      <c r="E29" s="113"/>
      <c r="F29" s="113"/>
      <c r="G29" s="11"/>
      <c r="H29" s="112"/>
      <c r="I29" s="113"/>
      <c r="J29" s="113"/>
      <c r="K29" s="113"/>
      <c r="L29" s="113"/>
      <c r="M29" s="113"/>
      <c r="N29" s="113"/>
      <c r="O29" s="113"/>
      <c r="P29" s="113"/>
      <c r="Q29" s="113"/>
      <c r="R29" s="113"/>
      <c r="S29" s="11"/>
      <c r="T29" s="127"/>
      <c r="U29" s="127"/>
      <c r="V29" s="112"/>
      <c r="W29" s="113"/>
      <c r="X29" s="113"/>
      <c r="Y29" s="113"/>
      <c r="Z29" s="113"/>
      <c r="AA29" s="113"/>
      <c r="AB29" s="11"/>
      <c r="AC29" s="8"/>
      <c r="AD29" s="127">
        <f t="shared" si="0"/>
        <v>0</v>
      </c>
      <c r="AE29" s="9">
        <f t="shared" si="1"/>
        <v>0</v>
      </c>
      <c r="AF29" s="9">
        <f t="shared" si="2"/>
        <v>0</v>
      </c>
      <c r="AG29" s="9">
        <f t="shared" si="3"/>
        <v>0</v>
      </c>
      <c r="AH29" s="9">
        <f t="shared" si="39"/>
        <v>0</v>
      </c>
      <c r="AI29" s="214"/>
      <c r="AJ29" s="214"/>
      <c r="AK29" s="214"/>
      <c r="AL29" s="351">
        <f t="shared" si="4"/>
        <v>0</v>
      </c>
      <c r="AM29" s="214"/>
      <c r="AN29" s="214"/>
      <c r="AO29" s="214"/>
      <c r="AP29" s="351">
        <f t="shared" si="5"/>
        <v>0</v>
      </c>
      <c r="AQ29" s="214"/>
      <c r="AR29" s="214"/>
      <c r="AS29" s="214"/>
      <c r="AT29" s="351">
        <f t="shared" si="6"/>
        <v>0</v>
      </c>
      <c r="AU29" s="214"/>
      <c r="AV29" s="214"/>
      <c r="AW29" s="214"/>
      <c r="AX29" s="351">
        <f t="shared" si="7"/>
        <v>0</v>
      </c>
      <c r="AY29" s="214"/>
      <c r="AZ29" s="214"/>
      <c r="BA29" s="214"/>
      <c r="BB29" s="351">
        <f t="shared" si="48"/>
        <v>0</v>
      </c>
      <c r="BC29" s="214"/>
      <c r="BD29" s="214"/>
      <c r="BE29" s="214"/>
      <c r="BF29" s="351">
        <f t="shared" si="49"/>
        <v>0</v>
      </c>
      <c r="BG29" s="214"/>
      <c r="BH29" s="214"/>
      <c r="BI29" s="214"/>
      <c r="BJ29" s="351">
        <f t="shared" si="50"/>
        <v>0</v>
      </c>
      <c r="BK29" s="214"/>
      <c r="BL29" s="214"/>
      <c r="BM29" s="214"/>
      <c r="BN29" s="351">
        <f t="shared" si="51"/>
        <v>0</v>
      </c>
      <c r="BO29" s="214"/>
      <c r="BP29" s="214"/>
      <c r="BQ29" s="214"/>
      <c r="BR29" s="351">
        <f t="shared" si="8"/>
        <v>0</v>
      </c>
      <c r="BS29" s="214"/>
      <c r="BT29" s="214"/>
      <c r="BU29" s="214"/>
      <c r="BV29" s="351">
        <f t="shared" si="9"/>
        <v>0</v>
      </c>
      <c r="BW29" s="214"/>
      <c r="BX29" s="214"/>
      <c r="BY29" s="214"/>
      <c r="BZ29" s="351">
        <f t="shared" si="10"/>
        <v>0</v>
      </c>
      <c r="CA29" s="214"/>
      <c r="CB29" s="214"/>
      <c r="CC29" s="214"/>
      <c r="CD29" s="351">
        <f t="shared" si="11"/>
        <v>0</v>
      </c>
      <c r="CE29" s="59">
        <f t="shared" si="12"/>
        <v>0</v>
      </c>
      <c r="CF29" s="110" t="str">
        <f t="shared" si="13"/>
        <v/>
      </c>
      <c r="CG29" s="81">
        <f t="shared" si="14"/>
        <v>0</v>
      </c>
      <c r="CH29" s="81">
        <f t="shared" si="15"/>
        <v>0</v>
      </c>
      <c r="CI29" s="81">
        <f t="shared" si="16"/>
        <v>0</v>
      </c>
      <c r="CJ29" s="81">
        <f t="shared" si="17"/>
        <v>0</v>
      </c>
      <c r="CK29" s="81">
        <f t="shared" si="18"/>
        <v>0</v>
      </c>
      <c r="CL29" s="81">
        <f t="shared" si="19"/>
        <v>0</v>
      </c>
      <c r="CM29" s="81">
        <f t="shared" si="20"/>
        <v>0</v>
      </c>
      <c r="CN29" s="81">
        <f t="shared" si="21"/>
        <v>0</v>
      </c>
      <c r="CO29" s="14">
        <f t="shared" si="22"/>
        <v>0</v>
      </c>
      <c r="CP29" s="81">
        <f t="shared" si="23"/>
        <v>0</v>
      </c>
      <c r="CQ29" s="81">
        <f t="shared" si="24"/>
        <v>0</v>
      </c>
      <c r="CR29" s="81">
        <f t="shared" si="25"/>
        <v>0</v>
      </c>
      <c r="CS29" s="84">
        <f t="shared" si="40"/>
        <v>0</v>
      </c>
      <c r="CV29" s="14">
        <f t="shared" si="26"/>
        <v>0</v>
      </c>
      <c r="CW29" s="14">
        <f t="shared" si="27"/>
        <v>0</v>
      </c>
      <c r="CX29" s="14">
        <f t="shared" si="28"/>
        <v>0</v>
      </c>
      <c r="CY29" s="14">
        <f t="shared" si="29"/>
        <v>0</v>
      </c>
      <c r="CZ29" s="14">
        <f t="shared" si="30"/>
        <v>0</v>
      </c>
      <c r="DA29" s="14">
        <f t="shared" si="31"/>
        <v>0</v>
      </c>
      <c r="DB29" s="14">
        <f t="shared" si="46"/>
        <v>0</v>
      </c>
      <c r="DC29" s="14">
        <f t="shared" si="47"/>
        <v>0</v>
      </c>
      <c r="DD29" s="14">
        <f t="shared" si="32"/>
        <v>0</v>
      </c>
      <c r="DE29" s="14">
        <f t="shared" si="33"/>
        <v>0</v>
      </c>
      <c r="DF29" s="14">
        <f t="shared" si="34"/>
        <v>0</v>
      </c>
      <c r="DG29" s="14">
        <f t="shared" si="35"/>
        <v>0</v>
      </c>
      <c r="DH29" s="188">
        <f t="shared" ref="DH29:DH33" si="53">SUM(CV29:DG29)</f>
        <v>0</v>
      </c>
      <c r="DI29" s="202">
        <f t="shared" ref="DI29:DI63" si="54">MAX(CV29:DG29)</f>
        <v>0</v>
      </c>
      <c r="DK29" s="70">
        <f t="shared" si="42"/>
        <v>0</v>
      </c>
      <c r="DL29" s="70">
        <f t="shared" si="52"/>
        <v>0</v>
      </c>
      <c r="DM29" s="70">
        <f t="shared" si="52"/>
        <v>0</v>
      </c>
      <c r="DN29" s="70">
        <f t="shared" si="52"/>
        <v>0</v>
      </c>
      <c r="DO29" s="70">
        <f t="shared" si="52"/>
        <v>0</v>
      </c>
      <c r="DP29" s="70">
        <f t="shared" si="52"/>
        <v>0</v>
      </c>
      <c r="DQ29" s="70">
        <f t="shared" si="52"/>
        <v>0</v>
      </c>
      <c r="DR29" s="70">
        <f t="shared" si="52"/>
        <v>0</v>
      </c>
      <c r="DS29" s="70">
        <f t="shared" si="52"/>
        <v>0</v>
      </c>
      <c r="DT29" s="70">
        <f t="shared" si="52"/>
        <v>0</v>
      </c>
      <c r="DU29" s="70">
        <f t="shared" si="52"/>
        <v>0</v>
      </c>
      <c r="DV29" s="70">
        <f t="shared" si="52"/>
        <v>0</v>
      </c>
      <c r="DW29" s="391">
        <f t="shared" si="43"/>
        <v>0</v>
      </c>
      <c r="DX29" s="80"/>
      <c r="DY29" s="70">
        <f t="shared" si="38"/>
        <v>0</v>
      </c>
      <c r="DZ29" s="70">
        <f t="shared" si="38"/>
        <v>0</v>
      </c>
      <c r="EA29" s="70">
        <f t="shared" si="38"/>
        <v>0</v>
      </c>
      <c r="EB29" s="70">
        <f t="shared" si="38"/>
        <v>0</v>
      </c>
      <c r="EC29" s="70">
        <f t="shared" si="38"/>
        <v>0</v>
      </c>
      <c r="ED29" s="70">
        <f t="shared" si="38"/>
        <v>0</v>
      </c>
      <c r="EE29" s="70">
        <f t="shared" si="38"/>
        <v>0</v>
      </c>
      <c r="EF29" s="70">
        <f t="shared" si="38"/>
        <v>0</v>
      </c>
      <c r="EG29" s="70">
        <f t="shared" si="38"/>
        <v>0</v>
      </c>
      <c r="EH29" s="70">
        <f t="shared" si="38"/>
        <v>0</v>
      </c>
      <c r="EI29" s="70">
        <f t="shared" si="38"/>
        <v>0</v>
      </c>
      <c r="EJ29" s="70">
        <f t="shared" si="38"/>
        <v>0</v>
      </c>
      <c r="EK29" s="392">
        <f t="shared" si="44"/>
        <v>0</v>
      </c>
      <c r="EO29" s="389">
        <f>SUM($AI29:$AK29)+SUM($AM29:$AO29)+SUM($AQ29:AS29)+SUM($AU29:AW29)+SUM($AY29:BA29)+SUM($BC29:BE29)+SUM($BG29:BI29)+SUM($BK29:BM29)+SUM($BO29:BQ29)+SUM($BS29:BU29)+SUM($BW29:BY29)+SUM($CA29:CC29)</f>
        <v>0</v>
      </c>
      <c r="EP29"/>
      <c r="EQ29">
        <f t="shared" si="45"/>
        <v>13</v>
      </c>
      <c r="ER29"/>
      <c r="ES29"/>
      <c r="ET29"/>
      <c r="EU29"/>
      <c r="EV29"/>
      <c r="EW29"/>
      <c r="EX29"/>
      <c r="EY29"/>
      <c r="EZ29"/>
      <c r="FA29"/>
      <c r="FB29"/>
      <c r="FC29"/>
      <c r="FD29"/>
      <c r="FE29"/>
      <c r="FF29"/>
      <c r="FG29"/>
      <c r="FH29"/>
      <c r="FI29"/>
      <c r="FJ29"/>
      <c r="FK29"/>
      <c r="FL29"/>
      <c r="FM29"/>
      <c r="FN29"/>
      <c r="FO29"/>
      <c r="FQ29" s="380"/>
      <c r="FR29" s="376" t="s">
        <v>84</v>
      </c>
    </row>
    <row r="30" spans="1:174" s="2" customFormat="1" hidden="1" x14ac:dyDescent="0.25">
      <c r="A30" s="348" t="s">
        <v>323</v>
      </c>
      <c r="B30" s="107"/>
      <c r="C30" s="122"/>
      <c r="D30" s="112"/>
      <c r="E30" s="113"/>
      <c r="F30" s="113"/>
      <c r="G30" s="11"/>
      <c r="H30" s="112"/>
      <c r="I30" s="113"/>
      <c r="J30" s="113"/>
      <c r="K30" s="113"/>
      <c r="L30" s="113"/>
      <c r="M30" s="113"/>
      <c r="N30" s="113"/>
      <c r="O30" s="113"/>
      <c r="P30" s="113"/>
      <c r="Q30" s="113"/>
      <c r="R30" s="113"/>
      <c r="S30" s="11"/>
      <c r="T30" s="127"/>
      <c r="U30" s="127"/>
      <c r="V30" s="112"/>
      <c r="W30" s="113"/>
      <c r="X30" s="113"/>
      <c r="Y30" s="113"/>
      <c r="Z30" s="113"/>
      <c r="AA30" s="113"/>
      <c r="AB30" s="11"/>
      <c r="AC30" s="8"/>
      <c r="AD30" s="127">
        <f t="shared" si="0"/>
        <v>0</v>
      </c>
      <c r="AE30" s="9">
        <f t="shared" si="1"/>
        <v>0</v>
      </c>
      <c r="AF30" s="9">
        <f t="shared" si="2"/>
        <v>0</v>
      </c>
      <c r="AG30" s="9">
        <f t="shared" si="3"/>
        <v>0</v>
      </c>
      <c r="AH30" s="9">
        <f t="shared" si="39"/>
        <v>0</v>
      </c>
      <c r="AI30" s="214"/>
      <c r="AJ30" s="214"/>
      <c r="AK30" s="214"/>
      <c r="AL30" s="351">
        <f t="shared" si="4"/>
        <v>0</v>
      </c>
      <c r="AM30" s="214"/>
      <c r="AN30" s="214"/>
      <c r="AO30" s="214"/>
      <c r="AP30" s="351">
        <f t="shared" si="5"/>
        <v>0</v>
      </c>
      <c r="AQ30" s="214"/>
      <c r="AR30" s="214"/>
      <c r="AS30" s="214"/>
      <c r="AT30" s="351">
        <f t="shared" si="6"/>
        <v>0</v>
      </c>
      <c r="AU30" s="214"/>
      <c r="AV30" s="214"/>
      <c r="AW30" s="214"/>
      <c r="AX30" s="351">
        <f t="shared" si="7"/>
        <v>0</v>
      </c>
      <c r="AY30" s="214"/>
      <c r="AZ30" s="214"/>
      <c r="BA30" s="214"/>
      <c r="BB30" s="351">
        <f t="shared" si="48"/>
        <v>0</v>
      </c>
      <c r="BC30" s="214"/>
      <c r="BD30" s="214"/>
      <c r="BE30" s="214"/>
      <c r="BF30" s="351">
        <f t="shared" si="49"/>
        <v>0</v>
      </c>
      <c r="BG30" s="214"/>
      <c r="BH30" s="214"/>
      <c r="BI30" s="214"/>
      <c r="BJ30" s="351">
        <f t="shared" si="50"/>
        <v>0</v>
      </c>
      <c r="BK30" s="214"/>
      <c r="BL30" s="214"/>
      <c r="BM30" s="214"/>
      <c r="BN30" s="351">
        <f t="shared" si="51"/>
        <v>0</v>
      </c>
      <c r="BO30" s="214"/>
      <c r="BP30" s="214"/>
      <c r="BQ30" s="214"/>
      <c r="BR30" s="351">
        <f t="shared" si="8"/>
        <v>0</v>
      </c>
      <c r="BS30" s="214"/>
      <c r="BT30" s="214"/>
      <c r="BU30" s="214"/>
      <c r="BV30" s="351">
        <f t="shared" si="9"/>
        <v>0</v>
      </c>
      <c r="BW30" s="214"/>
      <c r="BX30" s="214"/>
      <c r="BY30" s="214"/>
      <c r="BZ30" s="351">
        <f t="shared" si="10"/>
        <v>0</v>
      </c>
      <c r="CA30" s="214"/>
      <c r="CB30" s="214"/>
      <c r="CC30" s="214"/>
      <c r="CD30" s="351">
        <f t="shared" si="11"/>
        <v>0</v>
      </c>
      <c r="CE30" s="59">
        <f t="shared" si="12"/>
        <v>0</v>
      </c>
      <c r="CF30" s="110" t="str">
        <f t="shared" si="13"/>
        <v/>
      </c>
      <c r="CG30" s="81">
        <f t="shared" si="14"/>
        <v>0</v>
      </c>
      <c r="CH30" s="81">
        <f t="shared" si="15"/>
        <v>0</v>
      </c>
      <c r="CI30" s="81">
        <f t="shared" si="16"/>
        <v>0</v>
      </c>
      <c r="CJ30" s="81">
        <f t="shared" si="17"/>
        <v>0</v>
      </c>
      <c r="CK30" s="81">
        <f t="shared" si="18"/>
        <v>0</v>
      </c>
      <c r="CL30" s="81">
        <f t="shared" si="19"/>
        <v>0</v>
      </c>
      <c r="CM30" s="81">
        <f t="shared" si="20"/>
        <v>0</v>
      </c>
      <c r="CN30" s="81">
        <f t="shared" si="21"/>
        <v>0</v>
      </c>
      <c r="CO30" s="14">
        <f t="shared" si="22"/>
        <v>0</v>
      </c>
      <c r="CP30" s="81">
        <f t="shared" si="23"/>
        <v>0</v>
      </c>
      <c r="CQ30" s="81">
        <f t="shared" si="24"/>
        <v>0</v>
      </c>
      <c r="CR30" s="81">
        <f t="shared" si="25"/>
        <v>0</v>
      </c>
      <c r="CS30" s="84">
        <f t="shared" si="40"/>
        <v>0</v>
      </c>
      <c r="CV30" s="14">
        <f t="shared" si="26"/>
        <v>0</v>
      </c>
      <c r="CW30" s="14">
        <f t="shared" si="27"/>
        <v>0</v>
      </c>
      <c r="CX30" s="14">
        <f t="shared" si="28"/>
        <v>0</v>
      </c>
      <c r="CY30" s="14">
        <f t="shared" si="29"/>
        <v>0</v>
      </c>
      <c r="CZ30" s="14">
        <f t="shared" si="30"/>
        <v>0</v>
      </c>
      <c r="DA30" s="14">
        <f t="shared" si="31"/>
        <v>0</v>
      </c>
      <c r="DB30" s="14">
        <f t="shared" si="46"/>
        <v>0</v>
      </c>
      <c r="DC30" s="14">
        <f t="shared" si="47"/>
        <v>0</v>
      </c>
      <c r="DD30" s="14">
        <f t="shared" si="32"/>
        <v>0</v>
      </c>
      <c r="DE30" s="14">
        <f t="shared" si="33"/>
        <v>0</v>
      </c>
      <c r="DF30" s="14">
        <f t="shared" si="34"/>
        <v>0</v>
      </c>
      <c r="DG30" s="14">
        <f t="shared" si="35"/>
        <v>0</v>
      </c>
      <c r="DH30" s="188">
        <f t="shared" si="53"/>
        <v>0</v>
      </c>
      <c r="DI30" s="202">
        <f t="shared" si="54"/>
        <v>0</v>
      </c>
      <c r="DK30" s="70">
        <f t="shared" si="42"/>
        <v>0</v>
      </c>
      <c r="DL30" s="70">
        <f t="shared" si="52"/>
        <v>0</v>
      </c>
      <c r="DM30" s="70">
        <f t="shared" si="52"/>
        <v>0</v>
      </c>
      <c r="DN30" s="70">
        <f t="shared" si="52"/>
        <v>0</v>
      </c>
      <c r="DO30" s="70">
        <f t="shared" si="52"/>
        <v>0</v>
      </c>
      <c r="DP30" s="70">
        <f t="shared" si="52"/>
        <v>0</v>
      </c>
      <c r="DQ30" s="70">
        <f t="shared" si="52"/>
        <v>0</v>
      </c>
      <c r="DR30" s="70">
        <f t="shared" si="52"/>
        <v>0</v>
      </c>
      <c r="DS30" s="70">
        <f t="shared" si="52"/>
        <v>0</v>
      </c>
      <c r="DT30" s="70">
        <f t="shared" si="52"/>
        <v>0</v>
      </c>
      <c r="DU30" s="70">
        <f t="shared" si="52"/>
        <v>0</v>
      </c>
      <c r="DV30" s="70">
        <f t="shared" si="52"/>
        <v>0</v>
      </c>
      <c r="DW30" s="391">
        <f t="shared" si="43"/>
        <v>0</v>
      </c>
      <c r="DX30" s="80"/>
      <c r="DY30" s="70">
        <f t="shared" si="38"/>
        <v>0</v>
      </c>
      <c r="DZ30" s="70">
        <f t="shared" si="38"/>
        <v>0</v>
      </c>
      <c r="EA30" s="70">
        <f t="shared" si="38"/>
        <v>0</v>
      </c>
      <c r="EB30" s="70">
        <f t="shared" si="38"/>
        <v>0</v>
      </c>
      <c r="EC30" s="70">
        <f t="shared" si="38"/>
        <v>0</v>
      </c>
      <c r="ED30" s="70">
        <f t="shared" si="38"/>
        <v>0</v>
      </c>
      <c r="EE30" s="70">
        <f t="shared" si="38"/>
        <v>0</v>
      </c>
      <c r="EF30" s="70">
        <f t="shared" si="38"/>
        <v>0</v>
      </c>
      <c r="EG30" s="70">
        <f t="shared" si="38"/>
        <v>0</v>
      </c>
      <c r="EH30" s="70">
        <f t="shared" si="38"/>
        <v>0</v>
      </c>
      <c r="EI30" s="70">
        <f t="shared" si="38"/>
        <v>0</v>
      </c>
      <c r="EJ30" s="70">
        <f t="shared" si="38"/>
        <v>0</v>
      </c>
      <c r="EK30" s="392">
        <f t="shared" si="44"/>
        <v>0</v>
      </c>
      <c r="EO30" s="389">
        <f>SUM($AI30:$AK30)+SUM($AM30:$AO30)+SUM($AQ30:AS30)+SUM($AU30:AW30)+SUM($AY30:BA30)+SUM($BC30:BE30)+SUM($BG30:BI30)+SUM($BK30:BM30)+SUM($BO30:BQ30)+SUM($BS30:BU30)+SUM($BW30:BY30)+SUM($CA30:CC30)</f>
        <v>0</v>
      </c>
      <c r="EP30"/>
      <c r="EQ30">
        <f t="shared" si="45"/>
        <v>13</v>
      </c>
      <c r="ER30"/>
      <c r="ES30"/>
      <c r="ET30"/>
      <c r="EU30"/>
      <c r="EV30"/>
      <c r="EW30"/>
      <c r="EX30"/>
      <c r="EY30"/>
      <c r="EZ30"/>
      <c r="FA30"/>
      <c r="FB30"/>
      <c r="FC30"/>
      <c r="FD30"/>
      <c r="FE30"/>
      <c r="FF30"/>
      <c r="FG30"/>
      <c r="FH30"/>
      <c r="FI30"/>
      <c r="FJ30"/>
      <c r="FK30"/>
      <c r="FL30"/>
      <c r="FM30"/>
      <c r="FN30"/>
      <c r="FO30"/>
      <c r="FQ30" s="378" t="s">
        <v>262</v>
      </c>
      <c r="FR30" s="374" t="s">
        <v>258</v>
      </c>
    </row>
    <row r="31" spans="1:174" s="2" customFormat="1" hidden="1" x14ac:dyDescent="0.25">
      <c r="A31" s="348" t="s">
        <v>323</v>
      </c>
      <c r="B31" s="107"/>
      <c r="C31" s="122"/>
      <c r="D31" s="112"/>
      <c r="E31" s="113"/>
      <c r="F31" s="113"/>
      <c r="G31" s="11"/>
      <c r="H31" s="112"/>
      <c r="I31" s="113"/>
      <c r="J31" s="113"/>
      <c r="K31" s="113"/>
      <c r="L31" s="113"/>
      <c r="M31" s="113"/>
      <c r="N31" s="113"/>
      <c r="O31" s="113"/>
      <c r="P31" s="113"/>
      <c r="Q31" s="113"/>
      <c r="R31" s="113"/>
      <c r="S31" s="11"/>
      <c r="T31" s="127"/>
      <c r="U31" s="127"/>
      <c r="V31" s="112"/>
      <c r="W31" s="113"/>
      <c r="X31" s="113"/>
      <c r="Y31" s="113"/>
      <c r="Z31" s="113"/>
      <c r="AA31" s="113"/>
      <c r="AB31" s="11"/>
      <c r="AC31" s="8"/>
      <c r="AD31" s="127">
        <f t="shared" si="0"/>
        <v>0</v>
      </c>
      <c r="AE31" s="9">
        <f t="shared" si="1"/>
        <v>0</v>
      </c>
      <c r="AF31" s="9">
        <f t="shared" si="2"/>
        <v>0</v>
      </c>
      <c r="AG31" s="9">
        <f t="shared" si="3"/>
        <v>0</v>
      </c>
      <c r="AH31" s="9">
        <f t="shared" si="39"/>
        <v>0</v>
      </c>
      <c r="AI31" s="214"/>
      <c r="AJ31" s="214"/>
      <c r="AK31" s="214"/>
      <c r="AL31" s="351">
        <f t="shared" si="4"/>
        <v>0</v>
      </c>
      <c r="AM31" s="214"/>
      <c r="AN31" s="214"/>
      <c r="AO31" s="214"/>
      <c r="AP31" s="351">
        <f t="shared" si="5"/>
        <v>0</v>
      </c>
      <c r="AQ31" s="214"/>
      <c r="AR31" s="214"/>
      <c r="AS31" s="214"/>
      <c r="AT31" s="351">
        <f t="shared" si="6"/>
        <v>0</v>
      </c>
      <c r="AU31" s="214"/>
      <c r="AV31" s="214"/>
      <c r="AW31" s="214"/>
      <c r="AX31" s="351">
        <f t="shared" si="7"/>
        <v>0</v>
      </c>
      <c r="AY31" s="214"/>
      <c r="AZ31" s="214"/>
      <c r="BA31" s="214"/>
      <c r="BB31" s="351">
        <f t="shared" si="48"/>
        <v>0</v>
      </c>
      <c r="BC31" s="214"/>
      <c r="BD31" s="214"/>
      <c r="BE31" s="214"/>
      <c r="BF31" s="351">
        <f t="shared" si="49"/>
        <v>0</v>
      </c>
      <c r="BG31" s="214"/>
      <c r="BH31" s="214"/>
      <c r="BI31" s="214"/>
      <c r="BJ31" s="351">
        <f t="shared" si="50"/>
        <v>0</v>
      </c>
      <c r="BK31" s="214"/>
      <c r="BL31" s="214"/>
      <c r="BM31" s="214"/>
      <c r="BN31" s="351">
        <f t="shared" si="51"/>
        <v>0</v>
      </c>
      <c r="BO31" s="214"/>
      <c r="BP31" s="214"/>
      <c r="BQ31" s="214"/>
      <c r="BR31" s="351">
        <f t="shared" si="8"/>
        <v>0</v>
      </c>
      <c r="BS31" s="214"/>
      <c r="BT31" s="214"/>
      <c r="BU31" s="214"/>
      <c r="BV31" s="351">
        <f t="shared" si="9"/>
        <v>0</v>
      </c>
      <c r="BW31" s="214"/>
      <c r="BX31" s="214"/>
      <c r="BY31" s="214"/>
      <c r="BZ31" s="351">
        <f t="shared" si="10"/>
        <v>0</v>
      </c>
      <c r="CA31" s="214"/>
      <c r="CB31" s="214"/>
      <c r="CC31" s="214"/>
      <c r="CD31" s="351">
        <f t="shared" si="11"/>
        <v>0</v>
      </c>
      <c r="CE31" s="59">
        <f t="shared" si="12"/>
        <v>0</v>
      </c>
      <c r="CF31" s="110" t="str">
        <f t="shared" si="13"/>
        <v/>
      </c>
      <c r="CG31" s="81">
        <f t="shared" si="14"/>
        <v>0</v>
      </c>
      <c r="CH31" s="81">
        <f t="shared" si="15"/>
        <v>0</v>
      </c>
      <c r="CI31" s="81">
        <f t="shared" si="16"/>
        <v>0</v>
      </c>
      <c r="CJ31" s="81">
        <f t="shared" si="17"/>
        <v>0</v>
      </c>
      <c r="CK31" s="81">
        <f t="shared" si="18"/>
        <v>0</v>
      </c>
      <c r="CL31" s="81">
        <f t="shared" si="19"/>
        <v>0</v>
      </c>
      <c r="CM31" s="81">
        <f t="shared" si="20"/>
        <v>0</v>
      </c>
      <c r="CN31" s="81">
        <f t="shared" si="21"/>
        <v>0</v>
      </c>
      <c r="CO31" s="14">
        <f t="shared" si="22"/>
        <v>0</v>
      </c>
      <c r="CP31" s="81">
        <f t="shared" si="23"/>
        <v>0</v>
      </c>
      <c r="CQ31" s="81">
        <f t="shared" si="24"/>
        <v>0</v>
      </c>
      <c r="CR31" s="81">
        <f t="shared" si="25"/>
        <v>0</v>
      </c>
      <c r="CS31" s="84">
        <f t="shared" si="40"/>
        <v>0</v>
      </c>
      <c r="CV31" s="14">
        <f t="shared" si="26"/>
        <v>0</v>
      </c>
      <c r="CW31" s="14">
        <f t="shared" si="27"/>
        <v>0</v>
      </c>
      <c r="CX31" s="14">
        <f t="shared" si="28"/>
        <v>0</v>
      </c>
      <c r="CY31" s="14">
        <f t="shared" si="29"/>
        <v>0</v>
      </c>
      <c r="CZ31" s="14">
        <f t="shared" si="30"/>
        <v>0</v>
      </c>
      <c r="DA31" s="14">
        <f t="shared" si="31"/>
        <v>0</v>
      </c>
      <c r="DB31" s="14">
        <f t="shared" si="46"/>
        <v>0</v>
      </c>
      <c r="DC31" s="14">
        <f t="shared" si="47"/>
        <v>0</v>
      </c>
      <c r="DD31" s="14">
        <f t="shared" si="32"/>
        <v>0</v>
      </c>
      <c r="DE31" s="14">
        <f t="shared" si="33"/>
        <v>0</v>
      </c>
      <c r="DF31" s="14">
        <f t="shared" si="34"/>
        <v>0</v>
      </c>
      <c r="DG31" s="14">
        <f t="shared" si="35"/>
        <v>0</v>
      </c>
      <c r="DH31" s="188">
        <f t="shared" si="53"/>
        <v>0</v>
      </c>
      <c r="DI31" s="202">
        <f t="shared" si="54"/>
        <v>0</v>
      </c>
      <c r="DK31" s="70">
        <f t="shared" si="42"/>
        <v>0</v>
      </c>
      <c r="DL31" s="70">
        <f t="shared" si="52"/>
        <v>0</v>
      </c>
      <c r="DM31" s="70">
        <f t="shared" si="52"/>
        <v>0</v>
      </c>
      <c r="DN31" s="70">
        <f t="shared" si="52"/>
        <v>0</v>
      </c>
      <c r="DO31" s="70">
        <f t="shared" si="52"/>
        <v>0</v>
      </c>
      <c r="DP31" s="70">
        <f t="shared" si="52"/>
        <v>0</v>
      </c>
      <c r="DQ31" s="70">
        <f t="shared" si="52"/>
        <v>0</v>
      </c>
      <c r="DR31" s="70">
        <f t="shared" si="52"/>
        <v>0</v>
      </c>
      <c r="DS31" s="70">
        <f t="shared" si="52"/>
        <v>0</v>
      </c>
      <c r="DT31" s="70">
        <f t="shared" si="52"/>
        <v>0</v>
      </c>
      <c r="DU31" s="70">
        <f t="shared" si="52"/>
        <v>0</v>
      </c>
      <c r="DV31" s="70">
        <f t="shared" si="52"/>
        <v>0</v>
      </c>
      <c r="DW31" s="391">
        <f t="shared" si="43"/>
        <v>0</v>
      </c>
      <c r="DX31" s="80"/>
      <c r="DY31" s="70">
        <f t="shared" ref="DY31:EJ52" si="55">IF(VALUE($H31)=DY$11,1,0)+IF(VALUE($I31)=DY$11,1,0)+IF(VALUE($J31)=DY$11,1,0)+IF(VALUE($K31)=DY$11,1,0)+IF(VALUE($L31)=DY$11,1,0)+IF(VALUE($M31)=DY$11,1,0)+IF(VALUE($N31)=DY$11,1,0)+IF(VALUE($O31)=DY$11,1,0)+IF(VALUE($P31)=DY$11,1,0)+IF(VALUE($Q31)=DY$11,1,0)+IF(VALUE($R31)=DY$11,1,0)+IF(VALUE($S31)=DY$11,1,0)</f>
        <v>0</v>
      </c>
      <c r="DZ31" s="70">
        <f t="shared" si="55"/>
        <v>0</v>
      </c>
      <c r="EA31" s="70">
        <f t="shared" si="55"/>
        <v>0</v>
      </c>
      <c r="EB31" s="70">
        <f t="shared" si="55"/>
        <v>0</v>
      </c>
      <c r="EC31" s="70">
        <f t="shared" si="55"/>
        <v>0</v>
      </c>
      <c r="ED31" s="70">
        <f t="shared" si="55"/>
        <v>0</v>
      </c>
      <c r="EE31" s="70">
        <f t="shared" si="55"/>
        <v>0</v>
      </c>
      <c r="EF31" s="70">
        <f t="shared" si="55"/>
        <v>0</v>
      </c>
      <c r="EG31" s="70">
        <f t="shared" si="55"/>
        <v>0</v>
      </c>
      <c r="EH31" s="70">
        <f t="shared" si="55"/>
        <v>0</v>
      </c>
      <c r="EI31" s="70">
        <f t="shared" si="55"/>
        <v>0</v>
      </c>
      <c r="EJ31" s="70">
        <f t="shared" si="55"/>
        <v>0</v>
      </c>
      <c r="EK31" s="392">
        <f t="shared" si="44"/>
        <v>0</v>
      </c>
      <c r="EO31" s="389">
        <f>SUM($AI31:$AK31)+SUM($AM31:$AO31)+SUM($AQ31:AS31)+SUM($AU31:AW31)+SUM($AY31:BA31)+SUM($BC31:BE31)+SUM($BG31:BI31)+SUM($BK31:BM31)+SUM($BO31:BQ31)+SUM($BS31:BU31)+SUM($BW31:BY31)+SUM($CA31:CC31)</f>
        <v>0</v>
      </c>
      <c r="EP31"/>
      <c r="EQ31">
        <f t="shared" si="45"/>
        <v>13</v>
      </c>
      <c r="ER31"/>
      <c r="ES31"/>
      <c r="ET31"/>
      <c r="EU31"/>
      <c r="EV31"/>
      <c r="EW31"/>
      <c r="EX31"/>
      <c r="EY31"/>
      <c r="EZ31"/>
      <c r="FA31"/>
      <c r="FB31"/>
      <c r="FC31"/>
      <c r="FD31"/>
      <c r="FE31"/>
      <c r="FF31"/>
      <c r="FG31"/>
      <c r="FH31"/>
      <c r="FI31"/>
      <c r="FJ31"/>
      <c r="FK31"/>
      <c r="FL31"/>
      <c r="FM31"/>
      <c r="FN31"/>
      <c r="FO31"/>
      <c r="FQ31" s="379"/>
      <c r="FR31" s="375" t="s">
        <v>259</v>
      </c>
    </row>
    <row r="32" spans="1:174" s="2" customFormat="1" hidden="1" x14ac:dyDescent="0.25">
      <c r="A32" s="348" t="s">
        <v>323</v>
      </c>
      <c r="B32" s="107"/>
      <c r="C32" s="122"/>
      <c r="D32" s="112"/>
      <c r="E32" s="113"/>
      <c r="F32" s="113"/>
      <c r="G32" s="11"/>
      <c r="H32" s="112"/>
      <c r="I32" s="113"/>
      <c r="J32" s="113"/>
      <c r="K32" s="113"/>
      <c r="L32" s="113"/>
      <c r="M32" s="113"/>
      <c r="N32" s="113"/>
      <c r="O32" s="113"/>
      <c r="P32" s="113"/>
      <c r="Q32" s="113"/>
      <c r="R32" s="113"/>
      <c r="S32" s="11"/>
      <c r="T32" s="127"/>
      <c r="U32" s="127"/>
      <c r="V32" s="112"/>
      <c r="W32" s="113"/>
      <c r="X32" s="113"/>
      <c r="Y32" s="113"/>
      <c r="Z32" s="113"/>
      <c r="AA32" s="113"/>
      <c r="AB32" s="11"/>
      <c r="AC32" s="8"/>
      <c r="AD32" s="127">
        <f t="shared" si="0"/>
        <v>0</v>
      </c>
      <c r="AE32" s="9">
        <f t="shared" si="1"/>
        <v>0</v>
      </c>
      <c r="AF32" s="9">
        <f t="shared" si="2"/>
        <v>0</v>
      </c>
      <c r="AG32" s="9">
        <f t="shared" si="3"/>
        <v>0</v>
      </c>
      <c r="AH32" s="9">
        <f t="shared" si="39"/>
        <v>0</v>
      </c>
      <c r="AI32" s="214"/>
      <c r="AJ32" s="214"/>
      <c r="AK32" s="214"/>
      <c r="AL32" s="351">
        <f t="shared" si="4"/>
        <v>0</v>
      </c>
      <c r="AM32" s="214"/>
      <c r="AN32" s="214"/>
      <c r="AO32" s="214"/>
      <c r="AP32" s="351">
        <f t="shared" si="5"/>
        <v>0</v>
      </c>
      <c r="AQ32" s="214"/>
      <c r="AR32" s="214"/>
      <c r="AS32" s="214"/>
      <c r="AT32" s="351">
        <f t="shared" si="6"/>
        <v>0</v>
      </c>
      <c r="AU32" s="214"/>
      <c r="AV32" s="214"/>
      <c r="AW32" s="214"/>
      <c r="AX32" s="351">
        <f t="shared" si="7"/>
        <v>0</v>
      </c>
      <c r="AY32" s="214"/>
      <c r="AZ32" s="214"/>
      <c r="BA32" s="214"/>
      <c r="BB32" s="351">
        <f t="shared" si="48"/>
        <v>0</v>
      </c>
      <c r="BC32" s="214"/>
      <c r="BD32" s="214"/>
      <c r="BE32" s="214"/>
      <c r="BF32" s="351">
        <f t="shared" si="49"/>
        <v>0</v>
      </c>
      <c r="BG32" s="214"/>
      <c r="BH32" s="214"/>
      <c r="BI32" s="214"/>
      <c r="BJ32" s="351">
        <f t="shared" si="50"/>
        <v>0</v>
      </c>
      <c r="BK32" s="214"/>
      <c r="BL32" s="214"/>
      <c r="BM32" s="214"/>
      <c r="BN32" s="351">
        <f t="shared" si="51"/>
        <v>0</v>
      </c>
      <c r="BO32" s="214"/>
      <c r="BP32" s="214"/>
      <c r="BQ32" s="214"/>
      <c r="BR32" s="351">
        <f t="shared" si="8"/>
        <v>0</v>
      </c>
      <c r="BS32" s="214"/>
      <c r="BT32" s="214"/>
      <c r="BU32" s="214"/>
      <c r="BV32" s="351">
        <f t="shared" si="9"/>
        <v>0</v>
      </c>
      <c r="BW32" s="214"/>
      <c r="BX32" s="214"/>
      <c r="BY32" s="214"/>
      <c r="BZ32" s="351">
        <f t="shared" si="10"/>
        <v>0</v>
      </c>
      <c r="CA32" s="214"/>
      <c r="CB32" s="214"/>
      <c r="CC32" s="214"/>
      <c r="CD32" s="351">
        <f t="shared" si="11"/>
        <v>0</v>
      </c>
      <c r="CE32" s="59">
        <f t="shared" si="12"/>
        <v>0</v>
      </c>
      <c r="CF32" s="110" t="str">
        <f t="shared" si="13"/>
        <v/>
      </c>
      <c r="CG32" s="81">
        <f t="shared" si="14"/>
        <v>0</v>
      </c>
      <c r="CH32" s="81">
        <f t="shared" si="15"/>
        <v>0</v>
      </c>
      <c r="CI32" s="81">
        <f t="shared" si="16"/>
        <v>0</v>
      </c>
      <c r="CJ32" s="81">
        <f t="shared" si="17"/>
        <v>0</v>
      </c>
      <c r="CK32" s="81">
        <f t="shared" si="18"/>
        <v>0</v>
      </c>
      <c r="CL32" s="81">
        <f t="shared" si="19"/>
        <v>0</v>
      </c>
      <c r="CM32" s="81">
        <f t="shared" si="20"/>
        <v>0</v>
      </c>
      <c r="CN32" s="81">
        <f t="shared" si="21"/>
        <v>0</v>
      </c>
      <c r="CO32" s="14">
        <f t="shared" si="22"/>
        <v>0</v>
      </c>
      <c r="CP32" s="81">
        <f t="shared" si="23"/>
        <v>0</v>
      </c>
      <c r="CQ32" s="81">
        <f t="shared" si="24"/>
        <v>0</v>
      </c>
      <c r="CR32" s="81">
        <f t="shared" si="25"/>
        <v>0</v>
      </c>
      <c r="CS32" s="84">
        <f t="shared" si="40"/>
        <v>0</v>
      </c>
      <c r="CV32" s="14">
        <f t="shared" si="26"/>
        <v>0</v>
      </c>
      <c r="CW32" s="14">
        <f t="shared" si="27"/>
        <v>0</v>
      </c>
      <c r="CX32" s="14">
        <f t="shared" si="28"/>
        <v>0</v>
      </c>
      <c r="CY32" s="14">
        <f t="shared" si="29"/>
        <v>0</v>
      </c>
      <c r="CZ32" s="14">
        <f t="shared" si="30"/>
        <v>0</v>
      </c>
      <c r="DA32" s="14">
        <f t="shared" si="31"/>
        <v>0</v>
      </c>
      <c r="DB32" s="14">
        <f t="shared" si="46"/>
        <v>0</v>
      </c>
      <c r="DC32" s="14">
        <f t="shared" si="47"/>
        <v>0</v>
      </c>
      <c r="DD32" s="14">
        <f t="shared" si="32"/>
        <v>0</v>
      </c>
      <c r="DE32" s="14">
        <f t="shared" si="33"/>
        <v>0</v>
      </c>
      <c r="DF32" s="14">
        <f t="shared" si="34"/>
        <v>0</v>
      </c>
      <c r="DG32" s="14">
        <f t="shared" si="35"/>
        <v>0</v>
      </c>
      <c r="DH32" s="188">
        <f t="shared" si="53"/>
        <v>0</v>
      </c>
      <c r="DI32" s="202">
        <f t="shared" si="54"/>
        <v>0</v>
      </c>
      <c r="DK32" s="70">
        <f t="shared" si="42"/>
        <v>0</v>
      </c>
      <c r="DL32" s="70">
        <f t="shared" si="52"/>
        <v>0</v>
      </c>
      <c r="DM32" s="70">
        <f t="shared" si="52"/>
        <v>0</v>
      </c>
      <c r="DN32" s="70">
        <f t="shared" si="52"/>
        <v>0</v>
      </c>
      <c r="DO32" s="70">
        <f t="shared" si="52"/>
        <v>0</v>
      </c>
      <c r="DP32" s="70">
        <f t="shared" si="52"/>
        <v>0</v>
      </c>
      <c r="DQ32" s="70">
        <f t="shared" si="52"/>
        <v>0</v>
      </c>
      <c r="DR32" s="70">
        <f t="shared" si="52"/>
        <v>0</v>
      </c>
      <c r="DS32" s="70">
        <f t="shared" si="52"/>
        <v>0</v>
      </c>
      <c r="DT32" s="70">
        <f t="shared" si="52"/>
        <v>0</v>
      </c>
      <c r="DU32" s="70">
        <f t="shared" si="52"/>
        <v>0</v>
      </c>
      <c r="DV32" s="70">
        <f t="shared" si="52"/>
        <v>0</v>
      </c>
      <c r="DW32" s="391">
        <f t="shared" si="43"/>
        <v>0</v>
      </c>
      <c r="DX32" s="80"/>
      <c r="DY32" s="70">
        <f t="shared" si="55"/>
        <v>0</v>
      </c>
      <c r="DZ32" s="70">
        <f t="shared" si="55"/>
        <v>0</v>
      </c>
      <c r="EA32" s="70">
        <f t="shared" si="55"/>
        <v>0</v>
      </c>
      <c r="EB32" s="70">
        <f t="shared" si="55"/>
        <v>0</v>
      </c>
      <c r="EC32" s="70">
        <f t="shared" si="55"/>
        <v>0</v>
      </c>
      <c r="ED32" s="70">
        <f t="shared" si="55"/>
        <v>0</v>
      </c>
      <c r="EE32" s="70">
        <f t="shared" si="55"/>
        <v>0</v>
      </c>
      <c r="EF32" s="70">
        <f t="shared" si="55"/>
        <v>0</v>
      </c>
      <c r="EG32" s="70">
        <f t="shared" si="55"/>
        <v>0</v>
      </c>
      <c r="EH32" s="70">
        <f t="shared" si="55"/>
        <v>0</v>
      </c>
      <c r="EI32" s="70">
        <f t="shared" si="55"/>
        <v>0</v>
      </c>
      <c r="EJ32" s="70">
        <f t="shared" si="55"/>
        <v>0</v>
      </c>
      <c r="EK32" s="392">
        <f t="shared" si="44"/>
        <v>0</v>
      </c>
      <c r="EO32" s="389">
        <f>SUM($AI32:$AK32)+SUM($AM32:$AO32)+SUM($AQ32:AS32)+SUM($AU32:AW32)+SUM($AY32:BA32)+SUM($BC32:BE32)+SUM($BG32:BI32)+SUM($BK32:BM32)+SUM($BO32:BQ32)+SUM($BS32:BU32)+SUM($BW32:BY32)+SUM($CA32:CC32)</f>
        <v>0</v>
      </c>
      <c r="EP32"/>
      <c r="EQ32">
        <f t="shared" si="45"/>
        <v>13</v>
      </c>
      <c r="ER32"/>
      <c r="ES32"/>
      <c r="ET32"/>
      <c r="EU32"/>
      <c r="EV32"/>
      <c r="EW32"/>
      <c r="EX32"/>
      <c r="EY32"/>
      <c r="EZ32"/>
      <c r="FA32"/>
      <c r="FB32"/>
      <c r="FC32"/>
      <c r="FD32"/>
      <c r="FE32"/>
      <c r="FF32"/>
      <c r="FG32"/>
      <c r="FH32"/>
      <c r="FI32"/>
      <c r="FJ32"/>
      <c r="FK32"/>
      <c r="FL32"/>
      <c r="FM32"/>
      <c r="FN32"/>
      <c r="FO32"/>
      <c r="FQ32" s="379"/>
      <c r="FR32" s="375" t="s">
        <v>275</v>
      </c>
    </row>
    <row r="33" spans="1:174" s="2" customFormat="1" hidden="1" x14ac:dyDescent="0.25">
      <c r="A33" s="348" t="s">
        <v>323</v>
      </c>
      <c r="B33" s="107"/>
      <c r="C33" s="122"/>
      <c r="D33" s="112"/>
      <c r="E33" s="113"/>
      <c r="F33" s="113"/>
      <c r="G33" s="11"/>
      <c r="H33" s="112"/>
      <c r="I33" s="113"/>
      <c r="J33" s="113"/>
      <c r="K33" s="113"/>
      <c r="L33" s="113"/>
      <c r="M33" s="113"/>
      <c r="N33" s="113"/>
      <c r="O33" s="113"/>
      <c r="P33" s="113"/>
      <c r="Q33" s="113"/>
      <c r="R33" s="113"/>
      <c r="S33" s="11"/>
      <c r="T33" s="127"/>
      <c r="U33" s="127"/>
      <c r="V33" s="112"/>
      <c r="W33" s="113"/>
      <c r="X33" s="113"/>
      <c r="Y33" s="113"/>
      <c r="Z33" s="113"/>
      <c r="AA33" s="113"/>
      <c r="AB33" s="11"/>
      <c r="AC33" s="8"/>
      <c r="AD33" s="127">
        <f t="shared" si="0"/>
        <v>0</v>
      </c>
      <c r="AE33" s="9">
        <f t="shared" si="1"/>
        <v>0</v>
      </c>
      <c r="AF33" s="9">
        <f t="shared" si="2"/>
        <v>0</v>
      </c>
      <c r="AG33" s="9">
        <f t="shared" si="3"/>
        <v>0</v>
      </c>
      <c r="AH33" s="9">
        <f t="shared" si="39"/>
        <v>0</v>
      </c>
      <c r="AI33" s="214"/>
      <c r="AJ33" s="214"/>
      <c r="AK33" s="214"/>
      <c r="AL33" s="351">
        <f t="shared" si="4"/>
        <v>0</v>
      </c>
      <c r="AM33" s="214"/>
      <c r="AN33" s="214"/>
      <c r="AO33" s="214"/>
      <c r="AP33" s="351">
        <f t="shared" si="5"/>
        <v>0</v>
      </c>
      <c r="AQ33" s="214"/>
      <c r="AR33" s="214"/>
      <c r="AS33" s="214"/>
      <c r="AT33" s="351">
        <f t="shared" si="6"/>
        <v>0</v>
      </c>
      <c r="AU33" s="214"/>
      <c r="AV33" s="214"/>
      <c r="AW33" s="214"/>
      <c r="AX33" s="351">
        <f t="shared" si="7"/>
        <v>0</v>
      </c>
      <c r="AY33" s="214"/>
      <c r="AZ33" s="214"/>
      <c r="BA33" s="214"/>
      <c r="BB33" s="351">
        <f t="shared" si="48"/>
        <v>0</v>
      </c>
      <c r="BC33" s="214"/>
      <c r="BD33" s="214"/>
      <c r="BE33" s="214"/>
      <c r="BF33" s="351">
        <f t="shared" si="49"/>
        <v>0</v>
      </c>
      <c r="BG33" s="214"/>
      <c r="BH33" s="214"/>
      <c r="BI33" s="214"/>
      <c r="BJ33" s="351">
        <f t="shared" si="50"/>
        <v>0</v>
      </c>
      <c r="BK33" s="214"/>
      <c r="BL33" s="214"/>
      <c r="BM33" s="214"/>
      <c r="BN33" s="351">
        <f t="shared" si="51"/>
        <v>0</v>
      </c>
      <c r="BO33" s="214"/>
      <c r="BP33" s="214"/>
      <c r="BQ33" s="214"/>
      <c r="BR33" s="351">
        <f t="shared" si="8"/>
        <v>0</v>
      </c>
      <c r="BS33" s="214"/>
      <c r="BT33" s="214"/>
      <c r="BU33" s="214"/>
      <c r="BV33" s="351">
        <f t="shared" si="9"/>
        <v>0</v>
      </c>
      <c r="BW33" s="214"/>
      <c r="BX33" s="214"/>
      <c r="BY33" s="214"/>
      <c r="BZ33" s="351">
        <f t="shared" si="10"/>
        <v>0</v>
      </c>
      <c r="CA33" s="214"/>
      <c r="CB33" s="214"/>
      <c r="CC33" s="214"/>
      <c r="CD33" s="351">
        <f t="shared" si="11"/>
        <v>0</v>
      </c>
      <c r="CE33" s="59">
        <f t="shared" si="12"/>
        <v>0</v>
      </c>
      <c r="CF33" s="110" t="str">
        <f t="shared" si="13"/>
        <v/>
      </c>
      <c r="CG33" s="81">
        <f t="shared" si="14"/>
        <v>0</v>
      </c>
      <c r="CH33" s="81">
        <f t="shared" si="15"/>
        <v>0</v>
      </c>
      <c r="CI33" s="81">
        <f t="shared" si="16"/>
        <v>0</v>
      </c>
      <c r="CJ33" s="81">
        <f t="shared" si="17"/>
        <v>0</v>
      </c>
      <c r="CK33" s="81">
        <f t="shared" si="18"/>
        <v>0</v>
      </c>
      <c r="CL33" s="81">
        <f t="shared" si="19"/>
        <v>0</v>
      </c>
      <c r="CM33" s="81">
        <f t="shared" si="20"/>
        <v>0</v>
      </c>
      <c r="CN33" s="81">
        <f t="shared" si="21"/>
        <v>0</v>
      </c>
      <c r="CO33" s="14">
        <f t="shared" si="22"/>
        <v>0</v>
      </c>
      <c r="CP33" s="81">
        <f t="shared" si="23"/>
        <v>0</v>
      </c>
      <c r="CQ33" s="81">
        <f t="shared" si="24"/>
        <v>0</v>
      </c>
      <c r="CR33" s="81">
        <f t="shared" si="25"/>
        <v>0</v>
      </c>
      <c r="CS33" s="84">
        <f t="shared" si="40"/>
        <v>0</v>
      </c>
      <c r="CV33" s="14">
        <f t="shared" si="26"/>
        <v>0</v>
      </c>
      <c r="CW33" s="14">
        <f t="shared" si="27"/>
        <v>0</v>
      </c>
      <c r="CX33" s="14">
        <f t="shared" si="28"/>
        <v>0</v>
      </c>
      <c r="CY33" s="14">
        <f t="shared" si="29"/>
        <v>0</v>
      </c>
      <c r="CZ33" s="14">
        <f t="shared" si="30"/>
        <v>0</v>
      </c>
      <c r="DA33" s="14">
        <f t="shared" si="31"/>
        <v>0</v>
      </c>
      <c r="DB33" s="14">
        <f t="shared" si="46"/>
        <v>0</v>
      </c>
      <c r="DC33" s="14">
        <f t="shared" si="47"/>
        <v>0</v>
      </c>
      <c r="DD33" s="14">
        <f t="shared" si="32"/>
        <v>0</v>
      </c>
      <c r="DE33" s="14">
        <f t="shared" si="33"/>
        <v>0</v>
      </c>
      <c r="DF33" s="14">
        <f t="shared" si="34"/>
        <v>0</v>
      </c>
      <c r="DG33" s="14">
        <f t="shared" si="35"/>
        <v>0</v>
      </c>
      <c r="DH33" s="188">
        <f t="shared" si="53"/>
        <v>0</v>
      </c>
      <c r="DI33" s="202">
        <f t="shared" si="54"/>
        <v>0</v>
      </c>
      <c r="DK33" s="70">
        <f t="shared" si="42"/>
        <v>0</v>
      </c>
      <c r="DL33" s="70">
        <f t="shared" si="52"/>
        <v>0</v>
      </c>
      <c r="DM33" s="70">
        <f t="shared" si="52"/>
        <v>0</v>
      </c>
      <c r="DN33" s="70">
        <f t="shared" si="52"/>
        <v>0</v>
      </c>
      <c r="DO33" s="70">
        <f t="shared" si="52"/>
        <v>0</v>
      </c>
      <c r="DP33" s="70">
        <f t="shared" si="52"/>
        <v>0</v>
      </c>
      <c r="DQ33" s="70">
        <f t="shared" si="52"/>
        <v>0</v>
      </c>
      <c r="DR33" s="70">
        <f t="shared" si="52"/>
        <v>0</v>
      </c>
      <c r="DS33" s="70">
        <f t="shared" si="52"/>
        <v>0</v>
      </c>
      <c r="DT33" s="70">
        <f t="shared" si="52"/>
        <v>0</v>
      </c>
      <c r="DU33" s="70">
        <f t="shared" si="52"/>
        <v>0</v>
      </c>
      <c r="DV33" s="70">
        <f t="shared" si="52"/>
        <v>0</v>
      </c>
      <c r="DW33" s="391">
        <f t="shared" si="43"/>
        <v>0</v>
      </c>
      <c r="DX33" s="80"/>
      <c r="DY33" s="70">
        <f t="shared" si="55"/>
        <v>0</v>
      </c>
      <c r="DZ33" s="70">
        <f t="shared" si="55"/>
        <v>0</v>
      </c>
      <c r="EA33" s="70">
        <f t="shared" si="55"/>
        <v>0</v>
      </c>
      <c r="EB33" s="70">
        <f t="shared" si="55"/>
        <v>0</v>
      </c>
      <c r="EC33" s="70">
        <f t="shared" si="55"/>
        <v>0</v>
      </c>
      <c r="ED33" s="70">
        <f t="shared" si="55"/>
        <v>0</v>
      </c>
      <c r="EE33" s="70">
        <f t="shared" si="55"/>
        <v>0</v>
      </c>
      <c r="EF33" s="70">
        <f t="shared" si="55"/>
        <v>0</v>
      </c>
      <c r="EG33" s="70">
        <f t="shared" si="55"/>
        <v>0</v>
      </c>
      <c r="EH33" s="70">
        <f t="shared" si="55"/>
        <v>0</v>
      </c>
      <c r="EI33" s="70">
        <f t="shared" si="55"/>
        <v>0</v>
      </c>
      <c r="EJ33" s="70">
        <f t="shared" si="55"/>
        <v>0</v>
      </c>
      <c r="EK33" s="392">
        <f t="shared" si="44"/>
        <v>0</v>
      </c>
      <c r="EO33" s="389">
        <f>SUM($AI33:$AK33)+SUM($AM33:$AO33)+SUM($AQ33:AS33)+SUM($AU33:AW33)+SUM($AY33:BA33)+SUM($BC33:BE33)+SUM($BG33:BI33)+SUM($BK33:BM33)+SUM($BO33:BQ33)+SUM($BS33:BU33)+SUM($BW33:BY33)+SUM($CA33:CC33)</f>
        <v>0</v>
      </c>
      <c r="EP33"/>
      <c r="EQ33">
        <f t="shared" si="45"/>
        <v>13</v>
      </c>
      <c r="ER33"/>
      <c r="ES33"/>
      <c r="ET33"/>
      <c r="EU33"/>
      <c r="EV33"/>
      <c r="EW33"/>
      <c r="EX33"/>
      <c r="EY33"/>
      <c r="EZ33"/>
      <c r="FA33"/>
      <c r="FB33"/>
      <c r="FC33"/>
      <c r="FD33"/>
      <c r="FE33"/>
      <c r="FF33"/>
      <c r="FG33"/>
      <c r="FH33"/>
      <c r="FI33"/>
      <c r="FJ33"/>
      <c r="FK33"/>
      <c r="FL33"/>
      <c r="FM33"/>
      <c r="FN33"/>
      <c r="FO33"/>
      <c r="FQ33" s="379"/>
      <c r="FR33" s="375" t="s">
        <v>276</v>
      </c>
    </row>
    <row r="34" spans="1:174" s="2" customFormat="1" hidden="1" x14ac:dyDescent="0.25">
      <c r="A34" s="348" t="s">
        <v>323</v>
      </c>
      <c r="B34" s="107"/>
      <c r="C34" s="122"/>
      <c r="D34" s="112"/>
      <c r="E34" s="113"/>
      <c r="F34" s="113"/>
      <c r="G34" s="11"/>
      <c r="H34" s="112"/>
      <c r="I34" s="113"/>
      <c r="J34" s="113"/>
      <c r="K34" s="113"/>
      <c r="L34" s="113"/>
      <c r="M34" s="113"/>
      <c r="N34" s="113"/>
      <c r="O34" s="113"/>
      <c r="P34" s="113"/>
      <c r="Q34" s="113"/>
      <c r="R34" s="113"/>
      <c r="S34" s="11"/>
      <c r="T34" s="127"/>
      <c r="U34" s="127"/>
      <c r="V34" s="112"/>
      <c r="W34" s="113"/>
      <c r="X34" s="113"/>
      <c r="Y34" s="113"/>
      <c r="Z34" s="113"/>
      <c r="AA34" s="113"/>
      <c r="AB34" s="11"/>
      <c r="AC34" s="8"/>
      <c r="AD34" s="127">
        <f t="shared" si="0"/>
        <v>0</v>
      </c>
      <c r="AE34" s="9">
        <f t="shared" si="1"/>
        <v>0</v>
      </c>
      <c r="AF34" s="9">
        <f t="shared" si="2"/>
        <v>0</v>
      </c>
      <c r="AG34" s="9">
        <f t="shared" si="3"/>
        <v>0</v>
      </c>
      <c r="AH34" s="9">
        <f t="shared" si="39"/>
        <v>0</v>
      </c>
      <c r="AI34" s="214"/>
      <c r="AJ34" s="214"/>
      <c r="AK34" s="214"/>
      <c r="AL34" s="351">
        <f t="shared" si="4"/>
        <v>0</v>
      </c>
      <c r="AM34" s="214"/>
      <c r="AN34" s="214"/>
      <c r="AO34" s="214"/>
      <c r="AP34" s="351">
        <f t="shared" si="5"/>
        <v>0</v>
      </c>
      <c r="AQ34" s="214"/>
      <c r="AR34" s="214"/>
      <c r="AS34" s="214"/>
      <c r="AT34" s="351">
        <f t="shared" si="6"/>
        <v>0</v>
      </c>
      <c r="AU34" s="214"/>
      <c r="AV34" s="214"/>
      <c r="AW34" s="214"/>
      <c r="AX34" s="351">
        <f t="shared" si="7"/>
        <v>0</v>
      </c>
      <c r="AY34" s="214"/>
      <c r="AZ34" s="214"/>
      <c r="BA34" s="214"/>
      <c r="BB34" s="351">
        <f t="shared" si="48"/>
        <v>0</v>
      </c>
      <c r="BC34" s="214"/>
      <c r="BD34" s="214"/>
      <c r="BE34" s="214"/>
      <c r="BF34" s="351">
        <f t="shared" si="49"/>
        <v>0</v>
      </c>
      <c r="BG34" s="214"/>
      <c r="BH34" s="214"/>
      <c r="BI34" s="214"/>
      <c r="BJ34" s="351">
        <f t="shared" si="50"/>
        <v>0</v>
      </c>
      <c r="BK34" s="214"/>
      <c r="BL34" s="214"/>
      <c r="BM34" s="214"/>
      <c r="BN34" s="351">
        <f t="shared" si="51"/>
        <v>0</v>
      </c>
      <c r="BO34" s="214"/>
      <c r="BP34" s="214"/>
      <c r="BQ34" s="214"/>
      <c r="BR34" s="351">
        <f t="shared" si="8"/>
        <v>0</v>
      </c>
      <c r="BS34" s="214"/>
      <c r="BT34" s="214"/>
      <c r="BU34" s="214"/>
      <c r="BV34" s="351">
        <f t="shared" si="9"/>
        <v>0</v>
      </c>
      <c r="BW34" s="214"/>
      <c r="BX34" s="214"/>
      <c r="BY34" s="214"/>
      <c r="BZ34" s="351">
        <f t="shared" si="10"/>
        <v>0</v>
      </c>
      <c r="CA34" s="214"/>
      <c r="CB34" s="214"/>
      <c r="CC34" s="214"/>
      <c r="CD34" s="351">
        <f t="shared" si="11"/>
        <v>0</v>
      </c>
      <c r="CE34" s="59">
        <f t="shared" si="12"/>
        <v>0</v>
      </c>
      <c r="CF34" s="110" t="str">
        <f t="shared" si="13"/>
        <v/>
      </c>
      <c r="CG34" s="81">
        <f t="shared" si="14"/>
        <v>0</v>
      </c>
      <c r="CH34" s="81">
        <f t="shared" si="15"/>
        <v>0</v>
      </c>
      <c r="CI34" s="81">
        <f t="shared" si="16"/>
        <v>0</v>
      </c>
      <c r="CJ34" s="81">
        <f t="shared" si="17"/>
        <v>0</v>
      </c>
      <c r="CK34" s="81">
        <f t="shared" si="18"/>
        <v>0</v>
      </c>
      <c r="CL34" s="81">
        <f t="shared" si="19"/>
        <v>0</v>
      </c>
      <c r="CM34" s="81">
        <f t="shared" si="20"/>
        <v>0</v>
      </c>
      <c r="CN34" s="81">
        <f t="shared" si="21"/>
        <v>0</v>
      </c>
      <c r="CO34" s="14">
        <f t="shared" si="22"/>
        <v>0</v>
      </c>
      <c r="CP34" s="81">
        <f t="shared" si="23"/>
        <v>0</v>
      </c>
      <c r="CQ34" s="81">
        <f t="shared" si="24"/>
        <v>0</v>
      </c>
      <c r="CR34" s="81">
        <f t="shared" si="25"/>
        <v>0</v>
      </c>
      <c r="CS34" s="84">
        <f t="shared" ref="CS34:CS63" si="56">SUM(CG34:CR34)</f>
        <v>0</v>
      </c>
      <c r="CV34" s="14">
        <f t="shared" si="26"/>
        <v>0</v>
      </c>
      <c r="CW34" s="14">
        <f t="shared" si="27"/>
        <v>0</v>
      </c>
      <c r="CX34" s="14">
        <f t="shared" si="28"/>
        <v>0</v>
      </c>
      <c r="CY34" s="14">
        <f t="shared" si="29"/>
        <v>0</v>
      </c>
      <c r="CZ34" s="14">
        <f t="shared" si="30"/>
        <v>0</v>
      </c>
      <c r="DA34" s="14">
        <f t="shared" si="31"/>
        <v>0</v>
      </c>
      <c r="DB34" s="14">
        <f t="shared" si="46"/>
        <v>0</v>
      </c>
      <c r="DC34" s="14">
        <f t="shared" si="47"/>
        <v>0</v>
      </c>
      <c r="DD34" s="14">
        <f t="shared" si="32"/>
        <v>0</v>
      </c>
      <c r="DE34" s="14">
        <f t="shared" si="33"/>
        <v>0</v>
      </c>
      <c r="DF34" s="14">
        <f t="shared" si="34"/>
        <v>0</v>
      </c>
      <c r="DG34" s="14">
        <f t="shared" si="35"/>
        <v>0</v>
      </c>
      <c r="DH34" s="188">
        <f t="shared" ref="DH34:DH63" si="57">SUM(CV34:DG34)</f>
        <v>0</v>
      </c>
      <c r="DI34" s="202">
        <f t="shared" si="54"/>
        <v>0</v>
      </c>
      <c r="DK34" s="70">
        <f t="shared" si="42"/>
        <v>0</v>
      </c>
      <c r="DL34" s="70">
        <f t="shared" si="52"/>
        <v>0</v>
      </c>
      <c r="DM34" s="70">
        <f t="shared" si="52"/>
        <v>0</v>
      </c>
      <c r="DN34" s="70">
        <f t="shared" si="52"/>
        <v>0</v>
      </c>
      <c r="DO34" s="70">
        <f t="shared" si="52"/>
        <v>0</v>
      </c>
      <c r="DP34" s="70">
        <f t="shared" si="52"/>
        <v>0</v>
      </c>
      <c r="DQ34" s="70">
        <f t="shared" si="52"/>
        <v>0</v>
      </c>
      <c r="DR34" s="70">
        <f t="shared" si="52"/>
        <v>0</v>
      </c>
      <c r="DS34" s="70">
        <f t="shared" si="52"/>
        <v>0</v>
      </c>
      <c r="DT34" s="70">
        <f t="shared" si="52"/>
        <v>0</v>
      </c>
      <c r="DU34" s="70">
        <f t="shared" si="52"/>
        <v>0</v>
      </c>
      <c r="DV34" s="70">
        <f t="shared" si="52"/>
        <v>0</v>
      </c>
      <c r="DW34" s="391">
        <f t="shared" si="43"/>
        <v>0</v>
      </c>
      <c r="DX34" s="80"/>
      <c r="DY34" s="70">
        <f t="shared" si="55"/>
        <v>0</v>
      </c>
      <c r="DZ34" s="70">
        <f t="shared" si="55"/>
        <v>0</v>
      </c>
      <c r="EA34" s="70">
        <f t="shared" si="55"/>
        <v>0</v>
      </c>
      <c r="EB34" s="70">
        <f t="shared" si="55"/>
        <v>0</v>
      </c>
      <c r="EC34" s="70">
        <f t="shared" si="55"/>
        <v>0</v>
      </c>
      <c r="ED34" s="70">
        <f t="shared" si="55"/>
        <v>0</v>
      </c>
      <c r="EE34" s="70">
        <f t="shared" si="55"/>
        <v>0</v>
      </c>
      <c r="EF34" s="70">
        <f t="shared" si="55"/>
        <v>0</v>
      </c>
      <c r="EG34" s="70">
        <f t="shared" si="55"/>
        <v>0</v>
      </c>
      <c r="EH34" s="70">
        <f t="shared" si="55"/>
        <v>0</v>
      </c>
      <c r="EI34" s="70">
        <f t="shared" si="55"/>
        <v>0</v>
      </c>
      <c r="EJ34" s="70">
        <f t="shared" si="55"/>
        <v>0</v>
      </c>
      <c r="EK34" s="392">
        <f t="shared" si="44"/>
        <v>0</v>
      </c>
      <c r="EO34" s="389">
        <f>SUM($AI34:$AK34)+SUM($AM34:$AO34)+SUM($AQ34:AS34)+SUM($AU34:AW34)+SUM($AY34:BA34)+SUM($BC34:BE34)+SUM($BG34:BI34)+SUM($BK34:BM34)+SUM($BO34:BQ34)+SUM($BS34:BU34)+SUM($BW34:BY34)+SUM($CA34:CC34)</f>
        <v>0</v>
      </c>
      <c r="EP34"/>
      <c r="EQ34">
        <f t="shared" si="45"/>
        <v>13</v>
      </c>
      <c r="ER34"/>
      <c r="ES34"/>
      <c r="ET34"/>
      <c r="EU34"/>
      <c r="EV34"/>
      <c r="EW34"/>
      <c r="EX34"/>
      <c r="EY34"/>
      <c r="EZ34"/>
      <c r="FA34"/>
      <c r="FB34"/>
      <c r="FC34"/>
      <c r="FD34"/>
      <c r="FE34"/>
      <c r="FF34"/>
      <c r="FG34"/>
      <c r="FH34"/>
      <c r="FI34"/>
      <c r="FJ34"/>
      <c r="FK34"/>
      <c r="FL34"/>
      <c r="FM34"/>
      <c r="FN34"/>
      <c r="FO34"/>
      <c r="FQ34" s="379"/>
      <c r="FR34" s="375"/>
    </row>
    <row r="35" spans="1:174" s="2" customFormat="1" hidden="1" x14ac:dyDescent="0.25">
      <c r="A35" s="348" t="s">
        <v>323</v>
      </c>
      <c r="B35" s="107"/>
      <c r="C35" s="122"/>
      <c r="D35" s="112"/>
      <c r="E35" s="113"/>
      <c r="F35" s="113"/>
      <c r="G35" s="11"/>
      <c r="H35" s="112"/>
      <c r="I35" s="113"/>
      <c r="J35" s="113"/>
      <c r="K35" s="113"/>
      <c r="L35" s="113"/>
      <c r="M35" s="113"/>
      <c r="N35" s="113"/>
      <c r="O35" s="113"/>
      <c r="P35" s="113"/>
      <c r="Q35" s="113"/>
      <c r="R35" s="113"/>
      <c r="S35" s="11"/>
      <c r="T35" s="127"/>
      <c r="U35" s="127"/>
      <c r="V35" s="112"/>
      <c r="W35" s="113"/>
      <c r="X35" s="113"/>
      <c r="Y35" s="113"/>
      <c r="Z35" s="113"/>
      <c r="AA35" s="113"/>
      <c r="AB35" s="11"/>
      <c r="AC35" s="8"/>
      <c r="AD35" s="127">
        <f t="shared" si="0"/>
        <v>0</v>
      </c>
      <c r="AE35" s="9">
        <f t="shared" si="1"/>
        <v>0</v>
      </c>
      <c r="AF35" s="9">
        <f t="shared" si="2"/>
        <v>0</v>
      </c>
      <c r="AG35" s="9">
        <f t="shared" si="3"/>
        <v>0</v>
      </c>
      <c r="AH35" s="9">
        <f t="shared" si="39"/>
        <v>0</v>
      </c>
      <c r="AI35" s="214"/>
      <c r="AJ35" s="214"/>
      <c r="AK35" s="214"/>
      <c r="AL35" s="351">
        <f t="shared" si="4"/>
        <v>0</v>
      </c>
      <c r="AM35" s="214"/>
      <c r="AN35" s="214"/>
      <c r="AO35" s="214"/>
      <c r="AP35" s="351">
        <f t="shared" si="5"/>
        <v>0</v>
      </c>
      <c r="AQ35" s="214"/>
      <c r="AR35" s="214"/>
      <c r="AS35" s="214"/>
      <c r="AT35" s="351">
        <f t="shared" si="6"/>
        <v>0</v>
      </c>
      <c r="AU35" s="214"/>
      <c r="AV35" s="214"/>
      <c r="AW35" s="214"/>
      <c r="AX35" s="351">
        <f t="shared" si="7"/>
        <v>0</v>
      </c>
      <c r="AY35" s="214"/>
      <c r="AZ35" s="214"/>
      <c r="BA35" s="214"/>
      <c r="BB35" s="351">
        <f t="shared" si="48"/>
        <v>0</v>
      </c>
      <c r="BC35" s="214"/>
      <c r="BD35" s="214"/>
      <c r="BE35" s="214"/>
      <c r="BF35" s="351">
        <f t="shared" si="49"/>
        <v>0</v>
      </c>
      <c r="BG35" s="214"/>
      <c r="BH35" s="214"/>
      <c r="BI35" s="214"/>
      <c r="BJ35" s="351">
        <f t="shared" si="50"/>
        <v>0</v>
      </c>
      <c r="BK35" s="214"/>
      <c r="BL35" s="214"/>
      <c r="BM35" s="214"/>
      <c r="BN35" s="351">
        <f t="shared" si="51"/>
        <v>0</v>
      </c>
      <c r="BO35" s="214"/>
      <c r="BP35" s="214"/>
      <c r="BQ35" s="214"/>
      <c r="BR35" s="351">
        <f t="shared" si="8"/>
        <v>0</v>
      </c>
      <c r="BS35" s="214"/>
      <c r="BT35" s="214"/>
      <c r="BU35" s="214"/>
      <c r="BV35" s="351">
        <f t="shared" si="9"/>
        <v>0</v>
      </c>
      <c r="BW35" s="214"/>
      <c r="BX35" s="214"/>
      <c r="BY35" s="214"/>
      <c r="BZ35" s="351">
        <f t="shared" si="10"/>
        <v>0</v>
      </c>
      <c r="CA35" s="214"/>
      <c r="CB35" s="214"/>
      <c r="CC35" s="214"/>
      <c r="CD35" s="351">
        <f t="shared" si="11"/>
        <v>0</v>
      </c>
      <c r="CE35" s="59">
        <f t="shared" si="12"/>
        <v>0</v>
      </c>
      <c r="CF35" s="110" t="str">
        <f t="shared" si="13"/>
        <v/>
      </c>
      <c r="CG35" s="81">
        <f t="shared" si="14"/>
        <v>0</v>
      </c>
      <c r="CH35" s="81">
        <f t="shared" si="15"/>
        <v>0</v>
      </c>
      <c r="CI35" s="81">
        <f t="shared" si="16"/>
        <v>0</v>
      </c>
      <c r="CJ35" s="81">
        <f t="shared" si="17"/>
        <v>0</v>
      </c>
      <c r="CK35" s="81">
        <f t="shared" si="18"/>
        <v>0</v>
      </c>
      <c r="CL35" s="81">
        <f t="shared" si="19"/>
        <v>0</v>
      </c>
      <c r="CM35" s="81">
        <f t="shared" si="20"/>
        <v>0</v>
      </c>
      <c r="CN35" s="81">
        <f t="shared" si="21"/>
        <v>0</v>
      </c>
      <c r="CO35" s="14">
        <f t="shared" si="22"/>
        <v>0</v>
      </c>
      <c r="CP35" s="81">
        <f t="shared" si="23"/>
        <v>0</v>
      </c>
      <c r="CQ35" s="81">
        <f t="shared" si="24"/>
        <v>0</v>
      </c>
      <c r="CR35" s="81">
        <f t="shared" si="25"/>
        <v>0</v>
      </c>
      <c r="CS35" s="84">
        <f t="shared" si="56"/>
        <v>0</v>
      </c>
      <c r="CV35" s="14">
        <f t="shared" si="26"/>
        <v>0</v>
      </c>
      <c r="CW35" s="14">
        <f t="shared" si="27"/>
        <v>0</v>
      </c>
      <c r="CX35" s="14">
        <f t="shared" si="28"/>
        <v>0</v>
      </c>
      <c r="CY35" s="14">
        <f t="shared" si="29"/>
        <v>0</v>
      </c>
      <c r="CZ35" s="14">
        <f t="shared" si="30"/>
        <v>0</v>
      </c>
      <c r="DA35" s="14">
        <f t="shared" si="31"/>
        <v>0</v>
      </c>
      <c r="DB35" s="14">
        <f t="shared" si="46"/>
        <v>0</v>
      </c>
      <c r="DC35" s="14">
        <f t="shared" si="47"/>
        <v>0</v>
      </c>
      <c r="DD35" s="14">
        <f t="shared" si="32"/>
        <v>0</v>
      </c>
      <c r="DE35" s="14">
        <f t="shared" si="33"/>
        <v>0</v>
      </c>
      <c r="DF35" s="14">
        <f t="shared" si="34"/>
        <v>0</v>
      </c>
      <c r="DG35" s="14">
        <f t="shared" si="35"/>
        <v>0</v>
      </c>
      <c r="DH35" s="188">
        <f t="shared" si="57"/>
        <v>0</v>
      </c>
      <c r="DI35" s="202">
        <f t="shared" si="54"/>
        <v>0</v>
      </c>
      <c r="DK35" s="70">
        <f t="shared" si="42"/>
        <v>0</v>
      </c>
      <c r="DL35" s="70">
        <f t="shared" si="52"/>
        <v>0</v>
      </c>
      <c r="DM35" s="70">
        <f t="shared" si="52"/>
        <v>0</v>
      </c>
      <c r="DN35" s="70">
        <f t="shared" si="52"/>
        <v>0</v>
      </c>
      <c r="DO35" s="70">
        <f t="shared" si="52"/>
        <v>0</v>
      </c>
      <c r="DP35" s="70">
        <f t="shared" si="52"/>
        <v>0</v>
      </c>
      <c r="DQ35" s="70">
        <f t="shared" si="52"/>
        <v>0</v>
      </c>
      <c r="DR35" s="70">
        <f t="shared" si="52"/>
        <v>0</v>
      </c>
      <c r="DS35" s="70">
        <f t="shared" si="52"/>
        <v>0</v>
      </c>
      <c r="DT35" s="70">
        <f t="shared" si="52"/>
        <v>0</v>
      </c>
      <c r="DU35" s="70">
        <f t="shared" si="52"/>
        <v>0</v>
      </c>
      <c r="DV35" s="70">
        <f t="shared" si="52"/>
        <v>0</v>
      </c>
      <c r="DW35" s="391">
        <f t="shared" si="43"/>
        <v>0</v>
      </c>
      <c r="DX35" s="80"/>
      <c r="DY35" s="70">
        <f t="shared" si="55"/>
        <v>0</v>
      </c>
      <c r="DZ35" s="70">
        <f t="shared" si="55"/>
        <v>0</v>
      </c>
      <c r="EA35" s="70">
        <f t="shared" si="55"/>
        <v>0</v>
      </c>
      <c r="EB35" s="70">
        <f t="shared" si="55"/>
        <v>0</v>
      </c>
      <c r="EC35" s="70">
        <f t="shared" si="55"/>
        <v>0</v>
      </c>
      <c r="ED35" s="70">
        <f t="shared" si="55"/>
        <v>0</v>
      </c>
      <c r="EE35" s="70">
        <f t="shared" si="55"/>
        <v>0</v>
      </c>
      <c r="EF35" s="70">
        <f t="shared" si="55"/>
        <v>0</v>
      </c>
      <c r="EG35" s="70">
        <f t="shared" si="55"/>
        <v>0</v>
      </c>
      <c r="EH35" s="70">
        <f t="shared" si="55"/>
        <v>0</v>
      </c>
      <c r="EI35" s="70">
        <f t="shared" si="55"/>
        <v>0</v>
      </c>
      <c r="EJ35" s="70">
        <f t="shared" si="55"/>
        <v>0</v>
      </c>
      <c r="EK35" s="392">
        <f t="shared" si="44"/>
        <v>0</v>
      </c>
      <c r="EO35" s="389">
        <f>SUM($AI35:$AK35)+SUM($AM35:$AO35)+SUM($AQ35:AS35)+SUM($AU35:AW35)+SUM($AY35:BA35)+SUM($BC35:BE35)+SUM($BG35:BI35)+SUM($BK35:BM35)+SUM($BO35:BQ35)+SUM($BS35:BU35)+SUM($BW35:BY35)+SUM($CA35:CC35)</f>
        <v>0</v>
      </c>
      <c r="EP35"/>
      <c r="EQ35">
        <f t="shared" si="45"/>
        <v>13</v>
      </c>
      <c r="ER35"/>
      <c r="ES35"/>
      <c r="ET35"/>
      <c r="EU35"/>
      <c r="EV35"/>
      <c r="EW35"/>
      <c r="EX35"/>
      <c r="EY35"/>
      <c r="EZ35"/>
      <c r="FA35"/>
      <c r="FB35"/>
      <c r="FC35"/>
      <c r="FD35"/>
      <c r="FE35"/>
      <c r="FF35"/>
      <c r="FG35"/>
      <c r="FH35"/>
      <c r="FI35"/>
      <c r="FJ35"/>
      <c r="FK35"/>
      <c r="FL35"/>
      <c r="FM35"/>
      <c r="FN35"/>
      <c r="FO35"/>
      <c r="FQ35" s="380"/>
      <c r="FR35" s="376"/>
    </row>
    <row r="36" spans="1:174" s="2" customFormat="1" hidden="1" x14ac:dyDescent="0.25">
      <c r="A36" s="348" t="s">
        <v>323</v>
      </c>
      <c r="B36" s="107"/>
      <c r="C36" s="122"/>
      <c r="D36" s="112"/>
      <c r="E36" s="113"/>
      <c r="F36" s="113"/>
      <c r="G36" s="11"/>
      <c r="H36" s="112"/>
      <c r="I36" s="113"/>
      <c r="J36" s="113"/>
      <c r="K36" s="113"/>
      <c r="L36" s="113"/>
      <c r="M36" s="113"/>
      <c r="N36" s="113"/>
      <c r="O36" s="113"/>
      <c r="P36" s="113"/>
      <c r="Q36" s="113"/>
      <c r="R36" s="113"/>
      <c r="S36" s="11"/>
      <c r="T36" s="127"/>
      <c r="U36" s="127"/>
      <c r="V36" s="112"/>
      <c r="W36" s="113"/>
      <c r="X36" s="113"/>
      <c r="Y36" s="113"/>
      <c r="Z36" s="113"/>
      <c r="AA36" s="113"/>
      <c r="AB36" s="11"/>
      <c r="AC36" s="8"/>
      <c r="AD36" s="127">
        <f t="shared" si="0"/>
        <v>0</v>
      </c>
      <c r="AE36" s="9">
        <f t="shared" si="1"/>
        <v>0</v>
      </c>
      <c r="AF36" s="9">
        <f t="shared" si="2"/>
        <v>0</v>
      </c>
      <c r="AG36" s="9">
        <f t="shared" si="3"/>
        <v>0</v>
      </c>
      <c r="AH36" s="9">
        <f t="shared" si="39"/>
        <v>0</v>
      </c>
      <c r="AI36" s="214"/>
      <c r="AJ36" s="214"/>
      <c r="AK36" s="214"/>
      <c r="AL36" s="351">
        <f t="shared" si="4"/>
        <v>0</v>
      </c>
      <c r="AM36" s="214"/>
      <c r="AN36" s="214"/>
      <c r="AO36" s="214"/>
      <c r="AP36" s="351">
        <f t="shared" si="5"/>
        <v>0</v>
      </c>
      <c r="AQ36" s="214"/>
      <c r="AR36" s="214"/>
      <c r="AS36" s="214"/>
      <c r="AT36" s="351">
        <f t="shared" si="6"/>
        <v>0</v>
      </c>
      <c r="AU36" s="214"/>
      <c r="AV36" s="214"/>
      <c r="AW36" s="214"/>
      <c r="AX36" s="351">
        <f t="shared" si="7"/>
        <v>0</v>
      </c>
      <c r="AY36" s="214"/>
      <c r="AZ36" s="214"/>
      <c r="BA36" s="214"/>
      <c r="BB36" s="351">
        <f t="shared" si="48"/>
        <v>0</v>
      </c>
      <c r="BC36" s="214"/>
      <c r="BD36" s="214"/>
      <c r="BE36" s="214"/>
      <c r="BF36" s="351">
        <f t="shared" si="49"/>
        <v>0</v>
      </c>
      <c r="BG36" s="214"/>
      <c r="BH36" s="214"/>
      <c r="BI36" s="214"/>
      <c r="BJ36" s="351">
        <f t="shared" si="50"/>
        <v>0</v>
      </c>
      <c r="BK36" s="214"/>
      <c r="BL36" s="214"/>
      <c r="BM36" s="214"/>
      <c r="BN36" s="351">
        <f t="shared" si="51"/>
        <v>0</v>
      </c>
      <c r="BO36" s="214"/>
      <c r="BP36" s="214"/>
      <c r="BQ36" s="214"/>
      <c r="BR36" s="351">
        <f t="shared" si="8"/>
        <v>0</v>
      </c>
      <c r="BS36" s="214"/>
      <c r="BT36" s="214"/>
      <c r="BU36" s="214"/>
      <c r="BV36" s="351">
        <f t="shared" si="9"/>
        <v>0</v>
      </c>
      <c r="BW36" s="214"/>
      <c r="BX36" s="214"/>
      <c r="BY36" s="214"/>
      <c r="BZ36" s="351">
        <f t="shared" si="10"/>
        <v>0</v>
      </c>
      <c r="CA36" s="214"/>
      <c r="CB36" s="214"/>
      <c r="CC36" s="214"/>
      <c r="CD36" s="351">
        <f t="shared" si="11"/>
        <v>0</v>
      </c>
      <c r="CE36" s="59">
        <f t="shared" si="12"/>
        <v>0</v>
      </c>
      <c r="CF36" s="110" t="str">
        <f t="shared" si="13"/>
        <v/>
      </c>
      <c r="CG36" s="81">
        <f t="shared" si="14"/>
        <v>0</v>
      </c>
      <c r="CH36" s="81">
        <f t="shared" si="15"/>
        <v>0</v>
      </c>
      <c r="CI36" s="81">
        <f t="shared" si="16"/>
        <v>0</v>
      </c>
      <c r="CJ36" s="81">
        <f t="shared" si="17"/>
        <v>0</v>
      </c>
      <c r="CK36" s="81">
        <f t="shared" si="18"/>
        <v>0</v>
      </c>
      <c r="CL36" s="81">
        <f t="shared" si="19"/>
        <v>0</v>
      </c>
      <c r="CM36" s="81">
        <f t="shared" si="20"/>
        <v>0</v>
      </c>
      <c r="CN36" s="81">
        <f t="shared" si="21"/>
        <v>0</v>
      </c>
      <c r="CO36" s="14">
        <f t="shared" si="22"/>
        <v>0</v>
      </c>
      <c r="CP36" s="81">
        <f t="shared" si="23"/>
        <v>0</v>
      </c>
      <c r="CQ36" s="81">
        <f t="shared" si="24"/>
        <v>0</v>
      </c>
      <c r="CR36" s="81">
        <f t="shared" si="25"/>
        <v>0</v>
      </c>
      <c r="CS36" s="84">
        <f t="shared" si="56"/>
        <v>0</v>
      </c>
      <c r="CV36" s="14">
        <f t="shared" si="26"/>
        <v>0</v>
      </c>
      <c r="CW36" s="14">
        <f t="shared" si="27"/>
        <v>0</v>
      </c>
      <c r="CX36" s="14">
        <f t="shared" si="28"/>
        <v>0</v>
      </c>
      <c r="CY36" s="14">
        <f t="shared" si="29"/>
        <v>0</v>
      </c>
      <c r="CZ36" s="14">
        <f t="shared" si="30"/>
        <v>0</v>
      </c>
      <c r="DA36" s="14">
        <f t="shared" si="31"/>
        <v>0</v>
      </c>
      <c r="DB36" s="14">
        <f t="shared" si="46"/>
        <v>0</v>
      </c>
      <c r="DC36" s="14">
        <f t="shared" si="47"/>
        <v>0</v>
      </c>
      <c r="DD36" s="14">
        <f t="shared" si="32"/>
        <v>0</v>
      </c>
      <c r="DE36" s="14">
        <f t="shared" si="33"/>
        <v>0</v>
      </c>
      <c r="DF36" s="14">
        <f t="shared" si="34"/>
        <v>0</v>
      </c>
      <c r="DG36" s="14">
        <f t="shared" si="35"/>
        <v>0</v>
      </c>
      <c r="DH36" s="188">
        <f t="shared" si="57"/>
        <v>0</v>
      </c>
      <c r="DI36" s="202">
        <f t="shared" si="54"/>
        <v>0</v>
      </c>
      <c r="DK36" s="70">
        <f t="shared" si="42"/>
        <v>0</v>
      </c>
      <c r="DL36" s="70">
        <f t="shared" si="52"/>
        <v>0</v>
      </c>
      <c r="DM36" s="70">
        <f t="shared" si="52"/>
        <v>0</v>
      </c>
      <c r="DN36" s="70">
        <f t="shared" si="52"/>
        <v>0</v>
      </c>
      <c r="DO36" s="70">
        <f t="shared" si="52"/>
        <v>0</v>
      </c>
      <c r="DP36" s="70">
        <f t="shared" si="52"/>
        <v>0</v>
      </c>
      <c r="DQ36" s="70">
        <f t="shared" si="52"/>
        <v>0</v>
      </c>
      <c r="DR36" s="70">
        <f t="shared" si="52"/>
        <v>0</v>
      </c>
      <c r="DS36" s="70">
        <f t="shared" si="52"/>
        <v>0</v>
      </c>
      <c r="DT36" s="70">
        <f t="shared" si="52"/>
        <v>0</v>
      </c>
      <c r="DU36" s="70">
        <f t="shared" si="52"/>
        <v>0</v>
      </c>
      <c r="DV36" s="70">
        <f t="shared" si="52"/>
        <v>0</v>
      </c>
      <c r="DW36" s="391">
        <f t="shared" si="43"/>
        <v>0</v>
      </c>
      <c r="DX36" s="80"/>
      <c r="DY36" s="70">
        <f t="shared" si="55"/>
        <v>0</v>
      </c>
      <c r="DZ36" s="70">
        <f t="shared" si="55"/>
        <v>0</v>
      </c>
      <c r="EA36" s="70">
        <f t="shared" si="55"/>
        <v>0</v>
      </c>
      <c r="EB36" s="70">
        <f t="shared" si="55"/>
        <v>0</v>
      </c>
      <c r="EC36" s="70">
        <f t="shared" si="55"/>
        <v>0</v>
      </c>
      <c r="ED36" s="70">
        <f t="shared" si="55"/>
        <v>0</v>
      </c>
      <c r="EE36" s="70">
        <f t="shared" si="55"/>
        <v>0</v>
      </c>
      <c r="EF36" s="70">
        <f t="shared" si="55"/>
        <v>0</v>
      </c>
      <c r="EG36" s="70">
        <f t="shared" si="55"/>
        <v>0</v>
      </c>
      <c r="EH36" s="70">
        <f t="shared" si="55"/>
        <v>0</v>
      </c>
      <c r="EI36" s="70">
        <f t="shared" si="55"/>
        <v>0</v>
      </c>
      <c r="EJ36" s="70">
        <f t="shared" si="55"/>
        <v>0</v>
      </c>
      <c r="EK36" s="392">
        <f t="shared" si="44"/>
        <v>0</v>
      </c>
      <c r="EO36" s="389">
        <f>SUM($AI36:$AK36)+SUM($AM36:$AO36)+SUM($AQ36:AS36)+SUM($AU36:AW36)+SUM($AY36:BA36)+SUM($BC36:BE36)+SUM($BG36:BI36)+SUM($BK36:BM36)+SUM($BO36:BQ36)+SUM($BS36:BU36)+SUM($BW36:BY36)+SUM($CA36:CC36)</f>
        <v>0</v>
      </c>
      <c r="EP36"/>
      <c r="EQ36">
        <f t="shared" si="45"/>
        <v>13</v>
      </c>
      <c r="ER36"/>
      <c r="ES36"/>
      <c r="ET36"/>
      <c r="EU36"/>
      <c r="EV36"/>
      <c r="EW36"/>
      <c r="EX36"/>
      <c r="EY36"/>
      <c r="EZ36"/>
      <c r="FA36"/>
      <c r="FB36"/>
      <c r="FC36"/>
      <c r="FD36"/>
      <c r="FE36"/>
      <c r="FF36"/>
      <c r="FG36"/>
      <c r="FH36"/>
      <c r="FI36"/>
      <c r="FJ36"/>
      <c r="FK36"/>
      <c r="FL36"/>
      <c r="FM36"/>
      <c r="FN36"/>
      <c r="FO36"/>
    </row>
    <row r="37" spans="1:174" s="2" customFormat="1" hidden="1" x14ac:dyDescent="0.25">
      <c r="A37" s="348" t="s">
        <v>323</v>
      </c>
      <c r="B37" s="107"/>
      <c r="C37" s="122"/>
      <c r="D37" s="112"/>
      <c r="E37" s="113"/>
      <c r="F37" s="113"/>
      <c r="G37" s="11"/>
      <c r="H37" s="112"/>
      <c r="I37" s="113"/>
      <c r="J37" s="113"/>
      <c r="K37" s="113"/>
      <c r="L37" s="113"/>
      <c r="M37" s="113"/>
      <c r="N37" s="113"/>
      <c r="O37" s="113"/>
      <c r="P37" s="113"/>
      <c r="Q37" s="113"/>
      <c r="R37" s="113"/>
      <c r="S37" s="11"/>
      <c r="T37" s="127"/>
      <c r="U37" s="127"/>
      <c r="V37" s="112"/>
      <c r="W37" s="113"/>
      <c r="X37" s="113"/>
      <c r="Y37" s="113"/>
      <c r="Z37" s="113"/>
      <c r="AA37" s="113"/>
      <c r="AB37" s="11"/>
      <c r="AC37" s="8"/>
      <c r="AD37" s="127">
        <f t="shared" si="0"/>
        <v>0</v>
      </c>
      <c r="AE37" s="9">
        <f t="shared" si="1"/>
        <v>0</v>
      </c>
      <c r="AF37" s="9">
        <f t="shared" si="2"/>
        <v>0</v>
      </c>
      <c r="AG37" s="9">
        <f t="shared" si="3"/>
        <v>0</v>
      </c>
      <c r="AH37" s="9">
        <f t="shared" si="39"/>
        <v>0</v>
      </c>
      <c r="AI37" s="214"/>
      <c r="AJ37" s="214"/>
      <c r="AK37" s="214"/>
      <c r="AL37" s="351">
        <f t="shared" si="4"/>
        <v>0</v>
      </c>
      <c r="AM37" s="214"/>
      <c r="AN37" s="214"/>
      <c r="AO37" s="214"/>
      <c r="AP37" s="351">
        <f t="shared" si="5"/>
        <v>0</v>
      </c>
      <c r="AQ37" s="214"/>
      <c r="AR37" s="214"/>
      <c r="AS37" s="214"/>
      <c r="AT37" s="351">
        <f t="shared" si="6"/>
        <v>0</v>
      </c>
      <c r="AU37" s="214"/>
      <c r="AV37" s="214"/>
      <c r="AW37" s="214"/>
      <c r="AX37" s="351">
        <f t="shared" si="7"/>
        <v>0</v>
      </c>
      <c r="AY37" s="214"/>
      <c r="AZ37" s="214"/>
      <c r="BA37" s="214"/>
      <c r="BB37" s="351">
        <f t="shared" si="48"/>
        <v>0</v>
      </c>
      <c r="BC37" s="214"/>
      <c r="BD37" s="214"/>
      <c r="BE37" s="214"/>
      <c r="BF37" s="351">
        <f t="shared" si="49"/>
        <v>0</v>
      </c>
      <c r="BG37" s="214"/>
      <c r="BH37" s="214"/>
      <c r="BI37" s="214"/>
      <c r="BJ37" s="351">
        <f t="shared" si="50"/>
        <v>0</v>
      </c>
      <c r="BK37" s="214"/>
      <c r="BL37" s="214"/>
      <c r="BM37" s="214"/>
      <c r="BN37" s="351">
        <f t="shared" si="51"/>
        <v>0</v>
      </c>
      <c r="BO37" s="214"/>
      <c r="BP37" s="214"/>
      <c r="BQ37" s="214"/>
      <c r="BR37" s="351">
        <f t="shared" si="8"/>
        <v>0</v>
      </c>
      <c r="BS37" s="214"/>
      <c r="BT37" s="214"/>
      <c r="BU37" s="214"/>
      <c r="BV37" s="351">
        <f t="shared" si="9"/>
        <v>0</v>
      </c>
      <c r="BW37" s="214"/>
      <c r="BX37" s="214"/>
      <c r="BY37" s="214"/>
      <c r="BZ37" s="351">
        <f t="shared" si="10"/>
        <v>0</v>
      </c>
      <c r="CA37" s="214"/>
      <c r="CB37" s="214"/>
      <c r="CC37" s="214"/>
      <c r="CD37" s="351">
        <f t="shared" si="11"/>
        <v>0</v>
      </c>
      <c r="CE37" s="59">
        <f t="shared" si="12"/>
        <v>0</v>
      </c>
      <c r="CF37" s="110" t="str">
        <f t="shared" si="13"/>
        <v/>
      </c>
      <c r="CG37" s="81">
        <f t="shared" si="14"/>
        <v>0</v>
      </c>
      <c r="CH37" s="81">
        <f t="shared" si="15"/>
        <v>0</v>
      </c>
      <c r="CI37" s="81">
        <f t="shared" si="16"/>
        <v>0</v>
      </c>
      <c r="CJ37" s="81">
        <f t="shared" si="17"/>
        <v>0</v>
      </c>
      <c r="CK37" s="81">
        <f t="shared" si="18"/>
        <v>0</v>
      </c>
      <c r="CL37" s="81">
        <f t="shared" si="19"/>
        <v>0</v>
      </c>
      <c r="CM37" s="81">
        <f t="shared" si="20"/>
        <v>0</v>
      </c>
      <c r="CN37" s="81">
        <f t="shared" si="21"/>
        <v>0</v>
      </c>
      <c r="CO37" s="14">
        <f t="shared" si="22"/>
        <v>0</v>
      </c>
      <c r="CP37" s="81">
        <f t="shared" si="23"/>
        <v>0</v>
      </c>
      <c r="CQ37" s="81">
        <f t="shared" si="24"/>
        <v>0</v>
      </c>
      <c r="CR37" s="81">
        <f t="shared" si="25"/>
        <v>0</v>
      </c>
      <c r="CS37" s="84">
        <f t="shared" si="56"/>
        <v>0</v>
      </c>
      <c r="CV37" s="14">
        <f t="shared" si="26"/>
        <v>0</v>
      </c>
      <c r="CW37" s="14">
        <f t="shared" si="27"/>
        <v>0</v>
      </c>
      <c r="CX37" s="14">
        <f t="shared" si="28"/>
        <v>0</v>
      </c>
      <c r="CY37" s="14">
        <f t="shared" si="29"/>
        <v>0</v>
      </c>
      <c r="CZ37" s="14">
        <f t="shared" si="30"/>
        <v>0</v>
      </c>
      <c r="DA37" s="14">
        <f t="shared" si="31"/>
        <v>0</v>
      </c>
      <c r="DB37" s="14">
        <f t="shared" si="46"/>
        <v>0</v>
      </c>
      <c r="DC37" s="14">
        <f t="shared" si="47"/>
        <v>0</v>
      </c>
      <c r="DD37" s="14">
        <f t="shared" si="32"/>
        <v>0</v>
      </c>
      <c r="DE37" s="14">
        <f t="shared" si="33"/>
        <v>0</v>
      </c>
      <c r="DF37" s="14">
        <f t="shared" si="34"/>
        <v>0</v>
      </c>
      <c r="DG37" s="14">
        <f t="shared" si="35"/>
        <v>0</v>
      </c>
      <c r="DH37" s="188">
        <f t="shared" si="57"/>
        <v>0</v>
      </c>
      <c r="DI37" s="202">
        <f t="shared" si="54"/>
        <v>0</v>
      </c>
      <c r="DK37" s="70">
        <f t="shared" si="42"/>
        <v>0</v>
      </c>
      <c r="DL37" s="70">
        <f t="shared" si="52"/>
        <v>0</v>
      </c>
      <c r="DM37" s="70">
        <f t="shared" si="52"/>
        <v>0</v>
      </c>
      <c r="DN37" s="70">
        <f t="shared" si="52"/>
        <v>0</v>
      </c>
      <c r="DO37" s="70">
        <f t="shared" si="52"/>
        <v>0</v>
      </c>
      <c r="DP37" s="70">
        <f t="shared" si="52"/>
        <v>0</v>
      </c>
      <c r="DQ37" s="70">
        <f t="shared" si="52"/>
        <v>0</v>
      </c>
      <c r="DR37" s="70">
        <f t="shared" si="52"/>
        <v>0</v>
      </c>
      <c r="DS37" s="70">
        <f t="shared" si="52"/>
        <v>0</v>
      </c>
      <c r="DT37" s="70">
        <f t="shared" si="52"/>
        <v>0</v>
      </c>
      <c r="DU37" s="70">
        <f t="shared" si="52"/>
        <v>0</v>
      </c>
      <c r="DV37" s="70">
        <f t="shared" si="52"/>
        <v>0</v>
      </c>
      <c r="DW37" s="391">
        <f t="shared" si="43"/>
        <v>0</v>
      </c>
      <c r="DX37" s="80"/>
      <c r="DY37" s="70">
        <f t="shared" si="55"/>
        <v>0</v>
      </c>
      <c r="DZ37" s="70">
        <f t="shared" si="55"/>
        <v>0</v>
      </c>
      <c r="EA37" s="70">
        <f t="shared" si="55"/>
        <v>0</v>
      </c>
      <c r="EB37" s="70">
        <f t="shared" si="55"/>
        <v>0</v>
      </c>
      <c r="EC37" s="70">
        <f t="shared" si="55"/>
        <v>0</v>
      </c>
      <c r="ED37" s="70">
        <f t="shared" si="55"/>
        <v>0</v>
      </c>
      <c r="EE37" s="70">
        <f t="shared" si="55"/>
        <v>0</v>
      </c>
      <c r="EF37" s="70">
        <f t="shared" si="55"/>
        <v>0</v>
      </c>
      <c r="EG37" s="70">
        <f t="shared" si="55"/>
        <v>0</v>
      </c>
      <c r="EH37" s="70">
        <f t="shared" si="55"/>
        <v>0</v>
      </c>
      <c r="EI37" s="70">
        <f t="shared" si="55"/>
        <v>0</v>
      </c>
      <c r="EJ37" s="70">
        <f t="shared" si="55"/>
        <v>0</v>
      </c>
      <c r="EK37" s="392">
        <f t="shared" si="44"/>
        <v>0</v>
      </c>
      <c r="EO37" s="389">
        <f>SUM($AI37:$AK37)+SUM($AM37:$AO37)+SUM($AQ37:AS37)+SUM($AU37:AW37)+SUM($AY37:BA37)+SUM($BC37:BE37)+SUM($BG37:BI37)+SUM($BK37:BM37)+SUM($BO37:BQ37)+SUM($BS37:BU37)+SUM($BW37:BY37)+SUM($CA37:CC37)</f>
        <v>0</v>
      </c>
      <c r="EP37"/>
      <c r="EQ37">
        <f t="shared" si="45"/>
        <v>13</v>
      </c>
      <c r="ER37"/>
      <c r="ES37"/>
      <c r="ET37"/>
      <c r="EU37"/>
      <c r="EV37"/>
      <c r="EW37"/>
      <c r="EX37"/>
      <c r="EY37"/>
      <c r="EZ37"/>
      <c r="FA37"/>
      <c r="FB37"/>
      <c r="FC37"/>
      <c r="FD37"/>
      <c r="FE37"/>
      <c r="FF37"/>
      <c r="FG37"/>
      <c r="FH37"/>
      <c r="FI37"/>
      <c r="FJ37"/>
      <c r="FK37"/>
      <c r="FL37"/>
      <c r="FM37"/>
      <c r="FN37"/>
      <c r="FO37"/>
    </row>
    <row r="38" spans="1:174" s="2" customFormat="1" hidden="1" x14ac:dyDescent="0.25">
      <c r="A38" s="348" t="s">
        <v>323</v>
      </c>
      <c r="B38" s="107"/>
      <c r="C38" s="122"/>
      <c r="D38" s="112"/>
      <c r="E38" s="113"/>
      <c r="F38" s="113"/>
      <c r="G38" s="11"/>
      <c r="H38" s="112"/>
      <c r="I38" s="113"/>
      <c r="J38" s="113"/>
      <c r="K38" s="113"/>
      <c r="L38" s="113"/>
      <c r="M38" s="113"/>
      <c r="N38" s="113"/>
      <c r="O38" s="113"/>
      <c r="P38" s="113"/>
      <c r="Q38" s="113"/>
      <c r="R38" s="113"/>
      <c r="S38" s="11"/>
      <c r="T38" s="127"/>
      <c r="U38" s="127"/>
      <c r="V38" s="112"/>
      <c r="W38" s="113"/>
      <c r="X38" s="113"/>
      <c r="Y38" s="113"/>
      <c r="Z38" s="113"/>
      <c r="AA38" s="113"/>
      <c r="AB38" s="11"/>
      <c r="AC38" s="8"/>
      <c r="AD38" s="127">
        <f t="shared" si="0"/>
        <v>0</v>
      </c>
      <c r="AE38" s="9">
        <f t="shared" si="1"/>
        <v>0</v>
      </c>
      <c r="AF38" s="9">
        <f t="shared" si="2"/>
        <v>0</v>
      </c>
      <c r="AG38" s="9">
        <f t="shared" si="3"/>
        <v>0</v>
      </c>
      <c r="AH38" s="9">
        <f t="shared" si="39"/>
        <v>0</v>
      </c>
      <c r="AI38" s="214"/>
      <c r="AJ38" s="214"/>
      <c r="AK38" s="214"/>
      <c r="AL38" s="351">
        <f t="shared" si="4"/>
        <v>0</v>
      </c>
      <c r="AM38" s="214"/>
      <c r="AN38" s="214"/>
      <c r="AO38" s="214"/>
      <c r="AP38" s="351">
        <f t="shared" si="5"/>
        <v>0</v>
      </c>
      <c r="AQ38" s="214"/>
      <c r="AR38" s="214"/>
      <c r="AS38" s="214"/>
      <c r="AT38" s="351">
        <f t="shared" si="6"/>
        <v>0</v>
      </c>
      <c r="AU38" s="214"/>
      <c r="AV38" s="214"/>
      <c r="AW38" s="214"/>
      <c r="AX38" s="351">
        <f t="shared" si="7"/>
        <v>0</v>
      </c>
      <c r="AY38" s="214"/>
      <c r="AZ38" s="214"/>
      <c r="BA38" s="214"/>
      <c r="BB38" s="351">
        <f t="shared" si="48"/>
        <v>0</v>
      </c>
      <c r="BC38" s="214"/>
      <c r="BD38" s="214"/>
      <c r="BE38" s="214"/>
      <c r="BF38" s="351">
        <f t="shared" si="49"/>
        <v>0</v>
      </c>
      <c r="BG38" s="214"/>
      <c r="BH38" s="214"/>
      <c r="BI38" s="214"/>
      <c r="BJ38" s="351">
        <f t="shared" si="50"/>
        <v>0</v>
      </c>
      <c r="BK38" s="214"/>
      <c r="BL38" s="214"/>
      <c r="BM38" s="214"/>
      <c r="BN38" s="351">
        <f t="shared" si="51"/>
        <v>0</v>
      </c>
      <c r="BO38" s="214"/>
      <c r="BP38" s="214"/>
      <c r="BQ38" s="214"/>
      <c r="BR38" s="351">
        <f t="shared" si="8"/>
        <v>0</v>
      </c>
      <c r="BS38" s="214"/>
      <c r="BT38" s="214"/>
      <c r="BU38" s="214"/>
      <c r="BV38" s="351">
        <f t="shared" si="9"/>
        <v>0</v>
      </c>
      <c r="BW38" s="214"/>
      <c r="BX38" s="214"/>
      <c r="BY38" s="214"/>
      <c r="BZ38" s="351">
        <f t="shared" si="10"/>
        <v>0</v>
      </c>
      <c r="CA38" s="214"/>
      <c r="CB38" s="214"/>
      <c r="CC38" s="214"/>
      <c r="CD38" s="351">
        <f t="shared" si="11"/>
        <v>0</v>
      </c>
      <c r="CE38" s="59">
        <f t="shared" si="12"/>
        <v>0</v>
      </c>
      <c r="CF38" s="110" t="str">
        <f t="shared" si="13"/>
        <v/>
      </c>
      <c r="CG38" s="81">
        <f t="shared" si="14"/>
        <v>0</v>
      </c>
      <c r="CH38" s="81">
        <f t="shared" si="15"/>
        <v>0</v>
      </c>
      <c r="CI38" s="81">
        <f t="shared" si="16"/>
        <v>0</v>
      </c>
      <c r="CJ38" s="81">
        <f t="shared" si="17"/>
        <v>0</v>
      </c>
      <c r="CK38" s="81">
        <f t="shared" si="18"/>
        <v>0</v>
      </c>
      <c r="CL38" s="81">
        <f t="shared" si="19"/>
        <v>0</v>
      </c>
      <c r="CM38" s="81">
        <f t="shared" si="20"/>
        <v>0</v>
      </c>
      <c r="CN38" s="81">
        <f t="shared" si="21"/>
        <v>0</v>
      </c>
      <c r="CO38" s="14">
        <f t="shared" si="22"/>
        <v>0</v>
      </c>
      <c r="CP38" s="81">
        <f t="shared" si="23"/>
        <v>0</v>
      </c>
      <c r="CQ38" s="81">
        <f t="shared" si="24"/>
        <v>0</v>
      </c>
      <c r="CR38" s="81">
        <f t="shared" si="25"/>
        <v>0</v>
      </c>
      <c r="CS38" s="84">
        <f t="shared" si="56"/>
        <v>0</v>
      </c>
      <c r="CV38" s="14">
        <f t="shared" si="26"/>
        <v>0</v>
      </c>
      <c r="CW38" s="14">
        <f t="shared" si="27"/>
        <v>0</v>
      </c>
      <c r="CX38" s="14">
        <f t="shared" si="28"/>
        <v>0</v>
      </c>
      <c r="CY38" s="14">
        <f t="shared" si="29"/>
        <v>0</v>
      </c>
      <c r="CZ38" s="14">
        <f t="shared" si="30"/>
        <v>0</v>
      </c>
      <c r="DA38" s="14">
        <f t="shared" si="31"/>
        <v>0</v>
      </c>
      <c r="DB38" s="14">
        <f t="shared" si="46"/>
        <v>0</v>
      </c>
      <c r="DC38" s="14">
        <f t="shared" si="47"/>
        <v>0</v>
      </c>
      <c r="DD38" s="14">
        <f t="shared" si="32"/>
        <v>0</v>
      </c>
      <c r="DE38" s="14">
        <f t="shared" si="33"/>
        <v>0</v>
      </c>
      <c r="DF38" s="14">
        <f t="shared" si="34"/>
        <v>0</v>
      </c>
      <c r="DG38" s="14">
        <f t="shared" si="35"/>
        <v>0</v>
      </c>
      <c r="DH38" s="188">
        <f t="shared" si="57"/>
        <v>0</v>
      </c>
      <c r="DI38" s="202">
        <f t="shared" si="54"/>
        <v>0</v>
      </c>
      <c r="DK38" s="70">
        <f t="shared" si="42"/>
        <v>0</v>
      </c>
      <c r="DL38" s="70">
        <f t="shared" si="52"/>
        <v>0</v>
      </c>
      <c r="DM38" s="70">
        <f t="shared" si="52"/>
        <v>0</v>
      </c>
      <c r="DN38" s="70">
        <f t="shared" si="52"/>
        <v>0</v>
      </c>
      <c r="DO38" s="70">
        <f t="shared" si="52"/>
        <v>0</v>
      </c>
      <c r="DP38" s="70">
        <f t="shared" si="52"/>
        <v>0</v>
      </c>
      <c r="DQ38" s="70">
        <f t="shared" si="52"/>
        <v>0</v>
      </c>
      <c r="DR38" s="70">
        <f t="shared" si="52"/>
        <v>0</v>
      </c>
      <c r="DS38" s="70">
        <f t="shared" si="52"/>
        <v>0</v>
      </c>
      <c r="DT38" s="70">
        <f t="shared" si="52"/>
        <v>0</v>
      </c>
      <c r="DU38" s="70">
        <f t="shared" si="52"/>
        <v>0</v>
      </c>
      <c r="DV38" s="70">
        <f t="shared" si="52"/>
        <v>0</v>
      </c>
      <c r="DW38" s="391">
        <f t="shared" si="43"/>
        <v>0</v>
      </c>
      <c r="DX38" s="80"/>
      <c r="DY38" s="70">
        <f t="shared" si="55"/>
        <v>0</v>
      </c>
      <c r="DZ38" s="70">
        <f t="shared" si="55"/>
        <v>0</v>
      </c>
      <c r="EA38" s="70">
        <f t="shared" si="55"/>
        <v>0</v>
      </c>
      <c r="EB38" s="70">
        <f t="shared" si="55"/>
        <v>0</v>
      </c>
      <c r="EC38" s="70">
        <f t="shared" si="55"/>
        <v>0</v>
      </c>
      <c r="ED38" s="70">
        <f t="shared" si="55"/>
        <v>0</v>
      </c>
      <c r="EE38" s="70">
        <f t="shared" si="55"/>
        <v>0</v>
      </c>
      <c r="EF38" s="70">
        <f t="shared" si="55"/>
        <v>0</v>
      </c>
      <c r="EG38" s="70">
        <f t="shared" si="55"/>
        <v>0</v>
      </c>
      <c r="EH38" s="70">
        <f t="shared" si="55"/>
        <v>0</v>
      </c>
      <c r="EI38" s="70">
        <f t="shared" si="55"/>
        <v>0</v>
      </c>
      <c r="EJ38" s="70">
        <f t="shared" si="55"/>
        <v>0</v>
      </c>
      <c r="EK38" s="392">
        <f t="shared" si="44"/>
        <v>0</v>
      </c>
      <c r="EO38" s="389">
        <f>SUM($AI38:$AK38)+SUM($AM38:$AO38)+SUM($AQ38:AS38)+SUM($AU38:AW38)+SUM($AY38:BA38)+SUM($BC38:BE38)+SUM($BG38:BI38)+SUM($BK38:BM38)+SUM($BO38:BQ38)+SUM($BS38:BU38)+SUM($BW38:BY38)+SUM($CA38:CC38)</f>
        <v>0</v>
      </c>
      <c r="EP38"/>
      <c r="EQ38">
        <f t="shared" si="45"/>
        <v>13</v>
      </c>
      <c r="ER38"/>
      <c r="ES38"/>
      <c r="ET38"/>
      <c r="EU38"/>
      <c r="EV38"/>
      <c r="EW38"/>
      <c r="EX38"/>
      <c r="EY38"/>
      <c r="EZ38"/>
      <c r="FA38"/>
      <c r="FB38"/>
      <c r="FC38"/>
      <c r="FD38"/>
      <c r="FE38"/>
      <c r="FF38"/>
      <c r="FG38"/>
      <c r="FH38"/>
      <c r="FI38"/>
      <c r="FJ38"/>
      <c r="FK38"/>
      <c r="FL38"/>
      <c r="FM38"/>
      <c r="FN38"/>
      <c r="FO38"/>
    </row>
    <row r="39" spans="1:174" s="2" customFormat="1" hidden="1" x14ac:dyDescent="0.25">
      <c r="A39" s="348" t="s">
        <v>323</v>
      </c>
      <c r="B39" s="107"/>
      <c r="C39" s="122"/>
      <c r="D39" s="112"/>
      <c r="E39" s="113"/>
      <c r="F39" s="113"/>
      <c r="G39" s="11"/>
      <c r="H39" s="112"/>
      <c r="I39" s="113"/>
      <c r="J39" s="113"/>
      <c r="K39" s="113"/>
      <c r="L39" s="113"/>
      <c r="M39" s="113"/>
      <c r="N39" s="113"/>
      <c r="O39" s="113"/>
      <c r="P39" s="113"/>
      <c r="Q39" s="113"/>
      <c r="R39" s="113"/>
      <c r="S39" s="11"/>
      <c r="T39" s="127"/>
      <c r="U39" s="127"/>
      <c r="V39" s="112"/>
      <c r="W39" s="113"/>
      <c r="X39" s="113"/>
      <c r="Y39" s="113"/>
      <c r="Z39" s="113"/>
      <c r="AA39" s="113"/>
      <c r="AB39" s="11"/>
      <c r="AC39" s="8"/>
      <c r="AD39" s="127">
        <f t="shared" si="0"/>
        <v>0</v>
      </c>
      <c r="AE39" s="9">
        <f t="shared" si="1"/>
        <v>0</v>
      </c>
      <c r="AF39" s="9">
        <f t="shared" si="2"/>
        <v>0</v>
      </c>
      <c r="AG39" s="9">
        <f t="shared" si="3"/>
        <v>0</v>
      </c>
      <c r="AH39" s="9">
        <f t="shared" si="39"/>
        <v>0</v>
      </c>
      <c r="AI39" s="214"/>
      <c r="AJ39" s="214"/>
      <c r="AK39" s="214"/>
      <c r="AL39" s="351">
        <f t="shared" si="4"/>
        <v>0</v>
      </c>
      <c r="AM39" s="214"/>
      <c r="AN39" s="214"/>
      <c r="AO39" s="214"/>
      <c r="AP39" s="351">
        <f t="shared" si="5"/>
        <v>0</v>
      </c>
      <c r="AQ39" s="214"/>
      <c r="AR39" s="214"/>
      <c r="AS39" s="214"/>
      <c r="AT39" s="351">
        <f t="shared" si="6"/>
        <v>0</v>
      </c>
      <c r="AU39" s="214"/>
      <c r="AV39" s="214"/>
      <c r="AW39" s="214"/>
      <c r="AX39" s="351">
        <f t="shared" si="7"/>
        <v>0</v>
      </c>
      <c r="AY39" s="214"/>
      <c r="AZ39" s="214"/>
      <c r="BA39" s="214"/>
      <c r="BB39" s="351">
        <f t="shared" si="48"/>
        <v>0</v>
      </c>
      <c r="BC39" s="214"/>
      <c r="BD39" s="214"/>
      <c r="BE39" s="214"/>
      <c r="BF39" s="351">
        <f t="shared" si="49"/>
        <v>0</v>
      </c>
      <c r="BG39" s="214"/>
      <c r="BH39" s="214"/>
      <c r="BI39" s="214"/>
      <c r="BJ39" s="351">
        <f t="shared" si="50"/>
        <v>0</v>
      </c>
      <c r="BK39" s="214"/>
      <c r="BL39" s="214"/>
      <c r="BM39" s="214"/>
      <c r="BN39" s="351">
        <f t="shared" si="51"/>
        <v>0</v>
      </c>
      <c r="BO39" s="214"/>
      <c r="BP39" s="214"/>
      <c r="BQ39" s="214"/>
      <c r="BR39" s="351">
        <f t="shared" si="8"/>
        <v>0</v>
      </c>
      <c r="BS39" s="214"/>
      <c r="BT39" s="214"/>
      <c r="BU39" s="214"/>
      <c r="BV39" s="351">
        <f t="shared" si="9"/>
        <v>0</v>
      </c>
      <c r="BW39" s="214"/>
      <c r="BX39" s="214"/>
      <c r="BY39" s="214"/>
      <c r="BZ39" s="351">
        <f t="shared" si="10"/>
        <v>0</v>
      </c>
      <c r="CA39" s="214"/>
      <c r="CB39" s="214"/>
      <c r="CC39" s="214"/>
      <c r="CD39" s="351">
        <f t="shared" si="11"/>
        <v>0</v>
      </c>
      <c r="CE39" s="59">
        <f t="shared" si="12"/>
        <v>0</v>
      </c>
      <c r="CF39" s="110" t="str">
        <f t="shared" si="13"/>
        <v/>
      </c>
      <c r="CG39" s="81">
        <f t="shared" si="14"/>
        <v>0</v>
      </c>
      <c r="CH39" s="81">
        <f t="shared" si="15"/>
        <v>0</v>
      </c>
      <c r="CI39" s="81">
        <f t="shared" si="16"/>
        <v>0</v>
      </c>
      <c r="CJ39" s="81">
        <f t="shared" si="17"/>
        <v>0</v>
      </c>
      <c r="CK39" s="81">
        <f t="shared" si="18"/>
        <v>0</v>
      </c>
      <c r="CL39" s="81">
        <f t="shared" si="19"/>
        <v>0</v>
      </c>
      <c r="CM39" s="81">
        <f t="shared" si="20"/>
        <v>0</v>
      </c>
      <c r="CN39" s="81">
        <f t="shared" si="21"/>
        <v>0</v>
      </c>
      <c r="CO39" s="14">
        <f t="shared" si="22"/>
        <v>0</v>
      </c>
      <c r="CP39" s="81">
        <f t="shared" si="23"/>
        <v>0</v>
      </c>
      <c r="CQ39" s="81">
        <f t="shared" si="24"/>
        <v>0</v>
      </c>
      <c r="CR39" s="81">
        <f t="shared" si="25"/>
        <v>0</v>
      </c>
      <c r="CS39" s="84">
        <f t="shared" si="56"/>
        <v>0</v>
      </c>
      <c r="CV39" s="14">
        <f t="shared" si="26"/>
        <v>0</v>
      </c>
      <c r="CW39" s="14">
        <f t="shared" si="27"/>
        <v>0</v>
      </c>
      <c r="CX39" s="14">
        <f t="shared" si="28"/>
        <v>0</v>
      </c>
      <c r="CY39" s="14">
        <f t="shared" si="29"/>
        <v>0</v>
      </c>
      <c r="CZ39" s="14">
        <f t="shared" si="30"/>
        <v>0</v>
      </c>
      <c r="DA39" s="14">
        <f t="shared" si="31"/>
        <v>0</v>
      </c>
      <c r="DB39" s="14">
        <f t="shared" si="46"/>
        <v>0</v>
      </c>
      <c r="DC39" s="14">
        <f t="shared" si="47"/>
        <v>0</v>
      </c>
      <c r="DD39" s="14">
        <f t="shared" si="32"/>
        <v>0</v>
      </c>
      <c r="DE39" s="14">
        <f t="shared" si="33"/>
        <v>0</v>
      </c>
      <c r="DF39" s="14">
        <f t="shared" si="34"/>
        <v>0</v>
      </c>
      <c r="DG39" s="14">
        <f t="shared" si="35"/>
        <v>0</v>
      </c>
      <c r="DH39" s="188">
        <f t="shared" si="57"/>
        <v>0</v>
      </c>
      <c r="DI39" s="202">
        <f t="shared" si="54"/>
        <v>0</v>
      </c>
      <c r="DK39" s="70">
        <f t="shared" si="42"/>
        <v>0</v>
      </c>
      <c r="DL39" s="70">
        <f t="shared" si="52"/>
        <v>0</v>
      </c>
      <c r="DM39" s="70">
        <f t="shared" si="52"/>
        <v>0</v>
      </c>
      <c r="DN39" s="70">
        <f t="shared" si="52"/>
        <v>0</v>
      </c>
      <c r="DO39" s="70">
        <f t="shared" si="52"/>
        <v>0</v>
      </c>
      <c r="DP39" s="70">
        <f t="shared" si="52"/>
        <v>0</v>
      </c>
      <c r="DQ39" s="70">
        <f t="shared" si="52"/>
        <v>0</v>
      </c>
      <c r="DR39" s="70">
        <f t="shared" si="52"/>
        <v>0</v>
      </c>
      <c r="DS39" s="70">
        <f t="shared" si="52"/>
        <v>0</v>
      </c>
      <c r="DT39" s="70">
        <f t="shared" si="52"/>
        <v>0</v>
      </c>
      <c r="DU39" s="70">
        <f t="shared" si="52"/>
        <v>0</v>
      </c>
      <c r="DV39" s="70">
        <f t="shared" si="52"/>
        <v>0</v>
      </c>
      <c r="DW39" s="391">
        <f t="shared" si="43"/>
        <v>0</v>
      </c>
      <c r="DX39" s="80"/>
      <c r="DY39" s="70">
        <f t="shared" si="55"/>
        <v>0</v>
      </c>
      <c r="DZ39" s="70">
        <f t="shared" si="55"/>
        <v>0</v>
      </c>
      <c r="EA39" s="70">
        <f t="shared" si="55"/>
        <v>0</v>
      </c>
      <c r="EB39" s="70">
        <f t="shared" si="55"/>
        <v>0</v>
      </c>
      <c r="EC39" s="70">
        <f t="shared" si="55"/>
        <v>0</v>
      </c>
      <c r="ED39" s="70">
        <f t="shared" si="55"/>
        <v>0</v>
      </c>
      <c r="EE39" s="70">
        <f t="shared" si="55"/>
        <v>0</v>
      </c>
      <c r="EF39" s="70">
        <f t="shared" si="55"/>
        <v>0</v>
      </c>
      <c r="EG39" s="70">
        <f t="shared" si="55"/>
        <v>0</v>
      </c>
      <c r="EH39" s="70">
        <f t="shared" si="55"/>
        <v>0</v>
      </c>
      <c r="EI39" s="70">
        <f t="shared" si="55"/>
        <v>0</v>
      </c>
      <c r="EJ39" s="70">
        <f t="shared" si="55"/>
        <v>0</v>
      </c>
      <c r="EK39" s="392">
        <f t="shared" si="44"/>
        <v>0</v>
      </c>
      <c r="EO39" s="389">
        <f>SUM($AI39:$AK39)+SUM($AM39:$AO39)+SUM($AQ39:AS39)+SUM($AU39:AW39)+SUM($AY39:BA39)+SUM($BC39:BE39)+SUM($BG39:BI39)+SUM($BK39:BM39)+SUM($BO39:BQ39)+SUM($BS39:BU39)+SUM($BW39:BY39)+SUM($CA39:CC39)</f>
        <v>0</v>
      </c>
      <c r="EP39"/>
      <c r="EQ39">
        <f t="shared" si="45"/>
        <v>13</v>
      </c>
      <c r="ER39"/>
      <c r="ES39"/>
      <c r="ET39"/>
      <c r="EU39"/>
      <c r="EV39"/>
      <c r="EW39"/>
      <c r="EX39"/>
      <c r="EY39"/>
      <c r="EZ39"/>
      <c r="FA39"/>
      <c r="FB39"/>
      <c r="FC39"/>
      <c r="FD39"/>
      <c r="FE39"/>
      <c r="FF39"/>
      <c r="FG39"/>
      <c r="FH39"/>
      <c r="FI39"/>
      <c r="FJ39"/>
      <c r="FK39"/>
      <c r="FL39"/>
      <c r="FM39"/>
      <c r="FN39"/>
      <c r="FO39"/>
    </row>
    <row r="40" spans="1:174" s="2" customFormat="1" hidden="1" x14ac:dyDescent="0.25">
      <c r="A40" s="348" t="s">
        <v>323</v>
      </c>
      <c r="B40" s="107"/>
      <c r="C40" s="122"/>
      <c r="D40" s="112"/>
      <c r="E40" s="113"/>
      <c r="F40" s="113"/>
      <c r="G40" s="11"/>
      <c r="H40" s="112"/>
      <c r="I40" s="113"/>
      <c r="J40" s="113"/>
      <c r="K40" s="113"/>
      <c r="L40" s="113"/>
      <c r="M40" s="113"/>
      <c r="N40" s="113"/>
      <c r="O40" s="113"/>
      <c r="P40" s="113"/>
      <c r="Q40" s="113"/>
      <c r="R40" s="113"/>
      <c r="S40" s="11"/>
      <c r="T40" s="127"/>
      <c r="U40" s="127"/>
      <c r="V40" s="112"/>
      <c r="W40" s="113"/>
      <c r="X40" s="113"/>
      <c r="Y40" s="113"/>
      <c r="Z40" s="113"/>
      <c r="AA40" s="113"/>
      <c r="AB40" s="11"/>
      <c r="AC40" s="8"/>
      <c r="AD40" s="127">
        <f t="shared" si="0"/>
        <v>0</v>
      </c>
      <c r="AE40" s="9">
        <f t="shared" si="1"/>
        <v>0</v>
      </c>
      <c r="AF40" s="9">
        <f t="shared" si="2"/>
        <v>0</v>
      </c>
      <c r="AG40" s="9">
        <f t="shared" si="3"/>
        <v>0</v>
      </c>
      <c r="AH40" s="9">
        <f t="shared" si="39"/>
        <v>0</v>
      </c>
      <c r="AI40" s="214"/>
      <c r="AJ40" s="214"/>
      <c r="AK40" s="214"/>
      <c r="AL40" s="351">
        <f t="shared" si="4"/>
        <v>0</v>
      </c>
      <c r="AM40" s="214"/>
      <c r="AN40" s="214"/>
      <c r="AO40" s="214"/>
      <c r="AP40" s="351">
        <f t="shared" si="5"/>
        <v>0</v>
      </c>
      <c r="AQ40" s="214"/>
      <c r="AR40" s="214"/>
      <c r="AS40" s="214"/>
      <c r="AT40" s="351">
        <f t="shared" si="6"/>
        <v>0</v>
      </c>
      <c r="AU40" s="214"/>
      <c r="AV40" s="214"/>
      <c r="AW40" s="214"/>
      <c r="AX40" s="351">
        <f t="shared" si="7"/>
        <v>0</v>
      </c>
      <c r="AY40" s="214"/>
      <c r="AZ40" s="214"/>
      <c r="BA40" s="214"/>
      <c r="BB40" s="351">
        <f t="shared" si="48"/>
        <v>0</v>
      </c>
      <c r="BC40" s="214"/>
      <c r="BD40" s="214"/>
      <c r="BE40" s="214"/>
      <c r="BF40" s="351">
        <f t="shared" si="49"/>
        <v>0</v>
      </c>
      <c r="BG40" s="214"/>
      <c r="BH40" s="214"/>
      <c r="BI40" s="214"/>
      <c r="BJ40" s="351">
        <f t="shared" si="50"/>
        <v>0</v>
      </c>
      <c r="BK40" s="214"/>
      <c r="BL40" s="214"/>
      <c r="BM40" s="214"/>
      <c r="BN40" s="351">
        <f t="shared" si="51"/>
        <v>0</v>
      </c>
      <c r="BO40" s="214"/>
      <c r="BP40" s="214"/>
      <c r="BQ40" s="214"/>
      <c r="BR40" s="351">
        <f t="shared" si="8"/>
        <v>0</v>
      </c>
      <c r="BS40" s="214"/>
      <c r="BT40" s="214"/>
      <c r="BU40" s="214"/>
      <c r="BV40" s="351">
        <f t="shared" si="9"/>
        <v>0</v>
      </c>
      <c r="BW40" s="214"/>
      <c r="BX40" s="214"/>
      <c r="BY40" s="214"/>
      <c r="BZ40" s="351">
        <f t="shared" si="10"/>
        <v>0</v>
      </c>
      <c r="CA40" s="214"/>
      <c r="CB40" s="214"/>
      <c r="CC40" s="214"/>
      <c r="CD40" s="351">
        <f t="shared" si="11"/>
        <v>0</v>
      </c>
      <c r="CE40" s="59">
        <f t="shared" si="12"/>
        <v>0</v>
      </c>
      <c r="CF40" s="110" t="str">
        <f t="shared" si="13"/>
        <v/>
      </c>
      <c r="CG40" s="81">
        <f t="shared" si="14"/>
        <v>0</v>
      </c>
      <c r="CH40" s="81">
        <f t="shared" si="15"/>
        <v>0</v>
      </c>
      <c r="CI40" s="81">
        <f t="shared" si="16"/>
        <v>0</v>
      </c>
      <c r="CJ40" s="81">
        <f t="shared" si="17"/>
        <v>0</v>
      </c>
      <c r="CK40" s="81">
        <f t="shared" si="18"/>
        <v>0</v>
      </c>
      <c r="CL40" s="81">
        <f t="shared" si="19"/>
        <v>0</v>
      </c>
      <c r="CM40" s="81">
        <f t="shared" si="20"/>
        <v>0</v>
      </c>
      <c r="CN40" s="81">
        <f t="shared" si="21"/>
        <v>0</v>
      </c>
      <c r="CO40" s="14">
        <f t="shared" si="22"/>
        <v>0</v>
      </c>
      <c r="CP40" s="81">
        <f t="shared" si="23"/>
        <v>0</v>
      </c>
      <c r="CQ40" s="81">
        <f t="shared" si="24"/>
        <v>0</v>
      </c>
      <c r="CR40" s="81">
        <f t="shared" si="25"/>
        <v>0</v>
      </c>
      <c r="CS40" s="84">
        <f t="shared" si="56"/>
        <v>0</v>
      </c>
      <c r="CV40" s="14">
        <f t="shared" si="26"/>
        <v>0</v>
      </c>
      <c r="CW40" s="14">
        <f t="shared" si="27"/>
        <v>0</v>
      </c>
      <c r="CX40" s="14">
        <f t="shared" si="28"/>
        <v>0</v>
      </c>
      <c r="CY40" s="14">
        <f t="shared" si="29"/>
        <v>0</v>
      </c>
      <c r="CZ40" s="14">
        <f t="shared" si="30"/>
        <v>0</v>
      </c>
      <c r="DA40" s="14">
        <f t="shared" si="31"/>
        <v>0</v>
      </c>
      <c r="DB40" s="14">
        <f t="shared" si="46"/>
        <v>0</v>
      </c>
      <c r="DC40" s="14">
        <f t="shared" si="47"/>
        <v>0</v>
      </c>
      <c r="DD40" s="14">
        <f t="shared" si="32"/>
        <v>0</v>
      </c>
      <c r="DE40" s="14">
        <f t="shared" si="33"/>
        <v>0</v>
      </c>
      <c r="DF40" s="14">
        <f t="shared" si="34"/>
        <v>0</v>
      </c>
      <c r="DG40" s="14">
        <f t="shared" si="35"/>
        <v>0</v>
      </c>
      <c r="DH40" s="188">
        <f t="shared" si="57"/>
        <v>0</v>
      </c>
      <c r="DI40" s="202">
        <f t="shared" si="54"/>
        <v>0</v>
      </c>
      <c r="DK40" s="70">
        <f t="shared" si="42"/>
        <v>0</v>
      </c>
      <c r="DL40" s="70">
        <f t="shared" si="52"/>
        <v>0</v>
      </c>
      <c r="DM40" s="70">
        <f t="shared" si="52"/>
        <v>0</v>
      </c>
      <c r="DN40" s="70">
        <f t="shared" si="52"/>
        <v>0</v>
      </c>
      <c r="DO40" s="70">
        <f t="shared" si="52"/>
        <v>0</v>
      </c>
      <c r="DP40" s="70">
        <f t="shared" si="52"/>
        <v>0</v>
      </c>
      <c r="DQ40" s="70">
        <f t="shared" si="52"/>
        <v>0</v>
      </c>
      <c r="DR40" s="70">
        <f t="shared" si="52"/>
        <v>0</v>
      </c>
      <c r="DS40" s="70">
        <f t="shared" si="52"/>
        <v>0</v>
      </c>
      <c r="DT40" s="70">
        <f t="shared" si="52"/>
        <v>0</v>
      </c>
      <c r="DU40" s="70">
        <f t="shared" si="52"/>
        <v>0</v>
      </c>
      <c r="DV40" s="70">
        <f t="shared" si="52"/>
        <v>0</v>
      </c>
      <c r="DW40" s="391">
        <f t="shared" si="43"/>
        <v>0</v>
      </c>
      <c r="DX40" s="80"/>
      <c r="DY40" s="70">
        <f t="shared" si="55"/>
        <v>0</v>
      </c>
      <c r="DZ40" s="70">
        <f t="shared" si="55"/>
        <v>0</v>
      </c>
      <c r="EA40" s="70">
        <f t="shared" si="55"/>
        <v>0</v>
      </c>
      <c r="EB40" s="70">
        <f t="shared" si="55"/>
        <v>0</v>
      </c>
      <c r="EC40" s="70">
        <f t="shared" si="55"/>
        <v>0</v>
      </c>
      <c r="ED40" s="70">
        <f t="shared" si="55"/>
        <v>0</v>
      </c>
      <c r="EE40" s="70">
        <f t="shared" si="55"/>
        <v>0</v>
      </c>
      <c r="EF40" s="70">
        <f t="shared" si="55"/>
        <v>0</v>
      </c>
      <c r="EG40" s="70">
        <f t="shared" si="55"/>
        <v>0</v>
      </c>
      <c r="EH40" s="70">
        <f t="shared" si="55"/>
        <v>0</v>
      </c>
      <c r="EI40" s="70">
        <f t="shared" si="55"/>
        <v>0</v>
      </c>
      <c r="EJ40" s="70">
        <f t="shared" si="55"/>
        <v>0</v>
      </c>
      <c r="EK40" s="392">
        <f t="shared" si="44"/>
        <v>0</v>
      </c>
      <c r="EO40" s="389">
        <f>SUM($AI40:$AK40)+SUM($AM40:$AO40)+SUM($AQ40:AS40)+SUM($AU40:AW40)+SUM($AY40:BA40)+SUM($BC40:BE40)+SUM($BG40:BI40)+SUM($BK40:BM40)+SUM($BO40:BQ40)+SUM($BS40:BU40)+SUM($BW40:BY40)+SUM($CA40:CC40)</f>
        <v>0</v>
      </c>
      <c r="EP40"/>
      <c r="EQ40">
        <f t="shared" si="45"/>
        <v>13</v>
      </c>
      <c r="ER40"/>
      <c r="ES40"/>
      <c r="ET40"/>
      <c r="EU40"/>
      <c r="EV40"/>
      <c r="EW40"/>
      <c r="EX40"/>
      <c r="EY40"/>
      <c r="EZ40"/>
      <c r="FA40"/>
      <c r="FB40"/>
      <c r="FC40"/>
      <c r="FD40"/>
      <c r="FE40"/>
      <c r="FF40"/>
      <c r="FG40"/>
      <c r="FH40"/>
      <c r="FI40"/>
      <c r="FJ40"/>
      <c r="FK40"/>
      <c r="FL40"/>
      <c r="FM40"/>
      <c r="FN40"/>
      <c r="FO40"/>
    </row>
    <row r="41" spans="1:174" s="2" customFormat="1" hidden="1" x14ac:dyDescent="0.25">
      <c r="A41" s="348" t="s">
        <v>323</v>
      </c>
      <c r="B41" s="107"/>
      <c r="C41" s="122"/>
      <c r="D41" s="112"/>
      <c r="E41" s="113"/>
      <c r="F41" s="113"/>
      <c r="G41" s="11"/>
      <c r="H41" s="112"/>
      <c r="I41" s="113"/>
      <c r="J41" s="113"/>
      <c r="K41" s="113"/>
      <c r="L41" s="113"/>
      <c r="M41" s="113"/>
      <c r="N41" s="113"/>
      <c r="O41" s="113"/>
      <c r="P41" s="113"/>
      <c r="Q41" s="113"/>
      <c r="R41" s="113"/>
      <c r="S41" s="11"/>
      <c r="T41" s="127"/>
      <c r="U41" s="127"/>
      <c r="V41" s="112"/>
      <c r="W41" s="113"/>
      <c r="X41" s="113"/>
      <c r="Y41" s="113"/>
      <c r="Z41" s="113"/>
      <c r="AA41" s="113"/>
      <c r="AB41" s="11"/>
      <c r="AC41" s="8"/>
      <c r="AD41" s="127">
        <f t="shared" si="0"/>
        <v>0</v>
      </c>
      <c r="AE41" s="9">
        <f t="shared" si="1"/>
        <v>0</v>
      </c>
      <c r="AF41" s="9">
        <f t="shared" si="2"/>
        <v>0</v>
      </c>
      <c r="AG41" s="9">
        <f t="shared" si="3"/>
        <v>0</v>
      </c>
      <c r="AH41" s="9">
        <f t="shared" si="39"/>
        <v>0</v>
      </c>
      <c r="AI41" s="214"/>
      <c r="AJ41" s="214"/>
      <c r="AK41" s="214"/>
      <c r="AL41" s="351">
        <f t="shared" si="4"/>
        <v>0</v>
      </c>
      <c r="AM41" s="214"/>
      <c r="AN41" s="214"/>
      <c r="AO41" s="214"/>
      <c r="AP41" s="351">
        <f t="shared" si="5"/>
        <v>0</v>
      </c>
      <c r="AQ41" s="214"/>
      <c r="AR41" s="214"/>
      <c r="AS41" s="214"/>
      <c r="AT41" s="351">
        <f t="shared" si="6"/>
        <v>0</v>
      </c>
      <c r="AU41" s="214"/>
      <c r="AV41" s="214"/>
      <c r="AW41" s="214"/>
      <c r="AX41" s="351">
        <f t="shared" si="7"/>
        <v>0</v>
      </c>
      <c r="AY41" s="214"/>
      <c r="AZ41" s="214"/>
      <c r="BA41" s="214"/>
      <c r="BB41" s="351">
        <f t="shared" si="48"/>
        <v>0</v>
      </c>
      <c r="BC41" s="214"/>
      <c r="BD41" s="214"/>
      <c r="BE41" s="214"/>
      <c r="BF41" s="351">
        <f t="shared" si="49"/>
        <v>0</v>
      </c>
      <c r="BG41" s="214"/>
      <c r="BH41" s="214"/>
      <c r="BI41" s="214"/>
      <c r="BJ41" s="351">
        <f t="shared" si="50"/>
        <v>0</v>
      </c>
      <c r="BK41" s="214"/>
      <c r="BL41" s="214"/>
      <c r="BM41" s="214"/>
      <c r="BN41" s="351">
        <f t="shared" si="51"/>
        <v>0</v>
      </c>
      <c r="BO41" s="214"/>
      <c r="BP41" s="214"/>
      <c r="BQ41" s="214"/>
      <c r="BR41" s="351">
        <f t="shared" si="8"/>
        <v>0</v>
      </c>
      <c r="BS41" s="214"/>
      <c r="BT41" s="214"/>
      <c r="BU41" s="214"/>
      <c r="BV41" s="351">
        <f t="shared" si="9"/>
        <v>0</v>
      </c>
      <c r="BW41" s="214"/>
      <c r="BX41" s="214"/>
      <c r="BY41" s="214"/>
      <c r="BZ41" s="351">
        <f t="shared" si="10"/>
        <v>0</v>
      </c>
      <c r="CA41" s="214"/>
      <c r="CB41" s="214"/>
      <c r="CC41" s="214"/>
      <c r="CD41" s="351">
        <f t="shared" si="11"/>
        <v>0</v>
      </c>
      <c r="CE41" s="59">
        <f t="shared" si="12"/>
        <v>0</v>
      </c>
      <c r="CF41" s="110" t="str">
        <f t="shared" si="13"/>
        <v/>
      </c>
      <c r="CG41" s="81">
        <f t="shared" si="14"/>
        <v>0</v>
      </c>
      <c r="CH41" s="81">
        <f t="shared" si="15"/>
        <v>0</v>
      </c>
      <c r="CI41" s="81">
        <f t="shared" si="16"/>
        <v>0</v>
      </c>
      <c r="CJ41" s="81">
        <f t="shared" si="17"/>
        <v>0</v>
      </c>
      <c r="CK41" s="81">
        <f t="shared" si="18"/>
        <v>0</v>
      </c>
      <c r="CL41" s="81">
        <f t="shared" si="19"/>
        <v>0</v>
      </c>
      <c r="CM41" s="81">
        <f t="shared" si="20"/>
        <v>0</v>
      </c>
      <c r="CN41" s="81">
        <f t="shared" si="21"/>
        <v>0</v>
      </c>
      <c r="CO41" s="14">
        <f t="shared" si="22"/>
        <v>0</v>
      </c>
      <c r="CP41" s="81">
        <f t="shared" si="23"/>
        <v>0</v>
      </c>
      <c r="CQ41" s="81">
        <f t="shared" si="24"/>
        <v>0</v>
      </c>
      <c r="CR41" s="81">
        <f t="shared" si="25"/>
        <v>0</v>
      </c>
      <c r="CS41" s="84">
        <f t="shared" si="56"/>
        <v>0</v>
      </c>
      <c r="CV41" s="14">
        <f t="shared" si="26"/>
        <v>0</v>
      </c>
      <c r="CW41" s="14">
        <f t="shared" si="27"/>
        <v>0</v>
      </c>
      <c r="CX41" s="14">
        <f t="shared" si="28"/>
        <v>0</v>
      </c>
      <c r="CY41" s="14">
        <f t="shared" si="29"/>
        <v>0</v>
      </c>
      <c r="CZ41" s="14">
        <f t="shared" si="30"/>
        <v>0</v>
      </c>
      <c r="DA41" s="14">
        <f t="shared" si="31"/>
        <v>0</v>
      </c>
      <c r="DB41" s="14">
        <f t="shared" si="46"/>
        <v>0</v>
      </c>
      <c r="DC41" s="14">
        <f t="shared" si="47"/>
        <v>0</v>
      </c>
      <c r="DD41" s="14">
        <f t="shared" si="32"/>
        <v>0</v>
      </c>
      <c r="DE41" s="14">
        <f t="shared" si="33"/>
        <v>0</v>
      </c>
      <c r="DF41" s="14">
        <f t="shared" si="34"/>
        <v>0</v>
      </c>
      <c r="DG41" s="14">
        <f t="shared" si="35"/>
        <v>0</v>
      </c>
      <c r="DH41" s="188">
        <f t="shared" si="57"/>
        <v>0</v>
      </c>
      <c r="DI41" s="202">
        <f t="shared" si="54"/>
        <v>0</v>
      </c>
      <c r="DK41" s="70">
        <f t="shared" si="42"/>
        <v>0</v>
      </c>
      <c r="DL41" s="70">
        <f t="shared" si="52"/>
        <v>0</v>
      </c>
      <c r="DM41" s="70">
        <f t="shared" si="52"/>
        <v>0</v>
      </c>
      <c r="DN41" s="70">
        <f t="shared" si="52"/>
        <v>0</v>
      </c>
      <c r="DO41" s="70">
        <f t="shared" si="52"/>
        <v>0</v>
      </c>
      <c r="DP41" s="70">
        <f t="shared" si="52"/>
        <v>0</v>
      </c>
      <c r="DQ41" s="70">
        <f t="shared" si="52"/>
        <v>0</v>
      </c>
      <c r="DR41" s="70">
        <f t="shared" si="52"/>
        <v>0</v>
      </c>
      <c r="DS41" s="70">
        <f t="shared" si="52"/>
        <v>0</v>
      </c>
      <c r="DT41" s="70">
        <f t="shared" si="52"/>
        <v>0</v>
      </c>
      <c r="DU41" s="70">
        <f t="shared" si="52"/>
        <v>0</v>
      </c>
      <c r="DV41" s="70">
        <f t="shared" si="52"/>
        <v>0</v>
      </c>
      <c r="DW41" s="391">
        <f t="shared" si="43"/>
        <v>0</v>
      </c>
      <c r="DX41" s="80"/>
      <c r="DY41" s="70">
        <f t="shared" si="55"/>
        <v>0</v>
      </c>
      <c r="DZ41" s="70">
        <f t="shared" si="55"/>
        <v>0</v>
      </c>
      <c r="EA41" s="70">
        <f t="shared" si="55"/>
        <v>0</v>
      </c>
      <c r="EB41" s="70">
        <f t="shared" si="55"/>
        <v>0</v>
      </c>
      <c r="EC41" s="70">
        <f t="shared" si="55"/>
        <v>0</v>
      </c>
      <c r="ED41" s="70">
        <f t="shared" si="55"/>
        <v>0</v>
      </c>
      <c r="EE41" s="70">
        <f t="shared" si="55"/>
        <v>0</v>
      </c>
      <c r="EF41" s="70">
        <f t="shared" si="55"/>
        <v>0</v>
      </c>
      <c r="EG41" s="70">
        <f t="shared" si="55"/>
        <v>0</v>
      </c>
      <c r="EH41" s="70">
        <f t="shared" si="55"/>
        <v>0</v>
      </c>
      <c r="EI41" s="70">
        <f t="shared" si="55"/>
        <v>0</v>
      </c>
      <c r="EJ41" s="70">
        <f t="shared" si="55"/>
        <v>0</v>
      </c>
      <c r="EK41" s="392">
        <f t="shared" si="44"/>
        <v>0</v>
      </c>
      <c r="EO41" s="389">
        <f>SUM($AI41:$AK41)+SUM($AM41:$AO41)+SUM($AQ41:AS41)+SUM($AU41:AW41)+SUM($AY41:BA41)+SUM($BC41:BE41)+SUM($BG41:BI41)+SUM($BK41:BM41)+SUM($BO41:BQ41)+SUM($BS41:BU41)+SUM($BW41:BY41)+SUM($CA41:CC41)</f>
        <v>0</v>
      </c>
      <c r="EP41"/>
      <c r="EQ41">
        <f t="shared" si="45"/>
        <v>13</v>
      </c>
      <c r="ER41"/>
      <c r="ES41"/>
      <c r="ET41"/>
      <c r="EU41"/>
      <c r="EV41"/>
      <c r="EW41"/>
      <c r="EX41"/>
      <c r="EY41"/>
      <c r="EZ41"/>
      <c r="FA41"/>
      <c r="FB41"/>
      <c r="FC41"/>
      <c r="FD41"/>
      <c r="FE41"/>
      <c r="FF41"/>
      <c r="FG41"/>
      <c r="FH41"/>
      <c r="FI41"/>
      <c r="FJ41"/>
      <c r="FK41"/>
      <c r="FL41"/>
      <c r="FM41"/>
      <c r="FN41"/>
      <c r="FO41"/>
    </row>
    <row r="42" spans="1:174" s="2" customFormat="1" hidden="1" x14ac:dyDescent="0.25">
      <c r="A42" s="348" t="s">
        <v>323</v>
      </c>
      <c r="B42" s="107"/>
      <c r="C42" s="122"/>
      <c r="D42" s="112"/>
      <c r="E42" s="113"/>
      <c r="F42" s="113"/>
      <c r="G42" s="11"/>
      <c r="H42" s="112"/>
      <c r="I42" s="113"/>
      <c r="J42" s="113"/>
      <c r="K42" s="113"/>
      <c r="L42" s="113"/>
      <c r="M42" s="113"/>
      <c r="N42" s="113"/>
      <c r="O42" s="113"/>
      <c r="P42" s="113"/>
      <c r="Q42" s="113"/>
      <c r="R42" s="113"/>
      <c r="S42" s="11"/>
      <c r="T42" s="127"/>
      <c r="U42" s="127"/>
      <c r="V42" s="112"/>
      <c r="W42" s="113"/>
      <c r="X42" s="113"/>
      <c r="Y42" s="113"/>
      <c r="Z42" s="113"/>
      <c r="AA42" s="113"/>
      <c r="AB42" s="11"/>
      <c r="AC42" s="8"/>
      <c r="AD42" s="127">
        <f t="shared" si="0"/>
        <v>0</v>
      </c>
      <c r="AE42" s="9">
        <f t="shared" si="1"/>
        <v>0</v>
      </c>
      <c r="AF42" s="9">
        <f t="shared" si="2"/>
        <v>0</v>
      </c>
      <c r="AG42" s="9">
        <f t="shared" si="3"/>
        <v>0</v>
      </c>
      <c r="AH42" s="9">
        <f t="shared" si="39"/>
        <v>0</v>
      </c>
      <c r="AI42" s="214"/>
      <c r="AJ42" s="214"/>
      <c r="AK42" s="214"/>
      <c r="AL42" s="351">
        <f t="shared" si="4"/>
        <v>0</v>
      </c>
      <c r="AM42" s="214"/>
      <c r="AN42" s="214"/>
      <c r="AO42" s="214"/>
      <c r="AP42" s="351">
        <f t="shared" si="5"/>
        <v>0</v>
      </c>
      <c r="AQ42" s="214"/>
      <c r="AR42" s="214"/>
      <c r="AS42" s="214"/>
      <c r="AT42" s="351">
        <f t="shared" si="6"/>
        <v>0</v>
      </c>
      <c r="AU42" s="214"/>
      <c r="AV42" s="214"/>
      <c r="AW42" s="214"/>
      <c r="AX42" s="351">
        <f t="shared" si="7"/>
        <v>0</v>
      </c>
      <c r="AY42" s="214"/>
      <c r="AZ42" s="214"/>
      <c r="BA42" s="214"/>
      <c r="BB42" s="351">
        <f t="shared" si="48"/>
        <v>0</v>
      </c>
      <c r="BC42" s="214"/>
      <c r="BD42" s="214"/>
      <c r="BE42" s="214"/>
      <c r="BF42" s="351">
        <f t="shared" si="49"/>
        <v>0</v>
      </c>
      <c r="BG42" s="214"/>
      <c r="BH42" s="214"/>
      <c r="BI42" s="214"/>
      <c r="BJ42" s="351">
        <f t="shared" si="50"/>
        <v>0</v>
      </c>
      <c r="BK42" s="214"/>
      <c r="BL42" s="214"/>
      <c r="BM42" s="214"/>
      <c r="BN42" s="351">
        <f t="shared" si="51"/>
        <v>0</v>
      </c>
      <c r="BO42" s="214"/>
      <c r="BP42" s="214"/>
      <c r="BQ42" s="214"/>
      <c r="BR42" s="351">
        <f t="shared" si="8"/>
        <v>0</v>
      </c>
      <c r="BS42" s="214"/>
      <c r="BT42" s="214"/>
      <c r="BU42" s="214"/>
      <c r="BV42" s="351">
        <f t="shared" si="9"/>
        <v>0</v>
      </c>
      <c r="BW42" s="214"/>
      <c r="BX42" s="214"/>
      <c r="BY42" s="214"/>
      <c r="BZ42" s="351">
        <f t="shared" si="10"/>
        <v>0</v>
      </c>
      <c r="CA42" s="214"/>
      <c r="CB42" s="214"/>
      <c r="CC42" s="214"/>
      <c r="CD42" s="351">
        <f t="shared" si="11"/>
        <v>0</v>
      </c>
      <c r="CE42" s="59">
        <f t="shared" si="12"/>
        <v>0</v>
      </c>
      <c r="CF42" s="110" t="str">
        <f t="shared" si="13"/>
        <v/>
      </c>
      <c r="CG42" s="81">
        <f t="shared" si="14"/>
        <v>0</v>
      </c>
      <c r="CH42" s="81">
        <f t="shared" si="15"/>
        <v>0</v>
      </c>
      <c r="CI42" s="81">
        <f t="shared" si="16"/>
        <v>0</v>
      </c>
      <c r="CJ42" s="81">
        <f t="shared" si="17"/>
        <v>0</v>
      </c>
      <c r="CK42" s="81">
        <f t="shared" si="18"/>
        <v>0</v>
      </c>
      <c r="CL42" s="81">
        <f t="shared" si="19"/>
        <v>0</v>
      </c>
      <c r="CM42" s="81">
        <f t="shared" si="20"/>
        <v>0</v>
      </c>
      <c r="CN42" s="81">
        <f t="shared" si="21"/>
        <v>0</v>
      </c>
      <c r="CO42" s="14">
        <f t="shared" si="22"/>
        <v>0</v>
      </c>
      <c r="CP42" s="81">
        <f t="shared" si="23"/>
        <v>0</v>
      </c>
      <c r="CQ42" s="81">
        <f t="shared" si="24"/>
        <v>0</v>
      </c>
      <c r="CR42" s="81">
        <f t="shared" si="25"/>
        <v>0</v>
      </c>
      <c r="CS42" s="84">
        <f t="shared" si="56"/>
        <v>0</v>
      </c>
      <c r="CV42" s="14">
        <f t="shared" si="26"/>
        <v>0</v>
      </c>
      <c r="CW42" s="14">
        <f t="shared" si="27"/>
        <v>0</v>
      </c>
      <c r="CX42" s="14">
        <f t="shared" si="28"/>
        <v>0</v>
      </c>
      <c r="CY42" s="14">
        <f t="shared" si="29"/>
        <v>0</v>
      </c>
      <c r="CZ42" s="14">
        <f t="shared" si="30"/>
        <v>0</v>
      </c>
      <c r="DA42" s="14">
        <f t="shared" si="31"/>
        <v>0</v>
      </c>
      <c r="DB42" s="14">
        <f t="shared" si="46"/>
        <v>0</v>
      </c>
      <c r="DC42" s="14">
        <f t="shared" si="47"/>
        <v>0</v>
      </c>
      <c r="DD42" s="14">
        <f t="shared" si="32"/>
        <v>0</v>
      </c>
      <c r="DE42" s="14">
        <f t="shared" si="33"/>
        <v>0</v>
      </c>
      <c r="DF42" s="14">
        <f t="shared" si="34"/>
        <v>0</v>
      </c>
      <c r="DG42" s="14">
        <f t="shared" si="35"/>
        <v>0</v>
      </c>
      <c r="DH42" s="188">
        <f t="shared" si="57"/>
        <v>0</v>
      </c>
      <c r="DI42" s="202">
        <f t="shared" si="54"/>
        <v>0</v>
      </c>
      <c r="DK42" s="70">
        <f t="shared" si="42"/>
        <v>0</v>
      </c>
      <c r="DL42" s="70">
        <f t="shared" si="52"/>
        <v>0</v>
      </c>
      <c r="DM42" s="70">
        <f t="shared" si="52"/>
        <v>0</v>
      </c>
      <c r="DN42" s="70">
        <f t="shared" si="52"/>
        <v>0</v>
      </c>
      <c r="DO42" s="70">
        <f t="shared" si="52"/>
        <v>0</v>
      </c>
      <c r="DP42" s="70">
        <f t="shared" si="52"/>
        <v>0</v>
      </c>
      <c r="DQ42" s="70">
        <f t="shared" si="52"/>
        <v>0</v>
      </c>
      <c r="DR42" s="70">
        <f t="shared" si="52"/>
        <v>0</v>
      </c>
      <c r="DS42" s="70">
        <f t="shared" si="52"/>
        <v>0</v>
      </c>
      <c r="DT42" s="70">
        <f t="shared" si="52"/>
        <v>0</v>
      </c>
      <c r="DU42" s="70">
        <f t="shared" si="52"/>
        <v>0</v>
      </c>
      <c r="DV42" s="70">
        <f t="shared" si="52"/>
        <v>0</v>
      </c>
      <c r="DW42" s="391">
        <f t="shared" si="43"/>
        <v>0</v>
      </c>
      <c r="DX42" s="80"/>
      <c r="DY42" s="70">
        <f t="shared" si="55"/>
        <v>0</v>
      </c>
      <c r="DZ42" s="70">
        <f t="shared" si="55"/>
        <v>0</v>
      </c>
      <c r="EA42" s="70">
        <f t="shared" si="55"/>
        <v>0</v>
      </c>
      <c r="EB42" s="70">
        <f t="shared" si="55"/>
        <v>0</v>
      </c>
      <c r="EC42" s="70">
        <f t="shared" si="55"/>
        <v>0</v>
      </c>
      <c r="ED42" s="70">
        <f t="shared" si="55"/>
        <v>0</v>
      </c>
      <c r="EE42" s="70">
        <f t="shared" si="55"/>
        <v>0</v>
      </c>
      <c r="EF42" s="70">
        <f t="shared" si="55"/>
        <v>0</v>
      </c>
      <c r="EG42" s="70">
        <f t="shared" si="55"/>
        <v>0</v>
      </c>
      <c r="EH42" s="70">
        <f t="shared" si="55"/>
        <v>0</v>
      </c>
      <c r="EI42" s="70">
        <f t="shared" si="55"/>
        <v>0</v>
      </c>
      <c r="EJ42" s="70">
        <f t="shared" si="55"/>
        <v>0</v>
      </c>
      <c r="EK42" s="392">
        <f t="shared" si="44"/>
        <v>0</v>
      </c>
      <c r="EO42" s="389">
        <f>SUM($AI42:$AK42)+SUM($AM42:$AO42)+SUM($AQ42:AS42)+SUM($AU42:AW42)+SUM($AY42:BA42)+SUM($BC42:BE42)+SUM($BG42:BI42)+SUM($BK42:BM42)+SUM($BO42:BQ42)+SUM($BS42:BU42)+SUM($BW42:BY42)+SUM($CA42:CC42)</f>
        <v>0</v>
      </c>
      <c r="EP42"/>
      <c r="EQ42">
        <f t="shared" si="45"/>
        <v>13</v>
      </c>
      <c r="ER42"/>
      <c r="ES42"/>
      <c r="ET42"/>
      <c r="EU42"/>
      <c r="EV42"/>
      <c r="EW42"/>
      <c r="EX42"/>
      <c r="EY42"/>
      <c r="EZ42"/>
      <c r="FA42"/>
      <c r="FB42"/>
      <c r="FC42"/>
      <c r="FD42"/>
      <c r="FE42"/>
      <c r="FF42"/>
      <c r="FG42"/>
      <c r="FH42"/>
      <c r="FI42"/>
      <c r="FJ42"/>
      <c r="FK42"/>
      <c r="FL42"/>
      <c r="FM42"/>
      <c r="FN42"/>
      <c r="FO42"/>
    </row>
    <row r="43" spans="1:174" s="2" customFormat="1" hidden="1" x14ac:dyDescent="0.25">
      <c r="A43" s="348" t="s">
        <v>323</v>
      </c>
      <c r="B43" s="107"/>
      <c r="C43" s="122"/>
      <c r="D43" s="112"/>
      <c r="E43" s="113"/>
      <c r="F43" s="113"/>
      <c r="G43" s="11"/>
      <c r="H43" s="112"/>
      <c r="I43" s="113"/>
      <c r="J43" s="113"/>
      <c r="K43" s="113"/>
      <c r="L43" s="113"/>
      <c r="M43" s="113"/>
      <c r="N43" s="113"/>
      <c r="O43" s="113"/>
      <c r="P43" s="113"/>
      <c r="Q43" s="113"/>
      <c r="R43" s="113"/>
      <c r="S43" s="11"/>
      <c r="T43" s="127"/>
      <c r="U43" s="127"/>
      <c r="V43" s="112"/>
      <c r="W43" s="113"/>
      <c r="X43" s="113"/>
      <c r="Y43" s="113"/>
      <c r="Z43" s="113"/>
      <c r="AA43" s="113"/>
      <c r="AB43" s="11"/>
      <c r="AC43" s="8"/>
      <c r="AD43" s="127">
        <f t="shared" si="0"/>
        <v>0</v>
      </c>
      <c r="AE43" s="9">
        <f t="shared" si="1"/>
        <v>0</v>
      </c>
      <c r="AF43" s="9">
        <f t="shared" si="2"/>
        <v>0</v>
      </c>
      <c r="AG43" s="9">
        <f t="shared" si="3"/>
        <v>0</v>
      </c>
      <c r="AH43" s="9">
        <f t="shared" si="39"/>
        <v>0</v>
      </c>
      <c r="AI43" s="214"/>
      <c r="AJ43" s="214"/>
      <c r="AK43" s="214"/>
      <c r="AL43" s="351">
        <f t="shared" si="4"/>
        <v>0</v>
      </c>
      <c r="AM43" s="214"/>
      <c r="AN43" s="214"/>
      <c r="AO43" s="214"/>
      <c r="AP43" s="351">
        <f t="shared" si="5"/>
        <v>0</v>
      </c>
      <c r="AQ43" s="214"/>
      <c r="AR43" s="214"/>
      <c r="AS43" s="214"/>
      <c r="AT43" s="351">
        <f t="shared" si="6"/>
        <v>0</v>
      </c>
      <c r="AU43" s="214"/>
      <c r="AV43" s="214"/>
      <c r="AW43" s="214"/>
      <c r="AX43" s="351">
        <f t="shared" si="7"/>
        <v>0</v>
      </c>
      <c r="AY43" s="214"/>
      <c r="AZ43" s="214"/>
      <c r="BA43" s="214"/>
      <c r="BB43" s="351">
        <f t="shared" si="48"/>
        <v>0</v>
      </c>
      <c r="BC43" s="214"/>
      <c r="BD43" s="214"/>
      <c r="BE43" s="214"/>
      <c r="BF43" s="351">
        <f t="shared" si="49"/>
        <v>0</v>
      </c>
      <c r="BG43" s="214"/>
      <c r="BH43" s="214"/>
      <c r="BI43" s="214"/>
      <c r="BJ43" s="351">
        <f t="shared" si="50"/>
        <v>0</v>
      </c>
      <c r="BK43" s="214"/>
      <c r="BL43" s="214"/>
      <c r="BM43" s="214"/>
      <c r="BN43" s="351">
        <f t="shared" si="51"/>
        <v>0</v>
      </c>
      <c r="BO43" s="214"/>
      <c r="BP43" s="214"/>
      <c r="BQ43" s="214"/>
      <c r="BR43" s="351">
        <f t="shared" si="8"/>
        <v>0</v>
      </c>
      <c r="BS43" s="214"/>
      <c r="BT43" s="214"/>
      <c r="BU43" s="214"/>
      <c r="BV43" s="351">
        <f t="shared" si="9"/>
        <v>0</v>
      </c>
      <c r="BW43" s="214"/>
      <c r="BX43" s="214"/>
      <c r="BY43" s="214"/>
      <c r="BZ43" s="351">
        <f t="shared" si="10"/>
        <v>0</v>
      </c>
      <c r="CA43" s="214"/>
      <c r="CB43" s="214"/>
      <c r="CC43" s="214"/>
      <c r="CD43" s="351">
        <f t="shared" si="11"/>
        <v>0</v>
      </c>
      <c r="CE43" s="59">
        <f t="shared" si="12"/>
        <v>0</v>
      </c>
      <c r="CF43" s="110" t="str">
        <f t="shared" si="13"/>
        <v/>
      </c>
      <c r="CG43" s="81">
        <f t="shared" si="14"/>
        <v>0</v>
      </c>
      <c r="CH43" s="81">
        <f t="shared" si="15"/>
        <v>0</v>
      </c>
      <c r="CI43" s="81">
        <f t="shared" si="16"/>
        <v>0</v>
      </c>
      <c r="CJ43" s="81">
        <f t="shared" si="17"/>
        <v>0</v>
      </c>
      <c r="CK43" s="81">
        <f t="shared" si="18"/>
        <v>0</v>
      </c>
      <c r="CL43" s="81">
        <f t="shared" si="19"/>
        <v>0</v>
      </c>
      <c r="CM43" s="81">
        <f t="shared" si="20"/>
        <v>0</v>
      </c>
      <c r="CN43" s="81">
        <f t="shared" si="21"/>
        <v>0</v>
      </c>
      <c r="CO43" s="14">
        <f t="shared" si="22"/>
        <v>0</v>
      </c>
      <c r="CP43" s="81">
        <f t="shared" si="23"/>
        <v>0</v>
      </c>
      <c r="CQ43" s="81">
        <f t="shared" si="24"/>
        <v>0</v>
      </c>
      <c r="CR43" s="81">
        <f t="shared" si="25"/>
        <v>0</v>
      </c>
      <c r="CS43" s="84">
        <f t="shared" si="56"/>
        <v>0</v>
      </c>
      <c r="CV43" s="14">
        <f t="shared" si="26"/>
        <v>0</v>
      </c>
      <c r="CW43" s="14">
        <f t="shared" si="27"/>
        <v>0</v>
      </c>
      <c r="CX43" s="14">
        <f t="shared" si="28"/>
        <v>0</v>
      </c>
      <c r="CY43" s="14">
        <f t="shared" si="29"/>
        <v>0</v>
      </c>
      <c r="CZ43" s="14">
        <f t="shared" si="30"/>
        <v>0</v>
      </c>
      <c r="DA43" s="14">
        <f t="shared" si="31"/>
        <v>0</v>
      </c>
      <c r="DB43" s="14">
        <f t="shared" si="46"/>
        <v>0</v>
      </c>
      <c r="DC43" s="14">
        <f t="shared" si="47"/>
        <v>0</v>
      </c>
      <c r="DD43" s="14">
        <f t="shared" si="32"/>
        <v>0</v>
      </c>
      <c r="DE43" s="14">
        <f t="shared" si="33"/>
        <v>0</v>
      </c>
      <c r="DF43" s="14">
        <f t="shared" si="34"/>
        <v>0</v>
      </c>
      <c r="DG43" s="14">
        <f t="shared" si="35"/>
        <v>0</v>
      </c>
      <c r="DH43" s="188">
        <f t="shared" si="57"/>
        <v>0</v>
      </c>
      <c r="DI43" s="202">
        <f t="shared" si="54"/>
        <v>0</v>
      </c>
      <c r="DK43" s="70">
        <f t="shared" si="42"/>
        <v>0</v>
      </c>
      <c r="DL43" s="70">
        <f t="shared" si="52"/>
        <v>0</v>
      </c>
      <c r="DM43" s="70">
        <f t="shared" si="52"/>
        <v>0</v>
      </c>
      <c r="DN43" s="70">
        <f t="shared" si="52"/>
        <v>0</v>
      </c>
      <c r="DO43" s="70">
        <f t="shared" si="52"/>
        <v>0</v>
      </c>
      <c r="DP43" s="70">
        <f t="shared" si="52"/>
        <v>0</v>
      </c>
      <c r="DQ43" s="70">
        <f t="shared" si="52"/>
        <v>0</v>
      </c>
      <c r="DR43" s="70">
        <f t="shared" si="52"/>
        <v>0</v>
      </c>
      <c r="DS43" s="70">
        <f t="shared" si="52"/>
        <v>0</v>
      </c>
      <c r="DT43" s="70">
        <f t="shared" si="52"/>
        <v>0</v>
      </c>
      <c r="DU43" s="70">
        <f t="shared" si="52"/>
        <v>0</v>
      </c>
      <c r="DV43" s="70">
        <f t="shared" si="52"/>
        <v>0</v>
      </c>
      <c r="DW43" s="391">
        <f t="shared" si="43"/>
        <v>0</v>
      </c>
      <c r="DX43" s="80"/>
      <c r="DY43" s="70">
        <f t="shared" si="55"/>
        <v>0</v>
      </c>
      <c r="DZ43" s="70">
        <f t="shared" si="55"/>
        <v>0</v>
      </c>
      <c r="EA43" s="70">
        <f t="shared" si="55"/>
        <v>0</v>
      </c>
      <c r="EB43" s="70">
        <f t="shared" si="55"/>
        <v>0</v>
      </c>
      <c r="EC43" s="70">
        <f t="shared" si="55"/>
        <v>0</v>
      </c>
      <c r="ED43" s="70">
        <f t="shared" si="55"/>
        <v>0</v>
      </c>
      <c r="EE43" s="70">
        <f t="shared" si="55"/>
        <v>0</v>
      </c>
      <c r="EF43" s="70">
        <f t="shared" si="55"/>
        <v>0</v>
      </c>
      <c r="EG43" s="70">
        <f t="shared" si="55"/>
        <v>0</v>
      </c>
      <c r="EH43" s="70">
        <f t="shared" si="55"/>
        <v>0</v>
      </c>
      <c r="EI43" s="70">
        <f t="shared" si="55"/>
        <v>0</v>
      </c>
      <c r="EJ43" s="70">
        <f t="shared" si="55"/>
        <v>0</v>
      </c>
      <c r="EK43" s="392">
        <f t="shared" si="44"/>
        <v>0</v>
      </c>
      <c r="EO43" s="389">
        <f>SUM($AI43:$AK43)+SUM($AM43:$AO43)+SUM($AQ43:AS43)+SUM($AU43:AW43)+SUM($AY43:BA43)+SUM($BC43:BE43)+SUM($BG43:BI43)+SUM($BK43:BM43)+SUM($BO43:BQ43)+SUM($BS43:BU43)+SUM($BW43:BY43)+SUM($CA43:CC43)</f>
        <v>0</v>
      </c>
      <c r="EP43"/>
      <c r="EQ43">
        <f t="shared" si="45"/>
        <v>13</v>
      </c>
      <c r="ER43"/>
      <c r="ES43"/>
      <c r="ET43"/>
      <c r="EU43"/>
      <c r="EV43"/>
      <c r="EW43"/>
      <c r="EX43"/>
      <c r="EY43"/>
      <c r="EZ43"/>
      <c r="FA43"/>
      <c r="FB43"/>
      <c r="FC43"/>
      <c r="FD43"/>
      <c r="FE43"/>
      <c r="FF43"/>
      <c r="FG43"/>
      <c r="FH43"/>
      <c r="FI43"/>
      <c r="FJ43"/>
      <c r="FK43"/>
      <c r="FL43"/>
      <c r="FM43"/>
      <c r="FN43"/>
      <c r="FO43"/>
    </row>
    <row r="44" spans="1:174" s="2" customFormat="1" hidden="1" x14ac:dyDescent="0.25">
      <c r="A44" s="348" t="s">
        <v>323</v>
      </c>
      <c r="B44" s="107"/>
      <c r="C44" s="122"/>
      <c r="D44" s="112"/>
      <c r="E44" s="113"/>
      <c r="F44" s="113"/>
      <c r="G44" s="11"/>
      <c r="H44" s="112"/>
      <c r="I44" s="113"/>
      <c r="J44" s="113"/>
      <c r="K44" s="113"/>
      <c r="L44" s="113"/>
      <c r="M44" s="113"/>
      <c r="N44" s="113"/>
      <c r="O44" s="113"/>
      <c r="P44" s="113"/>
      <c r="Q44" s="113"/>
      <c r="R44" s="113"/>
      <c r="S44" s="11"/>
      <c r="T44" s="127"/>
      <c r="U44" s="127"/>
      <c r="V44" s="112"/>
      <c r="W44" s="113"/>
      <c r="X44" s="113"/>
      <c r="Y44" s="113"/>
      <c r="Z44" s="113"/>
      <c r="AA44" s="113"/>
      <c r="AB44" s="11"/>
      <c r="AC44" s="8"/>
      <c r="AD44" s="127">
        <f t="shared" si="0"/>
        <v>0</v>
      </c>
      <c r="AE44" s="9">
        <f t="shared" si="1"/>
        <v>0</v>
      </c>
      <c r="AF44" s="9">
        <f t="shared" si="2"/>
        <v>0</v>
      </c>
      <c r="AG44" s="9">
        <f t="shared" si="3"/>
        <v>0</v>
      </c>
      <c r="AH44" s="9">
        <f t="shared" si="39"/>
        <v>0</v>
      </c>
      <c r="AI44" s="214"/>
      <c r="AJ44" s="214"/>
      <c r="AK44" s="214"/>
      <c r="AL44" s="351">
        <f t="shared" si="4"/>
        <v>0</v>
      </c>
      <c r="AM44" s="214"/>
      <c r="AN44" s="214"/>
      <c r="AO44" s="214"/>
      <c r="AP44" s="351">
        <f t="shared" si="5"/>
        <v>0</v>
      </c>
      <c r="AQ44" s="214"/>
      <c r="AR44" s="214"/>
      <c r="AS44" s="214"/>
      <c r="AT44" s="351">
        <f t="shared" si="6"/>
        <v>0</v>
      </c>
      <c r="AU44" s="214"/>
      <c r="AV44" s="214"/>
      <c r="AW44" s="214"/>
      <c r="AX44" s="351">
        <f t="shared" si="7"/>
        <v>0</v>
      </c>
      <c r="AY44" s="214"/>
      <c r="AZ44" s="214"/>
      <c r="BA44" s="214"/>
      <c r="BB44" s="351">
        <f t="shared" si="48"/>
        <v>0</v>
      </c>
      <c r="BC44" s="214"/>
      <c r="BD44" s="214"/>
      <c r="BE44" s="214"/>
      <c r="BF44" s="351">
        <f t="shared" si="49"/>
        <v>0</v>
      </c>
      <c r="BG44" s="214"/>
      <c r="BH44" s="214"/>
      <c r="BI44" s="214"/>
      <c r="BJ44" s="351">
        <f t="shared" si="50"/>
        <v>0</v>
      </c>
      <c r="BK44" s="214"/>
      <c r="BL44" s="214"/>
      <c r="BM44" s="214"/>
      <c r="BN44" s="351">
        <f t="shared" si="51"/>
        <v>0</v>
      </c>
      <c r="BO44" s="214"/>
      <c r="BP44" s="214"/>
      <c r="BQ44" s="214"/>
      <c r="BR44" s="351">
        <f t="shared" si="8"/>
        <v>0</v>
      </c>
      <c r="BS44" s="214"/>
      <c r="BT44" s="214"/>
      <c r="BU44" s="214"/>
      <c r="BV44" s="351">
        <f t="shared" si="9"/>
        <v>0</v>
      </c>
      <c r="BW44" s="214"/>
      <c r="BX44" s="214"/>
      <c r="BY44" s="214"/>
      <c r="BZ44" s="351">
        <f t="shared" si="10"/>
        <v>0</v>
      </c>
      <c r="CA44" s="214"/>
      <c r="CB44" s="214"/>
      <c r="CC44" s="214"/>
      <c r="CD44" s="351">
        <f t="shared" si="11"/>
        <v>0</v>
      </c>
      <c r="CE44" s="59">
        <f t="shared" si="12"/>
        <v>0</v>
      </c>
      <c r="CF44" s="110" t="str">
        <f t="shared" si="13"/>
        <v/>
      </c>
      <c r="CG44" s="81">
        <f t="shared" si="14"/>
        <v>0</v>
      </c>
      <c r="CH44" s="81">
        <f t="shared" si="15"/>
        <v>0</v>
      </c>
      <c r="CI44" s="81">
        <f t="shared" si="16"/>
        <v>0</v>
      </c>
      <c r="CJ44" s="81">
        <f t="shared" si="17"/>
        <v>0</v>
      </c>
      <c r="CK44" s="81">
        <f t="shared" si="18"/>
        <v>0</v>
      </c>
      <c r="CL44" s="81">
        <f t="shared" si="19"/>
        <v>0</v>
      </c>
      <c r="CM44" s="81">
        <f t="shared" si="20"/>
        <v>0</v>
      </c>
      <c r="CN44" s="81">
        <f t="shared" si="21"/>
        <v>0</v>
      </c>
      <c r="CO44" s="14">
        <f t="shared" si="22"/>
        <v>0</v>
      </c>
      <c r="CP44" s="81">
        <f t="shared" si="23"/>
        <v>0</v>
      </c>
      <c r="CQ44" s="81">
        <f t="shared" si="24"/>
        <v>0</v>
      </c>
      <c r="CR44" s="81">
        <f t="shared" si="25"/>
        <v>0</v>
      </c>
      <c r="CS44" s="84">
        <f t="shared" si="56"/>
        <v>0</v>
      </c>
      <c r="CV44" s="14">
        <f t="shared" si="26"/>
        <v>0</v>
      </c>
      <c r="CW44" s="14">
        <f t="shared" si="27"/>
        <v>0</v>
      </c>
      <c r="CX44" s="14">
        <f t="shared" si="28"/>
        <v>0</v>
      </c>
      <c r="CY44" s="14">
        <f t="shared" si="29"/>
        <v>0</v>
      </c>
      <c r="CZ44" s="14">
        <f t="shared" si="30"/>
        <v>0</v>
      </c>
      <c r="DA44" s="14">
        <f t="shared" si="31"/>
        <v>0</v>
      </c>
      <c r="DB44" s="14">
        <f t="shared" si="46"/>
        <v>0</v>
      </c>
      <c r="DC44" s="14">
        <f t="shared" si="47"/>
        <v>0</v>
      </c>
      <c r="DD44" s="14">
        <f t="shared" si="32"/>
        <v>0</v>
      </c>
      <c r="DE44" s="14">
        <f t="shared" si="33"/>
        <v>0</v>
      </c>
      <c r="DF44" s="14">
        <f t="shared" si="34"/>
        <v>0</v>
      </c>
      <c r="DG44" s="14">
        <f t="shared" si="35"/>
        <v>0</v>
      </c>
      <c r="DH44" s="188">
        <f t="shared" si="57"/>
        <v>0</v>
      </c>
      <c r="DI44" s="202">
        <f t="shared" si="54"/>
        <v>0</v>
      </c>
      <c r="DK44" s="70">
        <f t="shared" si="42"/>
        <v>0</v>
      </c>
      <c r="DL44" s="70">
        <f t="shared" si="52"/>
        <v>0</v>
      </c>
      <c r="DM44" s="70">
        <f t="shared" si="52"/>
        <v>0</v>
      </c>
      <c r="DN44" s="70">
        <f t="shared" si="52"/>
        <v>0</v>
      </c>
      <c r="DO44" s="70">
        <f t="shared" si="52"/>
        <v>0</v>
      </c>
      <c r="DP44" s="70">
        <f t="shared" si="52"/>
        <v>0</v>
      </c>
      <c r="DQ44" s="70">
        <f t="shared" si="52"/>
        <v>0</v>
      </c>
      <c r="DR44" s="70">
        <f t="shared" si="52"/>
        <v>0</v>
      </c>
      <c r="DS44" s="70">
        <f t="shared" si="52"/>
        <v>0</v>
      </c>
      <c r="DT44" s="70">
        <f t="shared" si="52"/>
        <v>0</v>
      </c>
      <c r="DU44" s="70">
        <f t="shared" si="52"/>
        <v>0</v>
      </c>
      <c r="DV44" s="70">
        <f t="shared" si="52"/>
        <v>0</v>
      </c>
      <c r="DW44" s="391">
        <f t="shared" si="43"/>
        <v>0</v>
      </c>
      <c r="DX44" s="80"/>
      <c r="DY44" s="70">
        <f t="shared" si="55"/>
        <v>0</v>
      </c>
      <c r="DZ44" s="70">
        <f t="shared" si="55"/>
        <v>0</v>
      </c>
      <c r="EA44" s="70">
        <f t="shared" si="55"/>
        <v>0</v>
      </c>
      <c r="EB44" s="70">
        <f t="shared" si="55"/>
        <v>0</v>
      </c>
      <c r="EC44" s="70">
        <f t="shared" si="55"/>
        <v>0</v>
      </c>
      <c r="ED44" s="70">
        <f t="shared" si="55"/>
        <v>0</v>
      </c>
      <c r="EE44" s="70">
        <f t="shared" si="55"/>
        <v>0</v>
      </c>
      <c r="EF44" s="70">
        <f t="shared" si="55"/>
        <v>0</v>
      </c>
      <c r="EG44" s="70">
        <f t="shared" si="55"/>
        <v>0</v>
      </c>
      <c r="EH44" s="70">
        <f t="shared" si="55"/>
        <v>0</v>
      </c>
      <c r="EI44" s="70">
        <f t="shared" si="55"/>
        <v>0</v>
      </c>
      <c r="EJ44" s="70">
        <f t="shared" si="55"/>
        <v>0</v>
      </c>
      <c r="EK44" s="392">
        <f t="shared" si="44"/>
        <v>0</v>
      </c>
      <c r="EO44" s="389">
        <f>SUM($AI44:$AK44)+SUM($AM44:$AO44)+SUM($AQ44:AS44)+SUM($AU44:AW44)+SUM($AY44:BA44)+SUM($BC44:BE44)+SUM($BG44:BI44)+SUM($BK44:BM44)+SUM($BO44:BQ44)+SUM($BS44:BU44)+SUM($BW44:BY44)+SUM($CA44:CC44)</f>
        <v>0</v>
      </c>
      <c r="EP44"/>
      <c r="EQ44">
        <f t="shared" si="45"/>
        <v>13</v>
      </c>
      <c r="ER44"/>
      <c r="ES44"/>
      <c r="ET44"/>
      <c r="EU44"/>
      <c r="EV44"/>
      <c r="EW44"/>
      <c r="EX44"/>
      <c r="EY44"/>
      <c r="EZ44"/>
      <c r="FA44"/>
      <c r="FB44"/>
      <c r="FC44"/>
      <c r="FD44"/>
      <c r="FE44"/>
      <c r="FF44"/>
      <c r="FG44"/>
      <c r="FH44"/>
      <c r="FI44"/>
      <c r="FJ44"/>
      <c r="FK44"/>
      <c r="FL44"/>
      <c r="FM44"/>
      <c r="FN44"/>
      <c r="FO44"/>
    </row>
    <row r="45" spans="1:174" s="2" customFormat="1" hidden="1" x14ac:dyDescent="0.25">
      <c r="A45" s="348" t="s">
        <v>323</v>
      </c>
      <c r="B45" s="107"/>
      <c r="C45" s="122"/>
      <c r="D45" s="112"/>
      <c r="E45" s="113"/>
      <c r="F45" s="113"/>
      <c r="G45" s="11"/>
      <c r="H45" s="112"/>
      <c r="I45" s="113"/>
      <c r="J45" s="113"/>
      <c r="K45" s="113"/>
      <c r="L45" s="113"/>
      <c r="M45" s="113"/>
      <c r="N45" s="113"/>
      <c r="O45" s="113"/>
      <c r="P45" s="113"/>
      <c r="Q45" s="113"/>
      <c r="R45" s="113"/>
      <c r="S45" s="11"/>
      <c r="T45" s="127"/>
      <c r="U45" s="127"/>
      <c r="V45" s="112"/>
      <c r="W45" s="113"/>
      <c r="X45" s="113"/>
      <c r="Y45" s="113"/>
      <c r="Z45" s="113"/>
      <c r="AA45" s="113"/>
      <c r="AB45" s="11"/>
      <c r="AC45" s="8"/>
      <c r="AD45" s="127">
        <f t="shared" si="0"/>
        <v>0</v>
      </c>
      <c r="AE45" s="9">
        <f t="shared" si="1"/>
        <v>0</v>
      </c>
      <c r="AF45" s="9">
        <f t="shared" si="2"/>
        <v>0</v>
      </c>
      <c r="AG45" s="9">
        <f t="shared" si="3"/>
        <v>0</v>
      </c>
      <c r="AH45" s="9">
        <f t="shared" si="39"/>
        <v>0</v>
      </c>
      <c r="AI45" s="214"/>
      <c r="AJ45" s="214"/>
      <c r="AK45" s="214"/>
      <c r="AL45" s="351">
        <f t="shared" si="4"/>
        <v>0</v>
      </c>
      <c r="AM45" s="214"/>
      <c r="AN45" s="214"/>
      <c r="AO45" s="214"/>
      <c r="AP45" s="351">
        <f t="shared" si="5"/>
        <v>0</v>
      </c>
      <c r="AQ45" s="214"/>
      <c r="AR45" s="214"/>
      <c r="AS45" s="214"/>
      <c r="AT45" s="351">
        <f t="shared" si="6"/>
        <v>0</v>
      </c>
      <c r="AU45" s="214"/>
      <c r="AV45" s="214"/>
      <c r="AW45" s="214"/>
      <c r="AX45" s="351">
        <f t="shared" si="7"/>
        <v>0</v>
      </c>
      <c r="AY45" s="214"/>
      <c r="AZ45" s="214"/>
      <c r="BA45" s="214"/>
      <c r="BB45" s="351">
        <f t="shared" si="48"/>
        <v>0</v>
      </c>
      <c r="BC45" s="214"/>
      <c r="BD45" s="214"/>
      <c r="BE45" s="214"/>
      <c r="BF45" s="351">
        <f t="shared" si="49"/>
        <v>0</v>
      </c>
      <c r="BG45" s="214"/>
      <c r="BH45" s="214"/>
      <c r="BI45" s="214"/>
      <c r="BJ45" s="351">
        <f t="shared" si="50"/>
        <v>0</v>
      </c>
      <c r="BK45" s="214"/>
      <c r="BL45" s="214"/>
      <c r="BM45" s="214"/>
      <c r="BN45" s="351">
        <f t="shared" si="51"/>
        <v>0</v>
      </c>
      <c r="BO45" s="214"/>
      <c r="BP45" s="214"/>
      <c r="BQ45" s="214"/>
      <c r="BR45" s="351">
        <f t="shared" si="8"/>
        <v>0</v>
      </c>
      <c r="BS45" s="214"/>
      <c r="BT45" s="214"/>
      <c r="BU45" s="214"/>
      <c r="BV45" s="351">
        <f t="shared" si="9"/>
        <v>0</v>
      </c>
      <c r="BW45" s="214"/>
      <c r="BX45" s="214"/>
      <c r="BY45" s="214"/>
      <c r="BZ45" s="351">
        <f t="shared" si="10"/>
        <v>0</v>
      </c>
      <c r="CA45" s="214"/>
      <c r="CB45" s="214"/>
      <c r="CC45" s="214"/>
      <c r="CD45" s="351">
        <f t="shared" si="11"/>
        <v>0</v>
      </c>
      <c r="CE45" s="59">
        <f t="shared" si="12"/>
        <v>0</v>
      </c>
      <c r="CF45" s="110" t="str">
        <f t="shared" si="13"/>
        <v/>
      </c>
      <c r="CG45" s="81">
        <f t="shared" si="14"/>
        <v>0</v>
      </c>
      <c r="CH45" s="81">
        <f t="shared" si="15"/>
        <v>0</v>
      </c>
      <c r="CI45" s="81">
        <f t="shared" si="16"/>
        <v>0</v>
      </c>
      <c r="CJ45" s="81">
        <f t="shared" si="17"/>
        <v>0</v>
      </c>
      <c r="CK45" s="81">
        <f t="shared" si="18"/>
        <v>0</v>
      </c>
      <c r="CL45" s="81">
        <f t="shared" si="19"/>
        <v>0</v>
      </c>
      <c r="CM45" s="81">
        <f t="shared" si="20"/>
        <v>0</v>
      </c>
      <c r="CN45" s="81">
        <f t="shared" si="21"/>
        <v>0</v>
      </c>
      <c r="CO45" s="14">
        <f t="shared" si="22"/>
        <v>0</v>
      </c>
      <c r="CP45" s="81">
        <f t="shared" si="23"/>
        <v>0</v>
      </c>
      <c r="CQ45" s="81">
        <f t="shared" si="24"/>
        <v>0</v>
      </c>
      <c r="CR45" s="81">
        <f t="shared" si="25"/>
        <v>0</v>
      </c>
      <c r="CS45" s="84">
        <f t="shared" si="56"/>
        <v>0</v>
      </c>
      <c r="CV45" s="14">
        <f t="shared" si="26"/>
        <v>0</v>
      </c>
      <c r="CW45" s="14">
        <f t="shared" si="27"/>
        <v>0</v>
      </c>
      <c r="CX45" s="14">
        <f t="shared" si="28"/>
        <v>0</v>
      </c>
      <c r="CY45" s="14">
        <f t="shared" si="29"/>
        <v>0</v>
      </c>
      <c r="CZ45" s="14">
        <f t="shared" si="30"/>
        <v>0</v>
      </c>
      <c r="DA45" s="14">
        <f t="shared" si="31"/>
        <v>0</v>
      </c>
      <c r="DB45" s="14">
        <f t="shared" si="46"/>
        <v>0</v>
      </c>
      <c r="DC45" s="14">
        <f t="shared" si="47"/>
        <v>0</v>
      </c>
      <c r="DD45" s="14">
        <f t="shared" si="32"/>
        <v>0</v>
      </c>
      <c r="DE45" s="14">
        <f t="shared" si="33"/>
        <v>0</v>
      </c>
      <c r="DF45" s="14">
        <f t="shared" si="34"/>
        <v>0</v>
      </c>
      <c r="DG45" s="14">
        <f t="shared" si="35"/>
        <v>0</v>
      </c>
      <c r="DH45" s="188">
        <f t="shared" si="57"/>
        <v>0</v>
      </c>
      <c r="DI45" s="202">
        <f t="shared" si="54"/>
        <v>0</v>
      </c>
      <c r="DK45" s="70">
        <f t="shared" si="42"/>
        <v>0</v>
      </c>
      <c r="DL45" s="70">
        <f t="shared" si="52"/>
        <v>0</v>
      </c>
      <c r="DM45" s="70">
        <f t="shared" si="52"/>
        <v>0</v>
      </c>
      <c r="DN45" s="70">
        <f t="shared" si="52"/>
        <v>0</v>
      </c>
      <c r="DO45" s="70">
        <f t="shared" si="52"/>
        <v>0</v>
      </c>
      <c r="DP45" s="70">
        <f t="shared" si="52"/>
        <v>0</v>
      </c>
      <c r="DQ45" s="70">
        <f t="shared" si="52"/>
        <v>0</v>
      </c>
      <c r="DR45" s="70">
        <f t="shared" si="52"/>
        <v>0</v>
      </c>
      <c r="DS45" s="70">
        <f t="shared" si="52"/>
        <v>0</v>
      </c>
      <c r="DT45" s="70">
        <f t="shared" si="52"/>
        <v>0</v>
      </c>
      <c r="DU45" s="70">
        <f t="shared" si="52"/>
        <v>0</v>
      </c>
      <c r="DV45" s="70">
        <f t="shared" si="52"/>
        <v>0</v>
      </c>
      <c r="DW45" s="391">
        <f t="shared" si="43"/>
        <v>0</v>
      </c>
      <c r="DX45" s="80"/>
      <c r="DY45" s="70">
        <f t="shared" si="55"/>
        <v>0</v>
      </c>
      <c r="DZ45" s="70">
        <f t="shared" si="55"/>
        <v>0</v>
      </c>
      <c r="EA45" s="70">
        <f t="shared" si="55"/>
        <v>0</v>
      </c>
      <c r="EB45" s="70">
        <f t="shared" si="55"/>
        <v>0</v>
      </c>
      <c r="EC45" s="70">
        <f t="shared" si="55"/>
        <v>0</v>
      </c>
      <c r="ED45" s="70">
        <f t="shared" si="55"/>
        <v>0</v>
      </c>
      <c r="EE45" s="70">
        <f t="shared" si="55"/>
        <v>0</v>
      </c>
      <c r="EF45" s="70">
        <f t="shared" si="55"/>
        <v>0</v>
      </c>
      <c r="EG45" s="70">
        <f t="shared" si="55"/>
        <v>0</v>
      </c>
      <c r="EH45" s="70">
        <f t="shared" si="55"/>
        <v>0</v>
      </c>
      <c r="EI45" s="70">
        <f t="shared" si="55"/>
        <v>0</v>
      </c>
      <c r="EJ45" s="70">
        <f t="shared" si="55"/>
        <v>0</v>
      </c>
      <c r="EK45" s="392">
        <f t="shared" si="44"/>
        <v>0</v>
      </c>
      <c r="EO45" s="389">
        <f>SUM($AI45:$AK45)+SUM($AM45:$AO45)+SUM($AQ45:AS45)+SUM($AU45:AW45)+SUM($AY45:BA45)+SUM($BC45:BE45)+SUM($BG45:BI45)+SUM($BK45:BM45)+SUM($BO45:BQ45)+SUM($BS45:BU45)+SUM($BW45:BY45)+SUM($CA45:CC45)</f>
        <v>0</v>
      </c>
      <c r="EP45"/>
      <c r="EQ45">
        <f t="shared" si="45"/>
        <v>13</v>
      </c>
      <c r="ER45"/>
      <c r="ES45"/>
      <c r="ET45"/>
      <c r="EU45"/>
      <c r="EV45"/>
      <c r="EW45"/>
      <c r="EX45"/>
      <c r="EY45"/>
      <c r="EZ45"/>
      <c r="FA45"/>
      <c r="FB45"/>
      <c r="FC45"/>
      <c r="FD45"/>
      <c r="FE45"/>
      <c r="FF45"/>
      <c r="FG45"/>
      <c r="FH45"/>
      <c r="FI45"/>
      <c r="FJ45"/>
      <c r="FK45"/>
      <c r="FL45"/>
      <c r="FM45"/>
      <c r="FN45"/>
      <c r="FO45"/>
    </row>
    <row r="46" spans="1:174" s="2" customFormat="1" hidden="1" x14ac:dyDescent="0.25">
      <c r="A46" s="348" t="s">
        <v>323</v>
      </c>
      <c r="B46" s="107"/>
      <c r="C46" s="122"/>
      <c r="D46" s="112"/>
      <c r="E46" s="113"/>
      <c r="F46" s="113"/>
      <c r="G46" s="11"/>
      <c r="H46" s="112"/>
      <c r="I46" s="113"/>
      <c r="J46" s="113"/>
      <c r="K46" s="113"/>
      <c r="L46" s="113"/>
      <c r="M46" s="113"/>
      <c r="N46" s="113"/>
      <c r="O46" s="113"/>
      <c r="P46" s="113"/>
      <c r="Q46" s="113"/>
      <c r="R46" s="113"/>
      <c r="S46" s="11"/>
      <c r="T46" s="127"/>
      <c r="U46" s="127"/>
      <c r="V46" s="112"/>
      <c r="W46" s="113"/>
      <c r="X46" s="113"/>
      <c r="Y46" s="113"/>
      <c r="Z46" s="113"/>
      <c r="AA46" s="113"/>
      <c r="AB46" s="11"/>
      <c r="AC46" s="8"/>
      <c r="AD46" s="127">
        <f t="shared" si="0"/>
        <v>0</v>
      </c>
      <c r="AE46" s="9">
        <f t="shared" si="1"/>
        <v>0</v>
      </c>
      <c r="AF46" s="9">
        <f t="shared" si="2"/>
        <v>0</v>
      </c>
      <c r="AG46" s="9">
        <f t="shared" si="3"/>
        <v>0</v>
      </c>
      <c r="AH46" s="9">
        <f t="shared" si="39"/>
        <v>0</v>
      </c>
      <c r="AI46" s="214"/>
      <c r="AJ46" s="214"/>
      <c r="AK46" s="214"/>
      <c r="AL46" s="351">
        <f t="shared" si="4"/>
        <v>0</v>
      </c>
      <c r="AM46" s="214"/>
      <c r="AN46" s="214"/>
      <c r="AO46" s="214"/>
      <c r="AP46" s="351">
        <f t="shared" si="5"/>
        <v>0</v>
      </c>
      <c r="AQ46" s="214"/>
      <c r="AR46" s="214"/>
      <c r="AS46" s="214"/>
      <c r="AT46" s="351">
        <f t="shared" si="6"/>
        <v>0</v>
      </c>
      <c r="AU46" s="214"/>
      <c r="AV46" s="214"/>
      <c r="AW46" s="214"/>
      <c r="AX46" s="351">
        <f t="shared" si="7"/>
        <v>0</v>
      </c>
      <c r="AY46" s="214"/>
      <c r="AZ46" s="214"/>
      <c r="BA46" s="214"/>
      <c r="BB46" s="351">
        <f t="shared" si="48"/>
        <v>0</v>
      </c>
      <c r="BC46" s="214"/>
      <c r="BD46" s="214"/>
      <c r="BE46" s="214"/>
      <c r="BF46" s="351">
        <f t="shared" si="49"/>
        <v>0</v>
      </c>
      <c r="BG46" s="214"/>
      <c r="BH46" s="214"/>
      <c r="BI46" s="214"/>
      <c r="BJ46" s="351">
        <f t="shared" si="50"/>
        <v>0</v>
      </c>
      <c r="BK46" s="214"/>
      <c r="BL46" s="214"/>
      <c r="BM46" s="214"/>
      <c r="BN46" s="351">
        <f t="shared" si="51"/>
        <v>0</v>
      </c>
      <c r="BO46" s="214"/>
      <c r="BP46" s="214"/>
      <c r="BQ46" s="214"/>
      <c r="BR46" s="351">
        <f t="shared" si="8"/>
        <v>0</v>
      </c>
      <c r="BS46" s="214"/>
      <c r="BT46" s="214"/>
      <c r="BU46" s="214"/>
      <c r="BV46" s="351">
        <f t="shared" si="9"/>
        <v>0</v>
      </c>
      <c r="BW46" s="214"/>
      <c r="BX46" s="214"/>
      <c r="BY46" s="214"/>
      <c r="BZ46" s="351">
        <f t="shared" si="10"/>
        <v>0</v>
      </c>
      <c r="CA46" s="214"/>
      <c r="CB46" s="214"/>
      <c r="CC46" s="214"/>
      <c r="CD46" s="351">
        <f t="shared" si="11"/>
        <v>0</v>
      </c>
      <c r="CE46" s="59">
        <f t="shared" si="12"/>
        <v>0</v>
      </c>
      <c r="CF46" s="110" t="str">
        <f t="shared" si="13"/>
        <v/>
      </c>
      <c r="CG46" s="81">
        <f t="shared" si="14"/>
        <v>0</v>
      </c>
      <c r="CH46" s="81">
        <f t="shared" si="15"/>
        <v>0</v>
      </c>
      <c r="CI46" s="81">
        <f t="shared" si="16"/>
        <v>0</v>
      </c>
      <c r="CJ46" s="81">
        <f t="shared" si="17"/>
        <v>0</v>
      </c>
      <c r="CK46" s="81">
        <f t="shared" si="18"/>
        <v>0</v>
      </c>
      <c r="CL46" s="81">
        <f t="shared" si="19"/>
        <v>0</v>
      </c>
      <c r="CM46" s="81">
        <f t="shared" si="20"/>
        <v>0</v>
      </c>
      <c r="CN46" s="81">
        <f t="shared" si="21"/>
        <v>0</v>
      </c>
      <c r="CO46" s="14">
        <f t="shared" si="22"/>
        <v>0</v>
      </c>
      <c r="CP46" s="81">
        <f t="shared" si="23"/>
        <v>0</v>
      </c>
      <c r="CQ46" s="81">
        <f t="shared" si="24"/>
        <v>0</v>
      </c>
      <c r="CR46" s="81">
        <f t="shared" si="25"/>
        <v>0</v>
      </c>
      <c r="CS46" s="84">
        <f t="shared" si="56"/>
        <v>0</v>
      </c>
      <c r="CV46" s="14">
        <f t="shared" si="26"/>
        <v>0</v>
      </c>
      <c r="CW46" s="14">
        <f t="shared" si="27"/>
        <v>0</v>
      </c>
      <c r="CX46" s="14">
        <f t="shared" si="28"/>
        <v>0</v>
      </c>
      <c r="CY46" s="14">
        <f t="shared" si="29"/>
        <v>0</v>
      </c>
      <c r="CZ46" s="14">
        <f t="shared" si="30"/>
        <v>0</v>
      </c>
      <c r="DA46" s="14">
        <f t="shared" si="31"/>
        <v>0</v>
      </c>
      <c r="DB46" s="14">
        <f t="shared" si="46"/>
        <v>0</v>
      </c>
      <c r="DC46" s="14">
        <f t="shared" si="47"/>
        <v>0</v>
      </c>
      <c r="DD46" s="14">
        <f t="shared" si="32"/>
        <v>0</v>
      </c>
      <c r="DE46" s="14">
        <f t="shared" si="33"/>
        <v>0</v>
      </c>
      <c r="DF46" s="14">
        <f t="shared" si="34"/>
        <v>0</v>
      </c>
      <c r="DG46" s="14">
        <f t="shared" si="35"/>
        <v>0</v>
      </c>
      <c r="DH46" s="188">
        <f t="shared" si="57"/>
        <v>0</v>
      </c>
      <c r="DI46" s="202">
        <f t="shared" si="54"/>
        <v>0</v>
      </c>
      <c r="DK46" s="70">
        <f t="shared" si="42"/>
        <v>0</v>
      </c>
      <c r="DL46" s="70">
        <f t="shared" si="52"/>
        <v>0</v>
      </c>
      <c r="DM46" s="70">
        <f t="shared" si="52"/>
        <v>0</v>
      </c>
      <c r="DN46" s="70">
        <f t="shared" si="52"/>
        <v>0</v>
      </c>
      <c r="DO46" s="70">
        <f t="shared" si="52"/>
        <v>0</v>
      </c>
      <c r="DP46" s="70">
        <f t="shared" ref="DL46:DV65" si="58">IF(VALUE($D46)=DP$11,1,0)+IF(VALUE($E46)=DP$11,1,0)+IF(VALUE($F46)=DP$11,1,0)+IF(VALUE($G46)=DP$11,1,0)</f>
        <v>0</v>
      </c>
      <c r="DQ46" s="70">
        <f t="shared" si="58"/>
        <v>0</v>
      </c>
      <c r="DR46" s="70">
        <f t="shared" si="58"/>
        <v>0</v>
      </c>
      <c r="DS46" s="70">
        <f t="shared" si="58"/>
        <v>0</v>
      </c>
      <c r="DT46" s="70">
        <f t="shared" si="58"/>
        <v>0</v>
      </c>
      <c r="DU46" s="70">
        <f t="shared" si="58"/>
        <v>0</v>
      </c>
      <c r="DV46" s="70">
        <f t="shared" si="58"/>
        <v>0</v>
      </c>
      <c r="DW46" s="391">
        <f t="shared" si="43"/>
        <v>0</v>
      </c>
      <c r="DX46" s="80"/>
      <c r="DY46" s="70">
        <f t="shared" si="55"/>
        <v>0</v>
      </c>
      <c r="DZ46" s="70">
        <f t="shared" si="55"/>
        <v>0</v>
      </c>
      <c r="EA46" s="70">
        <f t="shared" si="55"/>
        <v>0</v>
      </c>
      <c r="EB46" s="70">
        <f t="shared" si="55"/>
        <v>0</v>
      </c>
      <c r="EC46" s="70">
        <f t="shared" si="55"/>
        <v>0</v>
      </c>
      <c r="ED46" s="70">
        <f t="shared" si="55"/>
        <v>0</v>
      </c>
      <c r="EE46" s="70">
        <f t="shared" si="55"/>
        <v>0</v>
      </c>
      <c r="EF46" s="70">
        <f t="shared" si="55"/>
        <v>0</v>
      </c>
      <c r="EG46" s="70">
        <f t="shared" si="55"/>
        <v>0</v>
      </c>
      <c r="EH46" s="70">
        <f t="shared" si="55"/>
        <v>0</v>
      </c>
      <c r="EI46" s="70">
        <f t="shared" si="55"/>
        <v>0</v>
      </c>
      <c r="EJ46" s="70">
        <f t="shared" si="55"/>
        <v>0</v>
      </c>
      <c r="EK46" s="392">
        <f t="shared" si="44"/>
        <v>0</v>
      </c>
      <c r="EO46" s="389">
        <f>SUM($AI46:$AK46)+SUM($AM46:$AO46)+SUM($AQ46:AS46)+SUM($AU46:AW46)+SUM($AY46:BA46)+SUM($BC46:BE46)+SUM($BG46:BI46)+SUM($BK46:BM46)+SUM($BO46:BQ46)+SUM($BS46:BU46)+SUM($BW46:BY46)+SUM($CA46:CC46)</f>
        <v>0</v>
      </c>
      <c r="EP46"/>
      <c r="EQ46">
        <f t="shared" si="45"/>
        <v>13</v>
      </c>
      <c r="ER46"/>
      <c r="ES46"/>
      <c r="ET46"/>
      <c r="EU46"/>
      <c r="EV46"/>
      <c r="EW46"/>
      <c r="EX46"/>
      <c r="EY46"/>
      <c r="EZ46"/>
      <c r="FA46"/>
      <c r="FB46"/>
      <c r="FC46"/>
      <c r="FD46"/>
      <c r="FE46"/>
      <c r="FF46"/>
      <c r="FG46"/>
      <c r="FH46"/>
      <c r="FI46"/>
      <c r="FJ46"/>
      <c r="FK46"/>
      <c r="FL46"/>
      <c r="FM46"/>
      <c r="FN46"/>
      <c r="FO46"/>
    </row>
    <row r="47" spans="1:174" s="2" customFormat="1" hidden="1" x14ac:dyDescent="0.25">
      <c r="A47" s="348" t="s">
        <v>323</v>
      </c>
      <c r="B47" s="107"/>
      <c r="C47" s="122"/>
      <c r="D47" s="112"/>
      <c r="E47" s="113"/>
      <c r="F47" s="113"/>
      <c r="G47" s="11"/>
      <c r="H47" s="112"/>
      <c r="I47" s="113"/>
      <c r="J47" s="113"/>
      <c r="K47" s="113"/>
      <c r="L47" s="113"/>
      <c r="M47" s="113"/>
      <c r="N47" s="113"/>
      <c r="O47" s="113"/>
      <c r="P47" s="113"/>
      <c r="Q47" s="113"/>
      <c r="R47" s="113"/>
      <c r="S47" s="11"/>
      <c r="T47" s="127"/>
      <c r="U47" s="127"/>
      <c r="V47" s="112"/>
      <c r="W47" s="113"/>
      <c r="X47" s="113"/>
      <c r="Y47" s="113"/>
      <c r="Z47" s="113"/>
      <c r="AA47" s="113"/>
      <c r="AB47" s="11"/>
      <c r="AC47" s="8"/>
      <c r="AD47" s="127">
        <f t="shared" ref="AD47:AD68" si="59">AC47/$CI$7</f>
        <v>0</v>
      </c>
      <c r="AE47" s="9">
        <f t="shared" ref="AE47:AE64" si="60">AI47*$CG$5+AM47*$CH$5+AQ47*$CI$5+AU47*$CJ$5+BO47*$CO$5+BS47*$CP$5+BW47*$CQ$5+CA47*$CR$5+AY47*$CK$5+BC47*$CL$5+BG47*$CM$5+BK47*$CN$5</f>
        <v>0</v>
      </c>
      <c r="AF47" s="9">
        <f t="shared" ref="AF47:AF64" si="61">AJ47*$CG$5+AN47*$CH$5+AR47*$CI$5+AV47*$CJ$5+BP47*$CO$5+BT47*$CP$5+BX47*$CQ$5+CB47*$CR$5+AZ47*$CK$5+BD47*$CL$5+BH47*$CM$5+BL47*$CN$5</f>
        <v>0</v>
      </c>
      <c r="AG47" s="9">
        <f t="shared" ref="AG47:AG64" si="62">AK47*$CG$5+AO47*$CH$5+AS47*$CI$5+AW47*$CJ$5+BQ47*$CO$5+BU47*$CP$5+BY47*$CQ$5+CC47*$CR$5+BA47*$CK$5+BE47*$CL$5+BI47*$CM$5+BM47*$CN$5</f>
        <v>0</v>
      </c>
      <c r="AH47" s="9">
        <f t="shared" si="39"/>
        <v>0</v>
      </c>
      <c r="AI47" s="214"/>
      <c r="AJ47" s="214"/>
      <c r="AK47" s="214"/>
      <c r="AL47" s="351">
        <f t="shared" si="4"/>
        <v>0</v>
      </c>
      <c r="AM47" s="214"/>
      <c r="AN47" s="214"/>
      <c r="AO47" s="214"/>
      <c r="AP47" s="351">
        <f t="shared" si="5"/>
        <v>0</v>
      </c>
      <c r="AQ47" s="214"/>
      <c r="AR47" s="214"/>
      <c r="AS47" s="214"/>
      <c r="AT47" s="351">
        <f t="shared" si="6"/>
        <v>0</v>
      </c>
      <c r="AU47" s="214"/>
      <c r="AV47" s="214"/>
      <c r="AW47" s="214"/>
      <c r="AX47" s="351">
        <f t="shared" si="7"/>
        <v>0</v>
      </c>
      <c r="AY47" s="214"/>
      <c r="AZ47" s="214"/>
      <c r="BA47" s="214"/>
      <c r="BB47" s="351">
        <f t="shared" si="48"/>
        <v>0</v>
      </c>
      <c r="BC47" s="214"/>
      <c r="BD47" s="214"/>
      <c r="BE47" s="214"/>
      <c r="BF47" s="351">
        <f t="shared" si="49"/>
        <v>0</v>
      </c>
      <c r="BG47" s="214"/>
      <c r="BH47" s="214"/>
      <c r="BI47" s="214"/>
      <c r="BJ47" s="351">
        <f t="shared" si="50"/>
        <v>0</v>
      </c>
      <c r="BK47" s="214"/>
      <c r="BL47" s="214"/>
      <c r="BM47" s="214"/>
      <c r="BN47" s="351">
        <f t="shared" si="51"/>
        <v>0</v>
      </c>
      <c r="BO47" s="214"/>
      <c r="BP47" s="214"/>
      <c r="BQ47" s="214"/>
      <c r="BR47" s="351">
        <f t="shared" si="8"/>
        <v>0</v>
      </c>
      <c r="BS47" s="214"/>
      <c r="BT47" s="214"/>
      <c r="BU47" s="214"/>
      <c r="BV47" s="351">
        <f t="shared" si="9"/>
        <v>0</v>
      </c>
      <c r="BW47" s="214"/>
      <c r="BX47" s="214"/>
      <c r="BY47" s="214"/>
      <c r="BZ47" s="351">
        <f t="shared" si="10"/>
        <v>0</v>
      </c>
      <c r="CA47" s="214"/>
      <c r="CB47" s="214"/>
      <c r="CC47" s="214"/>
      <c r="CD47" s="351">
        <f t="shared" si="11"/>
        <v>0</v>
      </c>
      <c r="CE47" s="59">
        <f t="shared" ref="CE47:CE69" si="63">IF(ISERROR(AH47/AC47),0,AH47/AC47)</f>
        <v>0</v>
      </c>
      <c r="CF47" s="110" t="str">
        <f t="shared" ref="CF47:CF68" si="64">IF(ISERROR(SEARCH("в",A47)),"",1)</f>
        <v/>
      </c>
      <c r="CG47" s="81">
        <f t="shared" ref="CG47:CG68" si="65">IF(AND(CF47&lt;$DI47,$DH47&lt;&gt;$AD47,CV47=$DI47),CV47+$AD47-$DH47,CV47)</f>
        <v>0</v>
      </c>
      <c r="CH47" s="81">
        <f t="shared" ref="CH47:CH68" si="66">IF(AND(CG47&lt;$DI47,$DH47&lt;&gt;$AD47,CW47=$DI47),CW47+$AD47-$DH47,CW47)</f>
        <v>0</v>
      </c>
      <c r="CI47" s="81">
        <f t="shared" ref="CI47:CI68" si="67">IF(AND(CH47&lt;$DI47,$DH47&lt;&gt;$AD47,CX47=$DI47),CX47+$AD47-$DH47,CX47)</f>
        <v>0</v>
      </c>
      <c r="CJ47" s="81">
        <f t="shared" ref="CJ47:CJ68" si="68">IF(AND(CI47&lt;$DI47,$DH47&lt;&gt;$AD47,CY47=$DI47),CY47+$AD47-$DH47,CY47)</f>
        <v>0</v>
      </c>
      <c r="CK47" s="81">
        <f t="shared" ref="CK47:CK68" si="69">IF(AND(CJ47&lt;$DI47,$DH47&lt;&gt;$AD47,CZ47=$DI47),CZ47+$AD47-$DH47,CZ47)</f>
        <v>0</v>
      </c>
      <c r="CL47" s="81">
        <f t="shared" ref="CL47:CL68" si="70">IF(AND(CK47&lt;$DI47,$DH47&lt;&gt;$AD47,DA47=$DI47),DA47+$AD47-$DH47,DA47)</f>
        <v>0</v>
      </c>
      <c r="CM47" s="81">
        <f t="shared" ref="CM47:CM68" si="71">IF(AND(CL47&lt;$DI47,$DH47&lt;&gt;$AD47,DB47=$DI47),DB47+$AD47-$DH47,DB47)</f>
        <v>0</v>
      </c>
      <c r="CN47" s="81">
        <f t="shared" ref="CN47:CN68" si="72">IF(AND(CM47&lt;$DI47,$DH47&lt;&gt;$AD47,DC47=$DI47),DC47+$AD47-$DH47,DC47)</f>
        <v>0</v>
      </c>
      <c r="CO47" s="14">
        <f t="shared" ref="CO47:CO68" si="73">IF(AND(CJ47&lt;$DI47,$DH47&lt;&gt;$AD47,DD47=$DI47),DD47+$AD47-$DH47,DD47)</f>
        <v>0</v>
      </c>
      <c r="CP47" s="81">
        <f t="shared" ref="CP47:CP68" si="74">IF(AND(CO47&lt;$DI47,$DH47&lt;&gt;$AD47,DE47=$DI47),DE47+$AD47-$DH47,DE47)</f>
        <v>0</v>
      </c>
      <c r="CQ47" s="81">
        <f t="shared" ref="CQ47:CQ68" si="75">IF(AND(CP47&lt;$DI47,$DH47&lt;&gt;$AD47,DF47=$DI47),DF47+$AD47-$DH47,DF47)</f>
        <v>0</v>
      </c>
      <c r="CR47" s="81">
        <f t="shared" ref="CR47:CR68" si="76">IF(AND(CQ47&lt;$DI47,$DH47&lt;&gt;$AD47,DG47=$DI47),DG47+$AD47-$DH47,DG47)</f>
        <v>0</v>
      </c>
      <c r="CS47" s="84">
        <f t="shared" si="56"/>
        <v>0</v>
      </c>
      <c r="CV47" s="14">
        <f t="shared" ref="CV47:CV68" si="77">IF($EO47=0,0,ROUND(4*$AD47*SUM(AI47:AK47)/$EO47,0)/4)</f>
        <v>0</v>
      </c>
      <c r="CW47" s="14">
        <f t="shared" ref="CW47:CW68" si="78">IF($EO47=0,0,ROUND(4*$AD47*SUM(AM47:AO47)/$EO47,0)/4)</f>
        <v>0</v>
      </c>
      <c r="CX47" s="14">
        <f t="shared" ref="CX47:CX68" si="79">IF($EO47=0,0,ROUND(4*$AD47*SUM(AQ47:AS47)/$EO47,0)/4)</f>
        <v>0</v>
      </c>
      <c r="CY47" s="14">
        <f t="shared" ref="CY47:CY68" si="80">IF($EO47=0,0,ROUND(4*$AD47*SUM(AU47:AW47)/$EO47,0)/4)</f>
        <v>0</v>
      </c>
      <c r="CZ47" s="14">
        <f t="shared" ref="CZ47:CZ68" si="81">IF($EO47=0,0,ROUND(4*$AD47*SUM(AY47:BA47)/$EO47,0)/4)</f>
        <v>0</v>
      </c>
      <c r="DA47" s="14">
        <f t="shared" ref="DA47:DA68" si="82">IF($EO47=0,0,ROUND(4*$AD47*SUM(BC47:BE47)/$EO47,0)/4)</f>
        <v>0</v>
      </c>
      <c r="DB47" s="14">
        <f t="shared" si="46"/>
        <v>0</v>
      </c>
      <c r="DC47" s="14">
        <f t="shared" si="47"/>
        <v>0</v>
      </c>
      <c r="DD47" s="14">
        <f t="shared" ref="DD47:DD68" si="83">IF($EO47=0,0,ROUND(4*$AD47*SUM(BO47:BQ47)/$EO47,0)/4)</f>
        <v>0</v>
      </c>
      <c r="DE47" s="14">
        <f t="shared" ref="DE47:DE68" si="84">IF($EO47=0,0,ROUND(4*$AD47*(SUM(BS47:BU47))/$EO47,0)/4)</f>
        <v>0</v>
      </c>
      <c r="DF47" s="14">
        <f t="shared" ref="DF47:DF68" si="85">IF($EO47=0,0,ROUND(4*$AD47*(SUM(BW47:BY47))/$EO47,0)/4)</f>
        <v>0</v>
      </c>
      <c r="DG47" s="14">
        <f t="shared" ref="DG47:DG68" si="86">IF($EO47=0,0,ROUND(4*$AD47*(SUM(CA47:CC47))/$EO47,0)/4)</f>
        <v>0</v>
      </c>
      <c r="DH47" s="188">
        <f t="shared" si="57"/>
        <v>0</v>
      </c>
      <c r="DI47" s="202">
        <f t="shared" si="54"/>
        <v>0</v>
      </c>
      <c r="DK47" s="70">
        <f t="shared" si="42"/>
        <v>0</v>
      </c>
      <c r="DL47" s="70">
        <f t="shared" si="58"/>
        <v>0</v>
      </c>
      <c r="DM47" s="70">
        <f t="shared" si="58"/>
        <v>0</v>
      </c>
      <c r="DN47" s="70">
        <f t="shared" si="58"/>
        <v>0</v>
      </c>
      <c r="DO47" s="70">
        <f t="shared" si="58"/>
        <v>0</v>
      </c>
      <c r="DP47" s="70">
        <f t="shared" si="58"/>
        <v>0</v>
      </c>
      <c r="DQ47" s="70">
        <f t="shared" si="58"/>
        <v>0</v>
      </c>
      <c r="DR47" s="70">
        <f t="shared" si="58"/>
        <v>0</v>
      </c>
      <c r="DS47" s="70">
        <f t="shared" si="58"/>
        <v>0</v>
      </c>
      <c r="DT47" s="70">
        <f t="shared" si="58"/>
        <v>0</v>
      </c>
      <c r="DU47" s="70">
        <f t="shared" si="58"/>
        <v>0</v>
      </c>
      <c r="DV47" s="70">
        <f t="shared" si="58"/>
        <v>0</v>
      </c>
      <c r="DW47" s="391">
        <f t="shared" si="43"/>
        <v>0</v>
      </c>
      <c r="DX47" s="80"/>
      <c r="DY47" s="70">
        <f t="shared" si="55"/>
        <v>0</v>
      </c>
      <c r="DZ47" s="70">
        <f t="shared" si="55"/>
        <v>0</v>
      </c>
      <c r="EA47" s="70">
        <f t="shared" si="55"/>
        <v>0</v>
      </c>
      <c r="EB47" s="70">
        <f t="shared" si="55"/>
        <v>0</v>
      </c>
      <c r="EC47" s="70">
        <f t="shared" si="55"/>
        <v>0</v>
      </c>
      <c r="ED47" s="70">
        <f t="shared" si="55"/>
        <v>0</v>
      </c>
      <c r="EE47" s="70">
        <f t="shared" si="55"/>
        <v>0</v>
      </c>
      <c r="EF47" s="70">
        <f t="shared" si="55"/>
        <v>0</v>
      </c>
      <c r="EG47" s="70">
        <f t="shared" si="55"/>
        <v>0</v>
      </c>
      <c r="EH47" s="70">
        <f t="shared" si="55"/>
        <v>0</v>
      </c>
      <c r="EI47" s="70">
        <f t="shared" si="55"/>
        <v>0</v>
      </c>
      <c r="EJ47" s="70">
        <f t="shared" si="55"/>
        <v>0</v>
      </c>
      <c r="EK47" s="392">
        <f t="shared" si="44"/>
        <v>0</v>
      </c>
      <c r="EO47" s="389">
        <f>SUM($AI47:$AK47)+SUM($AM47:$AO47)+SUM($AQ47:AS47)+SUM($AU47:AW47)+SUM($AY47:BA47)+SUM($BC47:BE47)+SUM($BG47:BI47)+SUM($BK47:BM47)+SUM($BO47:BQ47)+SUM($BS47:BU47)+SUM($BW47:BY47)+SUM($CA47:CC47)</f>
        <v>0</v>
      </c>
      <c r="EP47"/>
      <c r="EQ47">
        <f t="shared" si="45"/>
        <v>13</v>
      </c>
      <c r="ER47"/>
      <c r="ES47"/>
      <c r="ET47"/>
      <c r="EU47"/>
      <c r="EV47"/>
      <c r="EW47"/>
      <c r="EX47"/>
      <c r="EY47"/>
      <c r="EZ47"/>
      <c r="FA47"/>
      <c r="FB47"/>
      <c r="FC47"/>
      <c r="FD47"/>
      <c r="FE47"/>
      <c r="FF47"/>
      <c r="FG47"/>
      <c r="FH47"/>
      <c r="FI47"/>
      <c r="FJ47"/>
      <c r="FK47"/>
      <c r="FL47"/>
      <c r="FM47"/>
      <c r="FN47"/>
      <c r="FO47"/>
    </row>
    <row r="48" spans="1:174" s="2" customFormat="1" hidden="1" x14ac:dyDescent="0.25">
      <c r="A48" s="348" t="s">
        <v>323</v>
      </c>
      <c r="B48" s="107"/>
      <c r="C48" s="122"/>
      <c r="D48" s="112"/>
      <c r="E48" s="113"/>
      <c r="F48" s="113"/>
      <c r="G48" s="11"/>
      <c r="H48" s="112"/>
      <c r="I48" s="113"/>
      <c r="J48" s="113"/>
      <c r="K48" s="113"/>
      <c r="L48" s="113"/>
      <c r="M48" s="113"/>
      <c r="N48" s="113"/>
      <c r="O48" s="113"/>
      <c r="P48" s="113"/>
      <c r="Q48" s="113"/>
      <c r="R48" s="113"/>
      <c r="S48" s="11"/>
      <c r="T48" s="127"/>
      <c r="U48" s="127"/>
      <c r="V48" s="112"/>
      <c r="W48" s="113"/>
      <c r="X48" s="113"/>
      <c r="Y48" s="113"/>
      <c r="Z48" s="113"/>
      <c r="AA48" s="113"/>
      <c r="AB48" s="11"/>
      <c r="AC48" s="8"/>
      <c r="AD48" s="127">
        <f t="shared" si="59"/>
        <v>0</v>
      </c>
      <c r="AE48" s="9">
        <f t="shared" si="60"/>
        <v>0</v>
      </c>
      <c r="AF48" s="9">
        <f t="shared" si="61"/>
        <v>0</v>
      </c>
      <c r="AG48" s="9">
        <f t="shared" si="62"/>
        <v>0</v>
      </c>
      <c r="AH48" s="9">
        <f t="shared" si="39"/>
        <v>0</v>
      </c>
      <c r="AI48" s="214"/>
      <c r="AJ48" s="214"/>
      <c r="AK48" s="214"/>
      <c r="AL48" s="351">
        <f t="shared" si="4"/>
        <v>0</v>
      </c>
      <c r="AM48" s="214"/>
      <c r="AN48" s="214"/>
      <c r="AO48" s="214"/>
      <c r="AP48" s="351">
        <f t="shared" si="5"/>
        <v>0</v>
      </c>
      <c r="AQ48" s="214"/>
      <c r="AR48" s="214"/>
      <c r="AS48" s="214"/>
      <c r="AT48" s="351">
        <f t="shared" si="6"/>
        <v>0</v>
      </c>
      <c r="AU48" s="214"/>
      <c r="AV48" s="214"/>
      <c r="AW48" s="214"/>
      <c r="AX48" s="351">
        <f t="shared" si="7"/>
        <v>0</v>
      </c>
      <c r="AY48" s="214"/>
      <c r="AZ48" s="214"/>
      <c r="BA48" s="214"/>
      <c r="BB48" s="351">
        <f t="shared" si="48"/>
        <v>0</v>
      </c>
      <c r="BC48" s="214"/>
      <c r="BD48" s="214"/>
      <c r="BE48" s="214"/>
      <c r="BF48" s="351">
        <f t="shared" si="49"/>
        <v>0</v>
      </c>
      <c r="BG48" s="214"/>
      <c r="BH48" s="214"/>
      <c r="BI48" s="214"/>
      <c r="BJ48" s="351">
        <f t="shared" si="50"/>
        <v>0</v>
      </c>
      <c r="BK48" s="214"/>
      <c r="BL48" s="214"/>
      <c r="BM48" s="214"/>
      <c r="BN48" s="351">
        <f t="shared" si="51"/>
        <v>0</v>
      </c>
      <c r="BO48" s="214"/>
      <c r="BP48" s="214"/>
      <c r="BQ48" s="214"/>
      <c r="BR48" s="351">
        <f t="shared" si="8"/>
        <v>0</v>
      </c>
      <c r="BS48" s="214"/>
      <c r="BT48" s="214"/>
      <c r="BU48" s="214"/>
      <c r="BV48" s="351">
        <f t="shared" si="9"/>
        <v>0</v>
      </c>
      <c r="BW48" s="214"/>
      <c r="BX48" s="214"/>
      <c r="BY48" s="214"/>
      <c r="BZ48" s="351">
        <f t="shared" si="10"/>
        <v>0</v>
      </c>
      <c r="CA48" s="214"/>
      <c r="CB48" s="214"/>
      <c r="CC48" s="214"/>
      <c r="CD48" s="351">
        <f t="shared" si="11"/>
        <v>0</v>
      </c>
      <c r="CE48" s="59">
        <f t="shared" si="63"/>
        <v>0</v>
      </c>
      <c r="CF48" s="110" t="str">
        <f t="shared" si="64"/>
        <v/>
      </c>
      <c r="CG48" s="81">
        <f t="shared" si="65"/>
        <v>0</v>
      </c>
      <c r="CH48" s="81">
        <f t="shared" si="66"/>
        <v>0</v>
      </c>
      <c r="CI48" s="81">
        <f t="shared" si="67"/>
        <v>0</v>
      </c>
      <c r="CJ48" s="81">
        <f t="shared" si="68"/>
        <v>0</v>
      </c>
      <c r="CK48" s="81">
        <f t="shared" si="69"/>
        <v>0</v>
      </c>
      <c r="CL48" s="81">
        <f t="shared" si="70"/>
        <v>0</v>
      </c>
      <c r="CM48" s="81">
        <f t="shared" si="71"/>
        <v>0</v>
      </c>
      <c r="CN48" s="81">
        <f t="shared" si="72"/>
        <v>0</v>
      </c>
      <c r="CO48" s="14">
        <f t="shared" si="73"/>
        <v>0</v>
      </c>
      <c r="CP48" s="81">
        <f t="shared" si="74"/>
        <v>0</v>
      </c>
      <c r="CQ48" s="81">
        <f t="shared" si="75"/>
        <v>0</v>
      </c>
      <c r="CR48" s="81">
        <f t="shared" si="76"/>
        <v>0</v>
      </c>
      <c r="CS48" s="84">
        <f t="shared" si="56"/>
        <v>0</v>
      </c>
      <c r="CV48" s="14">
        <f t="shared" si="77"/>
        <v>0</v>
      </c>
      <c r="CW48" s="14">
        <f t="shared" si="78"/>
        <v>0</v>
      </c>
      <c r="CX48" s="14">
        <f t="shared" si="79"/>
        <v>0</v>
      </c>
      <c r="CY48" s="14">
        <f t="shared" si="80"/>
        <v>0</v>
      </c>
      <c r="CZ48" s="14">
        <f t="shared" si="81"/>
        <v>0</v>
      </c>
      <c r="DA48" s="14">
        <f t="shared" si="82"/>
        <v>0</v>
      </c>
      <c r="DB48" s="14">
        <f t="shared" si="46"/>
        <v>0</v>
      </c>
      <c r="DC48" s="14">
        <f t="shared" si="47"/>
        <v>0</v>
      </c>
      <c r="DD48" s="14">
        <f t="shared" si="83"/>
        <v>0</v>
      </c>
      <c r="DE48" s="14">
        <f t="shared" si="84"/>
        <v>0</v>
      </c>
      <c r="DF48" s="14">
        <f t="shared" si="85"/>
        <v>0</v>
      </c>
      <c r="DG48" s="14">
        <f t="shared" si="86"/>
        <v>0</v>
      </c>
      <c r="DH48" s="188">
        <f t="shared" si="57"/>
        <v>0</v>
      </c>
      <c r="DI48" s="202">
        <f t="shared" si="54"/>
        <v>0</v>
      </c>
      <c r="DK48" s="70">
        <f t="shared" si="42"/>
        <v>0</v>
      </c>
      <c r="DL48" s="70">
        <f t="shared" si="58"/>
        <v>0</v>
      </c>
      <c r="DM48" s="70">
        <f t="shared" si="58"/>
        <v>0</v>
      </c>
      <c r="DN48" s="70">
        <f t="shared" si="58"/>
        <v>0</v>
      </c>
      <c r="DO48" s="70">
        <f t="shared" si="58"/>
        <v>0</v>
      </c>
      <c r="DP48" s="70">
        <f t="shared" si="58"/>
        <v>0</v>
      </c>
      <c r="DQ48" s="70">
        <f t="shared" si="58"/>
        <v>0</v>
      </c>
      <c r="DR48" s="70">
        <f t="shared" si="58"/>
        <v>0</v>
      </c>
      <c r="DS48" s="70">
        <f t="shared" si="58"/>
        <v>0</v>
      </c>
      <c r="DT48" s="70">
        <f t="shared" si="58"/>
        <v>0</v>
      </c>
      <c r="DU48" s="70">
        <f t="shared" si="58"/>
        <v>0</v>
      </c>
      <c r="DV48" s="70">
        <f t="shared" si="58"/>
        <v>0</v>
      </c>
      <c r="DW48" s="391">
        <f t="shared" si="43"/>
        <v>0</v>
      </c>
      <c r="DX48" s="80"/>
      <c r="DY48" s="70">
        <f t="shared" si="55"/>
        <v>0</v>
      </c>
      <c r="DZ48" s="70">
        <f t="shared" si="55"/>
        <v>0</v>
      </c>
      <c r="EA48" s="70">
        <f t="shared" si="55"/>
        <v>0</v>
      </c>
      <c r="EB48" s="70">
        <f t="shared" si="55"/>
        <v>0</v>
      </c>
      <c r="EC48" s="70">
        <f t="shared" si="55"/>
        <v>0</v>
      </c>
      <c r="ED48" s="70">
        <f t="shared" si="55"/>
        <v>0</v>
      </c>
      <c r="EE48" s="70">
        <f t="shared" si="55"/>
        <v>0</v>
      </c>
      <c r="EF48" s="70">
        <f t="shared" si="55"/>
        <v>0</v>
      </c>
      <c r="EG48" s="70">
        <f t="shared" si="55"/>
        <v>0</v>
      </c>
      <c r="EH48" s="70">
        <f t="shared" si="55"/>
        <v>0</v>
      </c>
      <c r="EI48" s="70">
        <f t="shared" si="55"/>
        <v>0</v>
      </c>
      <c r="EJ48" s="70">
        <f t="shared" si="55"/>
        <v>0</v>
      </c>
      <c r="EK48" s="392">
        <f t="shared" si="44"/>
        <v>0</v>
      </c>
      <c r="EO48" s="389">
        <f>SUM($AI48:$AK48)+SUM($AM48:$AO48)+SUM($AQ48:AS48)+SUM($AU48:AW48)+SUM($AY48:BA48)+SUM($BC48:BE48)+SUM($BG48:BI48)+SUM($BK48:BM48)+SUM($BO48:BQ48)+SUM($BS48:BU48)+SUM($BW48:BY48)+SUM($CA48:CC48)</f>
        <v>0</v>
      </c>
      <c r="EP48"/>
      <c r="EQ48">
        <f t="shared" ref="EQ48:EQ68" si="87">IF(B48&lt;&gt;0,EQ47+1,EQ47)</f>
        <v>13</v>
      </c>
      <c r="ER48"/>
      <c r="ES48"/>
      <c r="ET48"/>
      <c r="EU48"/>
      <c r="EV48"/>
      <c r="EW48"/>
      <c r="EX48"/>
      <c r="EY48"/>
      <c r="EZ48"/>
      <c r="FA48"/>
      <c r="FB48"/>
      <c r="FC48"/>
      <c r="FD48"/>
      <c r="FE48"/>
      <c r="FF48"/>
      <c r="FG48"/>
      <c r="FH48"/>
      <c r="FI48"/>
      <c r="FJ48"/>
      <c r="FK48"/>
      <c r="FL48"/>
      <c r="FM48"/>
      <c r="FN48"/>
      <c r="FO48"/>
    </row>
    <row r="49" spans="1:171" s="2" customFormat="1" hidden="1" x14ac:dyDescent="0.25">
      <c r="A49" s="348" t="s">
        <v>323</v>
      </c>
      <c r="B49" s="107"/>
      <c r="C49" s="122"/>
      <c r="D49" s="112"/>
      <c r="E49" s="113"/>
      <c r="F49" s="113"/>
      <c r="G49" s="11"/>
      <c r="H49" s="112"/>
      <c r="I49" s="113"/>
      <c r="J49" s="113"/>
      <c r="K49" s="113"/>
      <c r="L49" s="113"/>
      <c r="M49" s="113"/>
      <c r="N49" s="113"/>
      <c r="O49" s="113"/>
      <c r="P49" s="113"/>
      <c r="Q49" s="113"/>
      <c r="R49" s="113"/>
      <c r="S49" s="11"/>
      <c r="T49" s="127"/>
      <c r="U49" s="127"/>
      <c r="V49" s="112"/>
      <c r="W49" s="113"/>
      <c r="X49" s="113"/>
      <c r="Y49" s="113"/>
      <c r="Z49" s="113"/>
      <c r="AA49" s="113"/>
      <c r="AB49" s="11"/>
      <c r="AC49" s="8"/>
      <c r="AD49" s="127">
        <f t="shared" si="59"/>
        <v>0</v>
      </c>
      <c r="AE49" s="9">
        <f t="shared" si="60"/>
        <v>0</v>
      </c>
      <c r="AF49" s="9">
        <f t="shared" si="61"/>
        <v>0</v>
      </c>
      <c r="AG49" s="9">
        <f t="shared" si="62"/>
        <v>0</v>
      </c>
      <c r="AH49" s="9">
        <f t="shared" si="39"/>
        <v>0</v>
      </c>
      <c r="AI49" s="214"/>
      <c r="AJ49" s="214"/>
      <c r="AK49" s="214"/>
      <c r="AL49" s="351">
        <f t="shared" si="4"/>
        <v>0</v>
      </c>
      <c r="AM49" s="214"/>
      <c r="AN49" s="214"/>
      <c r="AO49" s="214"/>
      <c r="AP49" s="351">
        <f t="shared" si="5"/>
        <v>0</v>
      </c>
      <c r="AQ49" s="214"/>
      <c r="AR49" s="214"/>
      <c r="AS49" s="214"/>
      <c r="AT49" s="351">
        <f t="shared" si="6"/>
        <v>0</v>
      </c>
      <c r="AU49" s="214"/>
      <c r="AV49" s="214"/>
      <c r="AW49" s="214"/>
      <c r="AX49" s="351">
        <f t="shared" si="7"/>
        <v>0</v>
      </c>
      <c r="AY49" s="214"/>
      <c r="AZ49" s="214"/>
      <c r="BA49" s="214"/>
      <c r="BB49" s="351">
        <f t="shared" si="48"/>
        <v>0</v>
      </c>
      <c r="BC49" s="214"/>
      <c r="BD49" s="214"/>
      <c r="BE49" s="214"/>
      <c r="BF49" s="351">
        <f t="shared" si="49"/>
        <v>0</v>
      </c>
      <c r="BG49" s="214"/>
      <c r="BH49" s="214"/>
      <c r="BI49" s="214"/>
      <c r="BJ49" s="351">
        <f t="shared" si="50"/>
        <v>0</v>
      </c>
      <c r="BK49" s="214"/>
      <c r="BL49" s="214"/>
      <c r="BM49" s="214"/>
      <c r="BN49" s="351">
        <f t="shared" si="51"/>
        <v>0</v>
      </c>
      <c r="BO49" s="214"/>
      <c r="BP49" s="214"/>
      <c r="BQ49" s="214"/>
      <c r="BR49" s="351">
        <f t="shared" si="8"/>
        <v>0</v>
      </c>
      <c r="BS49" s="214"/>
      <c r="BT49" s="214"/>
      <c r="BU49" s="214"/>
      <c r="BV49" s="351">
        <f t="shared" si="9"/>
        <v>0</v>
      </c>
      <c r="BW49" s="214"/>
      <c r="BX49" s="214"/>
      <c r="BY49" s="214"/>
      <c r="BZ49" s="351">
        <f t="shared" si="10"/>
        <v>0</v>
      </c>
      <c r="CA49" s="214"/>
      <c r="CB49" s="214"/>
      <c r="CC49" s="214"/>
      <c r="CD49" s="351">
        <f t="shared" si="11"/>
        <v>0</v>
      </c>
      <c r="CE49" s="59">
        <f t="shared" si="63"/>
        <v>0</v>
      </c>
      <c r="CF49" s="110" t="str">
        <f t="shared" si="64"/>
        <v/>
      </c>
      <c r="CG49" s="81">
        <f t="shared" si="65"/>
        <v>0</v>
      </c>
      <c r="CH49" s="81">
        <f t="shared" si="66"/>
        <v>0</v>
      </c>
      <c r="CI49" s="81">
        <f t="shared" si="67"/>
        <v>0</v>
      </c>
      <c r="CJ49" s="81">
        <f t="shared" si="68"/>
        <v>0</v>
      </c>
      <c r="CK49" s="81">
        <f t="shared" si="69"/>
        <v>0</v>
      </c>
      <c r="CL49" s="81">
        <f t="shared" si="70"/>
        <v>0</v>
      </c>
      <c r="CM49" s="81">
        <f t="shared" si="71"/>
        <v>0</v>
      </c>
      <c r="CN49" s="81">
        <f t="shared" si="72"/>
        <v>0</v>
      </c>
      <c r="CO49" s="14">
        <f t="shared" si="73"/>
        <v>0</v>
      </c>
      <c r="CP49" s="81">
        <f t="shared" si="74"/>
        <v>0</v>
      </c>
      <c r="CQ49" s="81">
        <f t="shared" si="75"/>
        <v>0</v>
      </c>
      <c r="CR49" s="81">
        <f t="shared" si="76"/>
        <v>0</v>
      </c>
      <c r="CS49" s="84">
        <f t="shared" si="56"/>
        <v>0</v>
      </c>
      <c r="CV49" s="14">
        <f t="shared" si="77"/>
        <v>0</v>
      </c>
      <c r="CW49" s="14">
        <f t="shared" si="78"/>
        <v>0</v>
      </c>
      <c r="CX49" s="14">
        <f t="shared" si="79"/>
        <v>0</v>
      </c>
      <c r="CY49" s="14">
        <f t="shared" si="80"/>
        <v>0</v>
      </c>
      <c r="CZ49" s="14">
        <f t="shared" si="81"/>
        <v>0</v>
      </c>
      <c r="DA49" s="14">
        <f t="shared" si="82"/>
        <v>0</v>
      </c>
      <c r="DB49" s="14">
        <f t="shared" ref="DB49:DB68" si="88">IF($EO49=0,0,ROUND(4*$AD49*SUM(BG49:BI49)/$EO49,0)/4)</f>
        <v>0</v>
      </c>
      <c r="DC49" s="14">
        <f t="shared" ref="DC49:DC68" si="89">IF($EO49=0,0,ROUND(4*$AD49*SUM(BK49:BM49)/$EO49,0)/4)</f>
        <v>0</v>
      </c>
      <c r="DD49" s="14">
        <f t="shared" si="83"/>
        <v>0</v>
      </c>
      <c r="DE49" s="14">
        <f t="shared" si="84"/>
        <v>0</v>
      </c>
      <c r="DF49" s="14">
        <f t="shared" si="85"/>
        <v>0</v>
      </c>
      <c r="DG49" s="14">
        <f t="shared" si="86"/>
        <v>0</v>
      </c>
      <c r="DH49" s="188">
        <f t="shared" si="57"/>
        <v>0</v>
      </c>
      <c r="DI49" s="202">
        <f t="shared" si="54"/>
        <v>0</v>
      </c>
      <c r="DK49" s="70">
        <f t="shared" si="42"/>
        <v>0</v>
      </c>
      <c r="DL49" s="70">
        <f t="shared" si="58"/>
        <v>0</v>
      </c>
      <c r="DM49" s="70">
        <f t="shared" si="58"/>
        <v>0</v>
      </c>
      <c r="DN49" s="70">
        <f t="shared" si="58"/>
        <v>0</v>
      </c>
      <c r="DO49" s="70">
        <f t="shared" si="58"/>
        <v>0</v>
      </c>
      <c r="DP49" s="70">
        <f t="shared" si="58"/>
        <v>0</v>
      </c>
      <c r="DQ49" s="70">
        <f t="shared" si="58"/>
        <v>0</v>
      </c>
      <c r="DR49" s="70">
        <f t="shared" si="58"/>
        <v>0</v>
      </c>
      <c r="DS49" s="70">
        <f t="shared" si="58"/>
        <v>0</v>
      </c>
      <c r="DT49" s="70">
        <f t="shared" si="58"/>
        <v>0</v>
      </c>
      <c r="DU49" s="70">
        <f t="shared" si="58"/>
        <v>0</v>
      </c>
      <c r="DV49" s="70">
        <f t="shared" si="58"/>
        <v>0</v>
      </c>
      <c r="DW49" s="391">
        <f t="shared" si="43"/>
        <v>0</v>
      </c>
      <c r="DX49" s="80"/>
      <c r="DY49" s="70">
        <f t="shared" si="55"/>
        <v>0</v>
      </c>
      <c r="DZ49" s="70">
        <f t="shared" si="55"/>
        <v>0</v>
      </c>
      <c r="EA49" s="70">
        <f t="shared" si="55"/>
        <v>0</v>
      </c>
      <c r="EB49" s="70">
        <f t="shared" si="55"/>
        <v>0</v>
      </c>
      <c r="EC49" s="70">
        <f t="shared" si="55"/>
        <v>0</v>
      </c>
      <c r="ED49" s="70">
        <f t="shared" si="55"/>
        <v>0</v>
      </c>
      <c r="EE49" s="70">
        <f t="shared" si="55"/>
        <v>0</v>
      </c>
      <c r="EF49" s="70">
        <f t="shared" si="55"/>
        <v>0</v>
      </c>
      <c r="EG49" s="70">
        <f t="shared" si="55"/>
        <v>0</v>
      </c>
      <c r="EH49" s="70">
        <f t="shared" si="55"/>
        <v>0</v>
      </c>
      <c r="EI49" s="70">
        <f t="shared" si="55"/>
        <v>0</v>
      </c>
      <c r="EJ49" s="70">
        <f t="shared" si="55"/>
        <v>0</v>
      </c>
      <c r="EK49" s="392">
        <f t="shared" si="44"/>
        <v>0</v>
      </c>
      <c r="EO49" s="389">
        <f>SUM($AI49:$AK49)+SUM($AM49:$AO49)+SUM($AQ49:AS49)+SUM($AU49:AW49)+SUM($AY49:BA49)+SUM($BC49:BE49)+SUM($BG49:BI49)+SUM($BK49:BM49)+SUM($BO49:BQ49)+SUM($BS49:BU49)+SUM($BW49:BY49)+SUM($CA49:CC49)</f>
        <v>0</v>
      </c>
      <c r="EP49"/>
      <c r="EQ49">
        <f t="shared" si="87"/>
        <v>13</v>
      </c>
      <c r="ER49"/>
      <c r="ES49"/>
      <c r="ET49"/>
      <c r="EU49"/>
      <c r="EV49"/>
      <c r="EW49"/>
      <c r="EX49"/>
      <c r="EY49"/>
      <c r="EZ49"/>
      <c r="FA49"/>
      <c r="FB49"/>
      <c r="FC49"/>
      <c r="FD49"/>
      <c r="FE49"/>
      <c r="FF49"/>
      <c r="FG49"/>
      <c r="FH49"/>
      <c r="FI49"/>
      <c r="FJ49"/>
      <c r="FK49"/>
      <c r="FL49"/>
      <c r="FM49"/>
      <c r="FN49"/>
      <c r="FO49"/>
    </row>
    <row r="50" spans="1:171" s="2" customFormat="1" hidden="1" x14ac:dyDescent="0.25">
      <c r="A50" s="348" t="s">
        <v>323</v>
      </c>
      <c r="B50" s="107"/>
      <c r="C50" s="122"/>
      <c r="D50" s="112"/>
      <c r="E50" s="113"/>
      <c r="F50" s="113"/>
      <c r="G50" s="11"/>
      <c r="H50" s="112"/>
      <c r="I50" s="113"/>
      <c r="J50" s="113"/>
      <c r="K50" s="113"/>
      <c r="L50" s="113"/>
      <c r="M50" s="113"/>
      <c r="N50" s="113"/>
      <c r="O50" s="113"/>
      <c r="P50" s="113"/>
      <c r="Q50" s="113"/>
      <c r="R50" s="113"/>
      <c r="S50" s="11"/>
      <c r="T50" s="127"/>
      <c r="U50" s="127"/>
      <c r="V50" s="112"/>
      <c r="W50" s="113"/>
      <c r="X50" s="113"/>
      <c r="Y50" s="113"/>
      <c r="Z50" s="113"/>
      <c r="AA50" s="113"/>
      <c r="AB50" s="11"/>
      <c r="AC50" s="8"/>
      <c r="AD50" s="127">
        <f t="shared" si="59"/>
        <v>0</v>
      </c>
      <c r="AE50" s="9">
        <f t="shared" si="60"/>
        <v>0</v>
      </c>
      <c r="AF50" s="9">
        <f t="shared" si="61"/>
        <v>0</v>
      </c>
      <c r="AG50" s="9">
        <f t="shared" si="62"/>
        <v>0</v>
      </c>
      <c r="AH50" s="9">
        <f t="shared" si="39"/>
        <v>0</v>
      </c>
      <c r="AI50" s="214"/>
      <c r="AJ50" s="214"/>
      <c r="AK50" s="214"/>
      <c r="AL50" s="351">
        <f t="shared" si="4"/>
        <v>0</v>
      </c>
      <c r="AM50" s="214"/>
      <c r="AN50" s="214"/>
      <c r="AO50" s="214"/>
      <c r="AP50" s="351">
        <f t="shared" si="5"/>
        <v>0</v>
      </c>
      <c r="AQ50" s="214"/>
      <c r="AR50" s="214"/>
      <c r="AS50" s="214"/>
      <c r="AT50" s="351">
        <f t="shared" si="6"/>
        <v>0</v>
      </c>
      <c r="AU50" s="214"/>
      <c r="AV50" s="214"/>
      <c r="AW50" s="214"/>
      <c r="AX50" s="351">
        <f t="shared" si="7"/>
        <v>0</v>
      </c>
      <c r="AY50" s="214"/>
      <c r="AZ50" s="214"/>
      <c r="BA50" s="214"/>
      <c r="BB50" s="351">
        <f t="shared" si="48"/>
        <v>0</v>
      </c>
      <c r="BC50" s="214"/>
      <c r="BD50" s="214"/>
      <c r="BE50" s="214"/>
      <c r="BF50" s="351">
        <f t="shared" si="49"/>
        <v>0</v>
      </c>
      <c r="BG50" s="214"/>
      <c r="BH50" s="214"/>
      <c r="BI50" s="214"/>
      <c r="BJ50" s="351">
        <f t="shared" si="50"/>
        <v>0</v>
      </c>
      <c r="BK50" s="214"/>
      <c r="BL50" s="214"/>
      <c r="BM50" s="214"/>
      <c r="BN50" s="351">
        <f t="shared" si="51"/>
        <v>0</v>
      </c>
      <c r="BO50" s="214"/>
      <c r="BP50" s="214"/>
      <c r="BQ50" s="214"/>
      <c r="BR50" s="351">
        <f t="shared" si="8"/>
        <v>0</v>
      </c>
      <c r="BS50" s="214"/>
      <c r="BT50" s="214"/>
      <c r="BU50" s="214"/>
      <c r="BV50" s="351">
        <f t="shared" si="9"/>
        <v>0</v>
      </c>
      <c r="BW50" s="214"/>
      <c r="BX50" s="214"/>
      <c r="BY50" s="214"/>
      <c r="BZ50" s="351">
        <f t="shared" si="10"/>
        <v>0</v>
      </c>
      <c r="CA50" s="214"/>
      <c r="CB50" s="214"/>
      <c r="CC50" s="214"/>
      <c r="CD50" s="351">
        <f t="shared" si="11"/>
        <v>0</v>
      </c>
      <c r="CE50" s="59">
        <f t="shared" si="63"/>
        <v>0</v>
      </c>
      <c r="CF50" s="110" t="str">
        <f t="shared" si="64"/>
        <v/>
      </c>
      <c r="CG50" s="81">
        <f t="shared" si="65"/>
        <v>0</v>
      </c>
      <c r="CH50" s="81">
        <f t="shared" si="66"/>
        <v>0</v>
      </c>
      <c r="CI50" s="81">
        <f t="shared" si="67"/>
        <v>0</v>
      </c>
      <c r="CJ50" s="81">
        <f t="shared" si="68"/>
        <v>0</v>
      </c>
      <c r="CK50" s="81">
        <f t="shared" si="69"/>
        <v>0</v>
      </c>
      <c r="CL50" s="81">
        <f t="shared" si="70"/>
        <v>0</v>
      </c>
      <c r="CM50" s="81">
        <f t="shared" si="71"/>
        <v>0</v>
      </c>
      <c r="CN50" s="81">
        <f t="shared" si="72"/>
        <v>0</v>
      </c>
      <c r="CO50" s="14">
        <f t="shared" si="73"/>
        <v>0</v>
      </c>
      <c r="CP50" s="81">
        <f t="shared" si="74"/>
        <v>0</v>
      </c>
      <c r="CQ50" s="81">
        <f t="shared" si="75"/>
        <v>0</v>
      </c>
      <c r="CR50" s="81">
        <f t="shared" si="76"/>
        <v>0</v>
      </c>
      <c r="CS50" s="84">
        <f t="shared" si="56"/>
        <v>0</v>
      </c>
      <c r="CV50" s="14">
        <f t="shared" si="77"/>
        <v>0</v>
      </c>
      <c r="CW50" s="14">
        <f t="shared" si="78"/>
        <v>0</v>
      </c>
      <c r="CX50" s="14">
        <f t="shared" si="79"/>
        <v>0</v>
      </c>
      <c r="CY50" s="14">
        <f t="shared" si="80"/>
        <v>0</v>
      </c>
      <c r="CZ50" s="14">
        <f t="shared" si="81"/>
        <v>0</v>
      </c>
      <c r="DA50" s="14">
        <f t="shared" si="82"/>
        <v>0</v>
      </c>
      <c r="DB50" s="14">
        <f t="shared" si="88"/>
        <v>0</v>
      </c>
      <c r="DC50" s="14">
        <f t="shared" si="89"/>
        <v>0</v>
      </c>
      <c r="DD50" s="14">
        <f t="shared" si="83"/>
        <v>0</v>
      </c>
      <c r="DE50" s="14">
        <f t="shared" si="84"/>
        <v>0</v>
      </c>
      <c r="DF50" s="14">
        <f t="shared" si="85"/>
        <v>0</v>
      </c>
      <c r="DG50" s="14">
        <f t="shared" si="86"/>
        <v>0</v>
      </c>
      <c r="DH50" s="188">
        <f t="shared" si="57"/>
        <v>0</v>
      </c>
      <c r="DI50" s="202">
        <f t="shared" si="54"/>
        <v>0</v>
      </c>
      <c r="DK50" s="70">
        <f t="shared" si="42"/>
        <v>0</v>
      </c>
      <c r="DL50" s="70">
        <f t="shared" si="58"/>
        <v>0</v>
      </c>
      <c r="DM50" s="70">
        <f t="shared" si="58"/>
        <v>0</v>
      </c>
      <c r="DN50" s="70">
        <f t="shared" si="58"/>
        <v>0</v>
      </c>
      <c r="DO50" s="70">
        <f t="shared" si="58"/>
        <v>0</v>
      </c>
      <c r="DP50" s="70">
        <f t="shared" si="58"/>
        <v>0</v>
      </c>
      <c r="DQ50" s="70">
        <f t="shared" si="58"/>
        <v>0</v>
      </c>
      <c r="DR50" s="70">
        <f t="shared" si="58"/>
        <v>0</v>
      </c>
      <c r="DS50" s="70">
        <f t="shared" si="58"/>
        <v>0</v>
      </c>
      <c r="DT50" s="70">
        <f t="shared" si="58"/>
        <v>0</v>
      </c>
      <c r="DU50" s="70">
        <f t="shared" si="58"/>
        <v>0</v>
      </c>
      <c r="DV50" s="70">
        <f t="shared" si="58"/>
        <v>0</v>
      </c>
      <c r="DW50" s="391">
        <f t="shared" si="43"/>
        <v>0</v>
      </c>
      <c r="DX50" s="80"/>
      <c r="DY50" s="70">
        <f t="shared" si="55"/>
        <v>0</v>
      </c>
      <c r="DZ50" s="70">
        <f t="shared" si="55"/>
        <v>0</v>
      </c>
      <c r="EA50" s="70">
        <f t="shared" si="55"/>
        <v>0</v>
      </c>
      <c r="EB50" s="70">
        <f t="shared" si="55"/>
        <v>0</v>
      </c>
      <c r="EC50" s="70">
        <f t="shared" si="55"/>
        <v>0</v>
      </c>
      <c r="ED50" s="70">
        <f t="shared" si="55"/>
        <v>0</v>
      </c>
      <c r="EE50" s="70">
        <f t="shared" si="55"/>
        <v>0</v>
      </c>
      <c r="EF50" s="70">
        <f t="shared" si="55"/>
        <v>0</v>
      </c>
      <c r="EG50" s="70">
        <f t="shared" si="55"/>
        <v>0</v>
      </c>
      <c r="EH50" s="70">
        <f t="shared" si="55"/>
        <v>0</v>
      </c>
      <c r="EI50" s="70">
        <f t="shared" si="55"/>
        <v>0</v>
      </c>
      <c r="EJ50" s="70">
        <f t="shared" si="55"/>
        <v>0</v>
      </c>
      <c r="EK50" s="392">
        <f t="shared" si="44"/>
        <v>0</v>
      </c>
      <c r="EO50" s="389">
        <f>SUM($AI50:$AK50)+SUM($AM50:$AO50)+SUM($AQ50:AS50)+SUM($AU50:AW50)+SUM($AY50:BA50)+SUM($BC50:BE50)+SUM($BG50:BI50)+SUM($BK50:BM50)+SUM($BO50:BQ50)+SUM($BS50:BU50)+SUM($BW50:BY50)+SUM($CA50:CC50)</f>
        <v>0</v>
      </c>
      <c r="EP50"/>
      <c r="EQ50">
        <f t="shared" si="87"/>
        <v>13</v>
      </c>
      <c r="ER50"/>
      <c r="ES50"/>
      <c r="ET50"/>
      <c r="EU50"/>
      <c r="EV50"/>
      <c r="EW50"/>
      <c r="EX50"/>
      <c r="EY50"/>
      <c r="EZ50"/>
      <c r="FA50"/>
      <c r="FB50"/>
      <c r="FC50"/>
      <c r="FD50"/>
      <c r="FE50"/>
      <c r="FF50"/>
      <c r="FG50"/>
      <c r="FH50"/>
      <c r="FI50"/>
      <c r="FJ50"/>
      <c r="FK50"/>
      <c r="FL50"/>
      <c r="FM50"/>
      <c r="FN50"/>
      <c r="FO50"/>
    </row>
    <row r="51" spans="1:171" s="2" customFormat="1" hidden="1" x14ac:dyDescent="0.25">
      <c r="A51" s="348" t="s">
        <v>323</v>
      </c>
      <c r="B51" s="107"/>
      <c r="C51" s="122"/>
      <c r="D51" s="112"/>
      <c r="E51" s="113"/>
      <c r="F51" s="113"/>
      <c r="G51" s="11"/>
      <c r="H51" s="112"/>
      <c r="I51" s="113"/>
      <c r="J51" s="113"/>
      <c r="K51" s="113"/>
      <c r="L51" s="113"/>
      <c r="M51" s="113"/>
      <c r="N51" s="113"/>
      <c r="O51" s="113"/>
      <c r="P51" s="113"/>
      <c r="Q51" s="113"/>
      <c r="R51" s="113"/>
      <c r="S51" s="11"/>
      <c r="T51" s="127"/>
      <c r="U51" s="127"/>
      <c r="V51" s="112"/>
      <c r="W51" s="113"/>
      <c r="X51" s="113"/>
      <c r="Y51" s="113"/>
      <c r="Z51" s="113"/>
      <c r="AA51" s="113"/>
      <c r="AB51" s="11"/>
      <c r="AC51" s="8"/>
      <c r="AD51" s="127">
        <f t="shared" si="59"/>
        <v>0</v>
      </c>
      <c r="AE51" s="9">
        <f t="shared" si="60"/>
        <v>0</v>
      </c>
      <c r="AF51" s="9">
        <f t="shared" si="61"/>
        <v>0</v>
      </c>
      <c r="AG51" s="9">
        <f t="shared" si="62"/>
        <v>0</v>
      </c>
      <c r="AH51" s="9">
        <f t="shared" si="39"/>
        <v>0</v>
      </c>
      <c r="AI51" s="214"/>
      <c r="AJ51" s="214"/>
      <c r="AK51" s="214"/>
      <c r="AL51" s="351">
        <f t="shared" si="4"/>
        <v>0</v>
      </c>
      <c r="AM51" s="214"/>
      <c r="AN51" s="214"/>
      <c r="AO51" s="214"/>
      <c r="AP51" s="351">
        <f t="shared" si="5"/>
        <v>0</v>
      </c>
      <c r="AQ51" s="214"/>
      <c r="AR51" s="214"/>
      <c r="AS51" s="214"/>
      <c r="AT51" s="351">
        <f t="shared" si="6"/>
        <v>0</v>
      </c>
      <c r="AU51" s="214"/>
      <c r="AV51" s="214"/>
      <c r="AW51" s="214"/>
      <c r="AX51" s="351">
        <f t="shared" si="7"/>
        <v>0</v>
      </c>
      <c r="AY51" s="214"/>
      <c r="AZ51" s="214"/>
      <c r="BA51" s="214"/>
      <c r="BB51" s="351">
        <f t="shared" si="48"/>
        <v>0</v>
      </c>
      <c r="BC51" s="214"/>
      <c r="BD51" s="214"/>
      <c r="BE51" s="214"/>
      <c r="BF51" s="351">
        <f t="shared" si="49"/>
        <v>0</v>
      </c>
      <c r="BG51" s="214"/>
      <c r="BH51" s="214"/>
      <c r="BI51" s="214"/>
      <c r="BJ51" s="351">
        <f t="shared" si="50"/>
        <v>0</v>
      </c>
      <c r="BK51" s="214"/>
      <c r="BL51" s="214"/>
      <c r="BM51" s="214"/>
      <c r="BN51" s="351">
        <f t="shared" si="51"/>
        <v>0</v>
      </c>
      <c r="BO51" s="214"/>
      <c r="BP51" s="214"/>
      <c r="BQ51" s="214"/>
      <c r="BR51" s="351">
        <f t="shared" si="8"/>
        <v>0</v>
      </c>
      <c r="BS51" s="214"/>
      <c r="BT51" s="214"/>
      <c r="BU51" s="214"/>
      <c r="BV51" s="351">
        <f t="shared" si="9"/>
        <v>0</v>
      </c>
      <c r="BW51" s="214"/>
      <c r="BX51" s="214"/>
      <c r="BY51" s="214"/>
      <c r="BZ51" s="351">
        <f t="shared" si="10"/>
        <v>0</v>
      </c>
      <c r="CA51" s="214"/>
      <c r="CB51" s="214"/>
      <c r="CC51" s="214"/>
      <c r="CD51" s="351">
        <f t="shared" si="11"/>
        <v>0</v>
      </c>
      <c r="CE51" s="59">
        <f t="shared" si="63"/>
        <v>0</v>
      </c>
      <c r="CF51" s="110" t="str">
        <f t="shared" si="64"/>
        <v/>
      </c>
      <c r="CG51" s="81">
        <f t="shared" si="65"/>
        <v>0</v>
      </c>
      <c r="CH51" s="81">
        <f t="shared" si="66"/>
        <v>0</v>
      </c>
      <c r="CI51" s="81">
        <f t="shared" si="67"/>
        <v>0</v>
      </c>
      <c r="CJ51" s="81">
        <f t="shared" si="68"/>
        <v>0</v>
      </c>
      <c r="CK51" s="81">
        <f t="shared" si="69"/>
        <v>0</v>
      </c>
      <c r="CL51" s="81">
        <f t="shared" si="70"/>
        <v>0</v>
      </c>
      <c r="CM51" s="81">
        <f t="shared" si="71"/>
        <v>0</v>
      </c>
      <c r="CN51" s="81">
        <f t="shared" si="72"/>
        <v>0</v>
      </c>
      <c r="CO51" s="14">
        <f t="shared" si="73"/>
        <v>0</v>
      </c>
      <c r="CP51" s="81">
        <f t="shared" si="74"/>
        <v>0</v>
      </c>
      <c r="CQ51" s="81">
        <f t="shared" si="75"/>
        <v>0</v>
      </c>
      <c r="CR51" s="81">
        <f t="shared" si="76"/>
        <v>0</v>
      </c>
      <c r="CS51" s="84">
        <f t="shared" si="56"/>
        <v>0</v>
      </c>
      <c r="CV51" s="14">
        <f t="shared" si="77"/>
        <v>0</v>
      </c>
      <c r="CW51" s="14">
        <f t="shared" si="78"/>
        <v>0</v>
      </c>
      <c r="CX51" s="14">
        <f t="shared" si="79"/>
        <v>0</v>
      </c>
      <c r="CY51" s="14">
        <f t="shared" si="80"/>
        <v>0</v>
      </c>
      <c r="CZ51" s="14">
        <f t="shared" si="81"/>
        <v>0</v>
      </c>
      <c r="DA51" s="14">
        <f t="shared" si="82"/>
        <v>0</v>
      </c>
      <c r="DB51" s="14">
        <f t="shared" si="88"/>
        <v>0</v>
      </c>
      <c r="DC51" s="14">
        <f t="shared" si="89"/>
        <v>0</v>
      </c>
      <c r="DD51" s="14">
        <f t="shared" si="83"/>
        <v>0</v>
      </c>
      <c r="DE51" s="14">
        <f t="shared" si="84"/>
        <v>0</v>
      </c>
      <c r="DF51" s="14">
        <f t="shared" si="85"/>
        <v>0</v>
      </c>
      <c r="DG51" s="14">
        <f t="shared" si="86"/>
        <v>0</v>
      </c>
      <c r="DH51" s="188">
        <f t="shared" si="57"/>
        <v>0</v>
      </c>
      <c r="DI51" s="202">
        <f t="shared" si="54"/>
        <v>0</v>
      </c>
      <c r="DK51" s="70">
        <f t="shared" si="42"/>
        <v>0</v>
      </c>
      <c r="DL51" s="70">
        <f t="shared" si="58"/>
        <v>0</v>
      </c>
      <c r="DM51" s="70">
        <f t="shared" si="58"/>
        <v>0</v>
      </c>
      <c r="DN51" s="70">
        <f t="shared" si="58"/>
        <v>0</v>
      </c>
      <c r="DO51" s="70">
        <f t="shared" si="58"/>
        <v>0</v>
      </c>
      <c r="DP51" s="70">
        <f t="shared" si="58"/>
        <v>0</v>
      </c>
      <c r="DQ51" s="70">
        <f t="shared" si="58"/>
        <v>0</v>
      </c>
      <c r="DR51" s="70">
        <f t="shared" si="58"/>
        <v>0</v>
      </c>
      <c r="DS51" s="70">
        <f t="shared" si="58"/>
        <v>0</v>
      </c>
      <c r="DT51" s="70">
        <f t="shared" si="58"/>
        <v>0</v>
      </c>
      <c r="DU51" s="70">
        <f t="shared" si="58"/>
        <v>0</v>
      </c>
      <c r="DV51" s="70">
        <f t="shared" si="58"/>
        <v>0</v>
      </c>
      <c r="DW51" s="391">
        <f t="shared" si="43"/>
        <v>0</v>
      </c>
      <c r="DX51" s="80"/>
      <c r="DY51" s="70">
        <f t="shared" si="55"/>
        <v>0</v>
      </c>
      <c r="DZ51" s="70">
        <f t="shared" si="55"/>
        <v>0</v>
      </c>
      <c r="EA51" s="70">
        <f t="shared" si="55"/>
        <v>0</v>
      </c>
      <c r="EB51" s="70">
        <f t="shared" si="55"/>
        <v>0</v>
      </c>
      <c r="EC51" s="70">
        <f t="shared" si="55"/>
        <v>0</v>
      </c>
      <c r="ED51" s="70">
        <f t="shared" si="55"/>
        <v>0</v>
      </c>
      <c r="EE51" s="70">
        <f t="shared" si="55"/>
        <v>0</v>
      </c>
      <c r="EF51" s="70">
        <f t="shared" si="55"/>
        <v>0</v>
      </c>
      <c r="EG51" s="70">
        <f t="shared" si="55"/>
        <v>0</v>
      </c>
      <c r="EH51" s="70">
        <f t="shared" si="55"/>
        <v>0</v>
      </c>
      <c r="EI51" s="70">
        <f t="shared" si="55"/>
        <v>0</v>
      </c>
      <c r="EJ51" s="70">
        <f t="shared" si="55"/>
        <v>0</v>
      </c>
      <c r="EK51" s="392">
        <f t="shared" si="44"/>
        <v>0</v>
      </c>
      <c r="EO51" s="389">
        <f>SUM($AI51:$AK51)+SUM($AM51:$AO51)+SUM($AQ51:AS51)+SUM($AU51:AW51)+SUM($AY51:BA51)+SUM($BC51:BE51)+SUM($BG51:BI51)+SUM($BK51:BM51)+SUM($BO51:BQ51)+SUM($BS51:BU51)+SUM($BW51:BY51)+SUM($CA51:CC51)</f>
        <v>0</v>
      </c>
      <c r="EP51"/>
      <c r="EQ51">
        <f t="shared" si="87"/>
        <v>13</v>
      </c>
      <c r="ER51"/>
      <c r="ES51"/>
      <c r="ET51"/>
      <c r="EU51"/>
      <c r="EV51"/>
      <c r="EW51"/>
      <c r="EX51"/>
      <c r="EY51"/>
      <c r="EZ51"/>
      <c r="FA51"/>
      <c r="FB51"/>
      <c r="FC51"/>
      <c r="FD51"/>
      <c r="FE51"/>
      <c r="FF51"/>
      <c r="FG51"/>
      <c r="FH51"/>
      <c r="FI51"/>
      <c r="FJ51"/>
      <c r="FK51"/>
      <c r="FL51"/>
      <c r="FM51"/>
      <c r="FN51"/>
      <c r="FO51"/>
    </row>
    <row r="52" spans="1:171" s="2" customFormat="1" hidden="1" x14ac:dyDescent="0.25">
      <c r="A52" s="348" t="s">
        <v>323</v>
      </c>
      <c r="B52" s="107"/>
      <c r="C52" s="122"/>
      <c r="D52" s="112"/>
      <c r="E52" s="113"/>
      <c r="F52" s="113"/>
      <c r="G52" s="11"/>
      <c r="H52" s="112"/>
      <c r="I52" s="113"/>
      <c r="J52" s="113"/>
      <c r="K52" s="113"/>
      <c r="L52" s="113"/>
      <c r="M52" s="113"/>
      <c r="N52" s="113"/>
      <c r="O52" s="113"/>
      <c r="P52" s="113"/>
      <c r="Q52" s="113"/>
      <c r="R52" s="113"/>
      <c r="S52" s="11"/>
      <c r="T52" s="127"/>
      <c r="U52" s="127"/>
      <c r="V52" s="112"/>
      <c r="W52" s="113"/>
      <c r="X52" s="113"/>
      <c r="Y52" s="113"/>
      <c r="Z52" s="113"/>
      <c r="AA52" s="113"/>
      <c r="AB52" s="11"/>
      <c r="AC52" s="8"/>
      <c r="AD52" s="127">
        <f t="shared" si="59"/>
        <v>0</v>
      </c>
      <c r="AE52" s="9">
        <f t="shared" si="60"/>
        <v>0</v>
      </c>
      <c r="AF52" s="9">
        <f t="shared" si="61"/>
        <v>0</v>
      </c>
      <c r="AG52" s="9">
        <f t="shared" si="62"/>
        <v>0</v>
      </c>
      <c r="AH52" s="9">
        <f t="shared" si="39"/>
        <v>0</v>
      </c>
      <c r="AI52" s="214"/>
      <c r="AJ52" s="214"/>
      <c r="AK52" s="214"/>
      <c r="AL52" s="351">
        <f t="shared" si="4"/>
        <v>0</v>
      </c>
      <c r="AM52" s="214"/>
      <c r="AN52" s="214"/>
      <c r="AO52" s="214"/>
      <c r="AP52" s="351">
        <f t="shared" si="5"/>
        <v>0</v>
      </c>
      <c r="AQ52" s="214"/>
      <c r="AR52" s="214"/>
      <c r="AS52" s="214"/>
      <c r="AT52" s="351">
        <f t="shared" si="6"/>
        <v>0</v>
      </c>
      <c r="AU52" s="214"/>
      <c r="AV52" s="214"/>
      <c r="AW52" s="214"/>
      <c r="AX52" s="351">
        <f t="shared" si="7"/>
        <v>0</v>
      </c>
      <c r="AY52" s="214"/>
      <c r="AZ52" s="214"/>
      <c r="BA52" s="214"/>
      <c r="BB52" s="351">
        <f t="shared" si="48"/>
        <v>0</v>
      </c>
      <c r="BC52" s="214"/>
      <c r="BD52" s="214"/>
      <c r="BE52" s="214"/>
      <c r="BF52" s="351">
        <f t="shared" si="49"/>
        <v>0</v>
      </c>
      <c r="BG52" s="214"/>
      <c r="BH52" s="214"/>
      <c r="BI52" s="214"/>
      <c r="BJ52" s="351">
        <f t="shared" si="50"/>
        <v>0</v>
      </c>
      <c r="BK52" s="214"/>
      <c r="BL52" s="214"/>
      <c r="BM52" s="214"/>
      <c r="BN52" s="351">
        <f t="shared" si="51"/>
        <v>0</v>
      </c>
      <c r="BO52" s="214"/>
      <c r="BP52" s="214"/>
      <c r="BQ52" s="214"/>
      <c r="BR52" s="351">
        <f t="shared" si="8"/>
        <v>0</v>
      </c>
      <c r="BS52" s="214"/>
      <c r="BT52" s="214"/>
      <c r="BU52" s="214"/>
      <c r="BV52" s="351">
        <f t="shared" si="9"/>
        <v>0</v>
      </c>
      <c r="BW52" s="214"/>
      <c r="BX52" s="214"/>
      <c r="BY52" s="214"/>
      <c r="BZ52" s="351">
        <f t="shared" si="10"/>
        <v>0</v>
      </c>
      <c r="CA52" s="214"/>
      <c r="CB52" s="214"/>
      <c r="CC52" s="214"/>
      <c r="CD52" s="351">
        <f t="shared" si="11"/>
        <v>0</v>
      </c>
      <c r="CE52" s="59">
        <f t="shared" si="63"/>
        <v>0</v>
      </c>
      <c r="CF52" s="110" t="str">
        <f t="shared" si="64"/>
        <v/>
      </c>
      <c r="CG52" s="81">
        <f t="shared" si="65"/>
        <v>0</v>
      </c>
      <c r="CH52" s="81">
        <f t="shared" si="66"/>
        <v>0</v>
      </c>
      <c r="CI52" s="81">
        <f t="shared" si="67"/>
        <v>0</v>
      </c>
      <c r="CJ52" s="81">
        <f t="shared" si="68"/>
        <v>0</v>
      </c>
      <c r="CK52" s="81">
        <f t="shared" si="69"/>
        <v>0</v>
      </c>
      <c r="CL52" s="81">
        <f t="shared" si="70"/>
        <v>0</v>
      </c>
      <c r="CM52" s="81">
        <f t="shared" si="71"/>
        <v>0</v>
      </c>
      <c r="CN52" s="81">
        <f t="shared" si="72"/>
        <v>0</v>
      </c>
      <c r="CO52" s="14">
        <f t="shared" si="73"/>
        <v>0</v>
      </c>
      <c r="CP52" s="81">
        <f t="shared" si="74"/>
        <v>0</v>
      </c>
      <c r="CQ52" s="81">
        <f t="shared" si="75"/>
        <v>0</v>
      </c>
      <c r="CR52" s="81">
        <f t="shared" si="76"/>
        <v>0</v>
      </c>
      <c r="CS52" s="84">
        <f t="shared" si="56"/>
        <v>0</v>
      </c>
      <c r="CV52" s="14">
        <f t="shared" si="77"/>
        <v>0</v>
      </c>
      <c r="CW52" s="14">
        <f t="shared" si="78"/>
        <v>0</v>
      </c>
      <c r="CX52" s="14">
        <f t="shared" si="79"/>
        <v>0</v>
      </c>
      <c r="CY52" s="14">
        <f t="shared" si="80"/>
        <v>0</v>
      </c>
      <c r="CZ52" s="14">
        <f t="shared" si="81"/>
        <v>0</v>
      </c>
      <c r="DA52" s="14">
        <f t="shared" si="82"/>
        <v>0</v>
      </c>
      <c r="DB52" s="14">
        <f t="shared" si="88"/>
        <v>0</v>
      </c>
      <c r="DC52" s="14">
        <f t="shared" si="89"/>
        <v>0</v>
      </c>
      <c r="DD52" s="14">
        <f t="shared" si="83"/>
        <v>0</v>
      </c>
      <c r="DE52" s="14">
        <f t="shared" si="84"/>
        <v>0</v>
      </c>
      <c r="DF52" s="14">
        <f t="shared" si="85"/>
        <v>0</v>
      </c>
      <c r="DG52" s="14">
        <f t="shared" si="86"/>
        <v>0</v>
      </c>
      <c r="DH52" s="188">
        <f t="shared" si="57"/>
        <v>0</v>
      </c>
      <c r="DI52" s="202">
        <f t="shared" si="54"/>
        <v>0</v>
      </c>
      <c r="DK52" s="70">
        <f t="shared" si="42"/>
        <v>0</v>
      </c>
      <c r="DL52" s="70">
        <f t="shared" si="58"/>
        <v>0</v>
      </c>
      <c r="DM52" s="70">
        <f t="shared" si="58"/>
        <v>0</v>
      </c>
      <c r="DN52" s="70">
        <f t="shared" si="58"/>
        <v>0</v>
      </c>
      <c r="DO52" s="70">
        <f t="shared" si="58"/>
        <v>0</v>
      </c>
      <c r="DP52" s="70">
        <f t="shared" si="58"/>
        <v>0</v>
      </c>
      <c r="DQ52" s="70">
        <f t="shared" si="58"/>
        <v>0</v>
      </c>
      <c r="DR52" s="70">
        <f t="shared" si="58"/>
        <v>0</v>
      </c>
      <c r="DS52" s="70">
        <f t="shared" si="58"/>
        <v>0</v>
      </c>
      <c r="DT52" s="70">
        <f t="shared" si="58"/>
        <v>0</v>
      </c>
      <c r="DU52" s="70">
        <f t="shared" si="58"/>
        <v>0</v>
      </c>
      <c r="DV52" s="70">
        <f t="shared" si="58"/>
        <v>0</v>
      </c>
      <c r="DW52" s="391">
        <f t="shared" si="43"/>
        <v>0</v>
      </c>
      <c r="DX52" s="80"/>
      <c r="DY52" s="70">
        <f t="shared" si="55"/>
        <v>0</v>
      </c>
      <c r="DZ52" s="70">
        <f t="shared" si="55"/>
        <v>0</v>
      </c>
      <c r="EA52" s="70">
        <f t="shared" si="55"/>
        <v>0</v>
      </c>
      <c r="EB52" s="70">
        <f t="shared" ref="DY52:EJ65" si="90">IF(VALUE($H52)=EB$11,1,0)+IF(VALUE($I52)=EB$11,1,0)+IF(VALUE($J52)=EB$11,1,0)+IF(VALUE($K52)=EB$11,1,0)+IF(VALUE($L52)=EB$11,1,0)+IF(VALUE($M52)=EB$11,1,0)+IF(VALUE($N52)=EB$11,1,0)+IF(VALUE($O52)=EB$11,1,0)+IF(VALUE($P52)=EB$11,1,0)+IF(VALUE($Q52)=EB$11,1,0)+IF(VALUE($R52)=EB$11,1,0)+IF(VALUE($S52)=EB$11,1,0)</f>
        <v>0</v>
      </c>
      <c r="EC52" s="70">
        <f t="shared" si="90"/>
        <v>0</v>
      </c>
      <c r="ED52" s="70">
        <f t="shared" si="90"/>
        <v>0</v>
      </c>
      <c r="EE52" s="70">
        <f t="shared" si="90"/>
        <v>0</v>
      </c>
      <c r="EF52" s="70">
        <f t="shared" si="90"/>
        <v>0</v>
      </c>
      <c r="EG52" s="70">
        <f t="shared" si="90"/>
        <v>0</v>
      </c>
      <c r="EH52" s="70">
        <f t="shared" si="90"/>
        <v>0</v>
      </c>
      <c r="EI52" s="70">
        <f t="shared" si="90"/>
        <v>0</v>
      </c>
      <c r="EJ52" s="70">
        <f t="shared" si="90"/>
        <v>0</v>
      </c>
      <c r="EK52" s="392">
        <f t="shared" si="44"/>
        <v>0</v>
      </c>
      <c r="EO52" s="389">
        <f>SUM($AI52:$AK52)+SUM($AM52:$AO52)+SUM($AQ52:AS52)+SUM($AU52:AW52)+SUM($AY52:BA52)+SUM($BC52:BE52)+SUM($BG52:BI52)+SUM($BK52:BM52)+SUM($BO52:BQ52)+SUM($BS52:BU52)+SUM($BW52:BY52)+SUM($CA52:CC52)</f>
        <v>0</v>
      </c>
      <c r="EP52"/>
      <c r="EQ52">
        <f t="shared" si="87"/>
        <v>13</v>
      </c>
      <c r="ER52"/>
      <c r="ES52"/>
      <c r="ET52"/>
      <c r="EU52"/>
      <c r="EV52"/>
      <c r="EW52"/>
      <c r="EX52"/>
      <c r="EY52"/>
      <c r="EZ52"/>
      <c r="FA52"/>
      <c r="FB52"/>
      <c r="FC52"/>
      <c r="FD52"/>
      <c r="FE52"/>
      <c r="FF52"/>
      <c r="FG52"/>
      <c r="FH52"/>
      <c r="FI52"/>
      <c r="FJ52"/>
      <c r="FK52"/>
      <c r="FL52"/>
      <c r="FM52"/>
      <c r="FN52"/>
      <c r="FO52"/>
    </row>
    <row r="53" spans="1:171" s="2" customFormat="1" hidden="1" x14ac:dyDescent="0.25">
      <c r="A53" s="348" t="s">
        <v>323</v>
      </c>
      <c r="B53" s="107"/>
      <c r="C53" s="122"/>
      <c r="D53" s="112"/>
      <c r="E53" s="113"/>
      <c r="F53" s="113"/>
      <c r="G53" s="11"/>
      <c r="H53" s="112"/>
      <c r="I53" s="113"/>
      <c r="J53" s="113"/>
      <c r="K53" s="113"/>
      <c r="L53" s="113"/>
      <c r="M53" s="113"/>
      <c r="N53" s="113"/>
      <c r="O53" s="113"/>
      <c r="P53" s="113"/>
      <c r="Q53" s="113"/>
      <c r="R53" s="113"/>
      <c r="S53" s="11"/>
      <c r="T53" s="127"/>
      <c r="U53" s="127"/>
      <c r="V53" s="112"/>
      <c r="W53" s="113"/>
      <c r="X53" s="113"/>
      <c r="Y53" s="113"/>
      <c r="Z53" s="113"/>
      <c r="AA53" s="113"/>
      <c r="AB53" s="11"/>
      <c r="AC53" s="8"/>
      <c r="AD53" s="127">
        <f t="shared" si="59"/>
        <v>0</v>
      </c>
      <c r="AE53" s="9">
        <f t="shared" si="60"/>
        <v>0</v>
      </c>
      <c r="AF53" s="9">
        <f t="shared" si="61"/>
        <v>0</v>
      </c>
      <c r="AG53" s="9">
        <f t="shared" si="62"/>
        <v>0</v>
      </c>
      <c r="AH53" s="9">
        <f t="shared" si="39"/>
        <v>0</v>
      </c>
      <c r="AI53" s="214"/>
      <c r="AJ53" s="214"/>
      <c r="AK53" s="214"/>
      <c r="AL53" s="351">
        <f t="shared" si="4"/>
        <v>0</v>
      </c>
      <c r="AM53" s="214"/>
      <c r="AN53" s="214"/>
      <c r="AO53" s="214"/>
      <c r="AP53" s="351">
        <f t="shared" si="5"/>
        <v>0</v>
      </c>
      <c r="AQ53" s="214"/>
      <c r="AR53" s="214"/>
      <c r="AS53" s="214"/>
      <c r="AT53" s="351">
        <f t="shared" si="6"/>
        <v>0</v>
      </c>
      <c r="AU53" s="214"/>
      <c r="AV53" s="214"/>
      <c r="AW53" s="214"/>
      <c r="AX53" s="351">
        <f t="shared" si="7"/>
        <v>0</v>
      </c>
      <c r="AY53" s="214"/>
      <c r="AZ53" s="214"/>
      <c r="BA53" s="214"/>
      <c r="BB53" s="351">
        <f t="shared" si="48"/>
        <v>0</v>
      </c>
      <c r="BC53" s="214"/>
      <c r="BD53" s="214"/>
      <c r="BE53" s="214"/>
      <c r="BF53" s="351">
        <f t="shared" si="49"/>
        <v>0</v>
      </c>
      <c r="BG53" s="214"/>
      <c r="BH53" s="214"/>
      <c r="BI53" s="214"/>
      <c r="BJ53" s="351">
        <f t="shared" si="50"/>
        <v>0</v>
      </c>
      <c r="BK53" s="214"/>
      <c r="BL53" s="214"/>
      <c r="BM53" s="214"/>
      <c r="BN53" s="351">
        <f t="shared" si="51"/>
        <v>0</v>
      </c>
      <c r="BO53" s="214"/>
      <c r="BP53" s="214"/>
      <c r="BQ53" s="214"/>
      <c r="BR53" s="351">
        <f t="shared" si="8"/>
        <v>0</v>
      </c>
      <c r="BS53" s="214"/>
      <c r="BT53" s="214"/>
      <c r="BU53" s="214"/>
      <c r="BV53" s="351">
        <f t="shared" si="9"/>
        <v>0</v>
      </c>
      <c r="BW53" s="214"/>
      <c r="BX53" s="214"/>
      <c r="BY53" s="214"/>
      <c r="BZ53" s="351">
        <f t="shared" si="10"/>
        <v>0</v>
      </c>
      <c r="CA53" s="214"/>
      <c r="CB53" s="214"/>
      <c r="CC53" s="214"/>
      <c r="CD53" s="351">
        <f t="shared" si="11"/>
        <v>0</v>
      </c>
      <c r="CE53" s="59">
        <f t="shared" si="63"/>
        <v>0</v>
      </c>
      <c r="CF53" s="110" t="str">
        <f t="shared" si="64"/>
        <v/>
      </c>
      <c r="CG53" s="81">
        <f t="shared" si="65"/>
        <v>0</v>
      </c>
      <c r="CH53" s="81">
        <f t="shared" si="66"/>
        <v>0</v>
      </c>
      <c r="CI53" s="81">
        <f t="shared" si="67"/>
        <v>0</v>
      </c>
      <c r="CJ53" s="81">
        <f t="shared" si="68"/>
        <v>0</v>
      </c>
      <c r="CK53" s="81">
        <f t="shared" si="69"/>
        <v>0</v>
      </c>
      <c r="CL53" s="81">
        <f t="shared" si="70"/>
        <v>0</v>
      </c>
      <c r="CM53" s="81">
        <f t="shared" si="71"/>
        <v>0</v>
      </c>
      <c r="CN53" s="81">
        <f t="shared" si="72"/>
        <v>0</v>
      </c>
      <c r="CO53" s="14">
        <f t="shared" si="73"/>
        <v>0</v>
      </c>
      <c r="CP53" s="81">
        <f t="shared" si="74"/>
        <v>0</v>
      </c>
      <c r="CQ53" s="81">
        <f t="shared" si="75"/>
        <v>0</v>
      </c>
      <c r="CR53" s="81">
        <f t="shared" si="76"/>
        <v>0</v>
      </c>
      <c r="CS53" s="84">
        <f t="shared" si="56"/>
        <v>0</v>
      </c>
      <c r="CV53" s="14">
        <f t="shared" si="77"/>
        <v>0</v>
      </c>
      <c r="CW53" s="14">
        <f t="shared" si="78"/>
        <v>0</v>
      </c>
      <c r="CX53" s="14">
        <f t="shared" si="79"/>
        <v>0</v>
      </c>
      <c r="CY53" s="14">
        <f t="shared" si="80"/>
        <v>0</v>
      </c>
      <c r="CZ53" s="14">
        <f t="shared" si="81"/>
        <v>0</v>
      </c>
      <c r="DA53" s="14">
        <f t="shared" si="82"/>
        <v>0</v>
      </c>
      <c r="DB53" s="14">
        <f t="shared" si="88"/>
        <v>0</v>
      </c>
      <c r="DC53" s="14">
        <f t="shared" si="89"/>
        <v>0</v>
      </c>
      <c r="DD53" s="14">
        <f t="shared" si="83"/>
        <v>0</v>
      </c>
      <c r="DE53" s="14">
        <f t="shared" si="84"/>
        <v>0</v>
      </c>
      <c r="DF53" s="14">
        <f t="shared" si="85"/>
        <v>0</v>
      </c>
      <c r="DG53" s="14">
        <f t="shared" si="86"/>
        <v>0</v>
      </c>
      <c r="DH53" s="188">
        <f t="shared" si="57"/>
        <v>0</v>
      </c>
      <c r="DI53" s="202">
        <f t="shared" si="54"/>
        <v>0</v>
      </c>
      <c r="DK53" s="70">
        <f t="shared" si="42"/>
        <v>0</v>
      </c>
      <c r="DL53" s="70">
        <f t="shared" si="58"/>
        <v>0</v>
      </c>
      <c r="DM53" s="70">
        <f t="shared" si="58"/>
        <v>0</v>
      </c>
      <c r="DN53" s="70">
        <f t="shared" si="58"/>
        <v>0</v>
      </c>
      <c r="DO53" s="70">
        <f t="shared" si="58"/>
        <v>0</v>
      </c>
      <c r="DP53" s="70">
        <f t="shared" si="58"/>
        <v>0</v>
      </c>
      <c r="DQ53" s="70">
        <f t="shared" si="58"/>
        <v>0</v>
      </c>
      <c r="DR53" s="70">
        <f t="shared" si="58"/>
        <v>0</v>
      </c>
      <c r="DS53" s="70">
        <f t="shared" si="58"/>
        <v>0</v>
      </c>
      <c r="DT53" s="70">
        <f t="shared" si="58"/>
        <v>0</v>
      </c>
      <c r="DU53" s="70">
        <f t="shared" si="58"/>
        <v>0</v>
      </c>
      <c r="DV53" s="70">
        <f t="shared" si="58"/>
        <v>0</v>
      </c>
      <c r="DW53" s="391">
        <f t="shared" si="43"/>
        <v>0</v>
      </c>
      <c r="DX53" s="80"/>
      <c r="DY53" s="70">
        <f t="shared" si="90"/>
        <v>0</v>
      </c>
      <c r="DZ53" s="70">
        <f t="shared" si="90"/>
        <v>0</v>
      </c>
      <c r="EA53" s="70">
        <f t="shared" si="90"/>
        <v>0</v>
      </c>
      <c r="EB53" s="70">
        <f t="shared" si="90"/>
        <v>0</v>
      </c>
      <c r="EC53" s="70">
        <f t="shared" si="90"/>
        <v>0</v>
      </c>
      <c r="ED53" s="70">
        <f t="shared" si="90"/>
        <v>0</v>
      </c>
      <c r="EE53" s="70">
        <f t="shared" si="90"/>
        <v>0</v>
      </c>
      <c r="EF53" s="70">
        <f t="shared" si="90"/>
        <v>0</v>
      </c>
      <c r="EG53" s="70">
        <f t="shared" si="90"/>
        <v>0</v>
      </c>
      <c r="EH53" s="70">
        <f t="shared" si="90"/>
        <v>0</v>
      </c>
      <c r="EI53" s="70">
        <f t="shared" si="90"/>
        <v>0</v>
      </c>
      <c r="EJ53" s="70">
        <f t="shared" si="90"/>
        <v>0</v>
      </c>
      <c r="EK53" s="392">
        <f t="shared" si="44"/>
        <v>0</v>
      </c>
      <c r="EO53" s="389">
        <f>SUM($AI53:$AK53)+SUM($AM53:$AO53)+SUM($AQ53:AS53)+SUM($AU53:AW53)+SUM($AY53:BA53)+SUM($BC53:BE53)+SUM($BG53:BI53)+SUM($BK53:BM53)+SUM($BO53:BQ53)+SUM($BS53:BU53)+SUM($BW53:BY53)+SUM($CA53:CC53)</f>
        <v>0</v>
      </c>
      <c r="EP53"/>
      <c r="EQ53">
        <f t="shared" si="87"/>
        <v>13</v>
      </c>
      <c r="ER53"/>
      <c r="ES53"/>
      <c r="ET53"/>
      <c r="EU53"/>
      <c r="EV53"/>
      <c r="EW53"/>
      <c r="EX53"/>
      <c r="EY53"/>
      <c r="EZ53"/>
      <c r="FA53"/>
      <c r="FB53"/>
      <c r="FC53"/>
      <c r="FD53"/>
      <c r="FE53"/>
      <c r="FF53"/>
      <c r="FG53"/>
      <c r="FH53"/>
      <c r="FI53"/>
      <c r="FJ53"/>
      <c r="FK53"/>
      <c r="FL53"/>
      <c r="FM53"/>
      <c r="FN53"/>
      <c r="FO53"/>
    </row>
    <row r="54" spans="1:171" s="2" customFormat="1" hidden="1" x14ac:dyDescent="0.25">
      <c r="A54" s="348" t="s">
        <v>323</v>
      </c>
      <c r="B54" s="107"/>
      <c r="C54" s="122"/>
      <c r="D54" s="112"/>
      <c r="E54" s="113"/>
      <c r="F54" s="113"/>
      <c r="G54" s="11"/>
      <c r="H54" s="112"/>
      <c r="I54" s="113"/>
      <c r="J54" s="113"/>
      <c r="K54" s="113"/>
      <c r="L54" s="113"/>
      <c r="M54" s="113"/>
      <c r="N54" s="113"/>
      <c r="O54" s="113"/>
      <c r="P54" s="113"/>
      <c r="Q54" s="113"/>
      <c r="R54" s="113"/>
      <c r="S54" s="11"/>
      <c r="T54" s="127"/>
      <c r="U54" s="127"/>
      <c r="V54" s="112"/>
      <c r="W54" s="113"/>
      <c r="X54" s="113"/>
      <c r="Y54" s="113"/>
      <c r="Z54" s="113"/>
      <c r="AA54" s="113"/>
      <c r="AB54" s="11"/>
      <c r="AC54" s="8"/>
      <c r="AD54" s="127">
        <f t="shared" si="59"/>
        <v>0</v>
      </c>
      <c r="AE54" s="9">
        <f t="shared" si="60"/>
        <v>0</v>
      </c>
      <c r="AF54" s="9">
        <f t="shared" si="61"/>
        <v>0</v>
      </c>
      <c r="AG54" s="9">
        <f t="shared" si="62"/>
        <v>0</v>
      </c>
      <c r="AH54" s="9">
        <f t="shared" si="39"/>
        <v>0</v>
      </c>
      <c r="AI54" s="214"/>
      <c r="AJ54" s="214"/>
      <c r="AK54" s="214"/>
      <c r="AL54" s="351">
        <f t="shared" si="4"/>
        <v>0</v>
      </c>
      <c r="AM54" s="214"/>
      <c r="AN54" s="214"/>
      <c r="AO54" s="214"/>
      <c r="AP54" s="351">
        <f t="shared" si="5"/>
        <v>0</v>
      </c>
      <c r="AQ54" s="214"/>
      <c r="AR54" s="214"/>
      <c r="AS54" s="214"/>
      <c r="AT54" s="351">
        <f t="shared" si="6"/>
        <v>0</v>
      </c>
      <c r="AU54" s="214"/>
      <c r="AV54" s="214"/>
      <c r="AW54" s="214"/>
      <c r="AX54" s="351">
        <f t="shared" si="7"/>
        <v>0</v>
      </c>
      <c r="AY54" s="214"/>
      <c r="AZ54" s="214"/>
      <c r="BA54" s="214"/>
      <c r="BB54" s="351">
        <f t="shared" si="48"/>
        <v>0</v>
      </c>
      <c r="BC54" s="214"/>
      <c r="BD54" s="214"/>
      <c r="BE54" s="214"/>
      <c r="BF54" s="351">
        <f t="shared" si="49"/>
        <v>0</v>
      </c>
      <c r="BG54" s="214"/>
      <c r="BH54" s="214"/>
      <c r="BI54" s="214"/>
      <c r="BJ54" s="351">
        <f t="shared" si="50"/>
        <v>0</v>
      </c>
      <c r="BK54" s="214"/>
      <c r="BL54" s="214"/>
      <c r="BM54" s="214"/>
      <c r="BN54" s="351">
        <f t="shared" si="51"/>
        <v>0</v>
      </c>
      <c r="BO54" s="214"/>
      <c r="BP54" s="214"/>
      <c r="BQ54" s="214"/>
      <c r="BR54" s="351">
        <f t="shared" si="8"/>
        <v>0</v>
      </c>
      <c r="BS54" s="214"/>
      <c r="BT54" s="214"/>
      <c r="BU54" s="214"/>
      <c r="BV54" s="351">
        <f t="shared" si="9"/>
        <v>0</v>
      </c>
      <c r="BW54" s="214"/>
      <c r="BX54" s="214"/>
      <c r="BY54" s="214"/>
      <c r="BZ54" s="351">
        <f t="shared" si="10"/>
        <v>0</v>
      </c>
      <c r="CA54" s="214"/>
      <c r="CB54" s="214"/>
      <c r="CC54" s="214"/>
      <c r="CD54" s="351">
        <f t="shared" si="11"/>
        <v>0</v>
      </c>
      <c r="CE54" s="59">
        <f t="shared" si="63"/>
        <v>0</v>
      </c>
      <c r="CF54" s="110" t="str">
        <f t="shared" si="64"/>
        <v/>
      </c>
      <c r="CG54" s="81">
        <f t="shared" si="65"/>
        <v>0</v>
      </c>
      <c r="CH54" s="81">
        <f t="shared" si="66"/>
        <v>0</v>
      </c>
      <c r="CI54" s="81">
        <f t="shared" si="67"/>
        <v>0</v>
      </c>
      <c r="CJ54" s="81">
        <f t="shared" si="68"/>
        <v>0</v>
      </c>
      <c r="CK54" s="81">
        <f t="shared" si="69"/>
        <v>0</v>
      </c>
      <c r="CL54" s="81">
        <f t="shared" si="70"/>
        <v>0</v>
      </c>
      <c r="CM54" s="81">
        <f t="shared" si="71"/>
        <v>0</v>
      </c>
      <c r="CN54" s="81">
        <f t="shared" si="72"/>
        <v>0</v>
      </c>
      <c r="CO54" s="14">
        <f t="shared" si="73"/>
        <v>0</v>
      </c>
      <c r="CP54" s="81">
        <f t="shared" si="74"/>
        <v>0</v>
      </c>
      <c r="CQ54" s="81">
        <f t="shared" si="75"/>
        <v>0</v>
      </c>
      <c r="CR54" s="81">
        <f t="shared" si="76"/>
        <v>0</v>
      </c>
      <c r="CS54" s="84">
        <f t="shared" si="56"/>
        <v>0</v>
      </c>
      <c r="CV54" s="14">
        <f t="shared" si="77"/>
        <v>0</v>
      </c>
      <c r="CW54" s="14">
        <f t="shared" si="78"/>
        <v>0</v>
      </c>
      <c r="CX54" s="14">
        <f t="shared" si="79"/>
        <v>0</v>
      </c>
      <c r="CY54" s="14">
        <f t="shared" si="80"/>
        <v>0</v>
      </c>
      <c r="CZ54" s="14">
        <f t="shared" si="81"/>
        <v>0</v>
      </c>
      <c r="DA54" s="14">
        <f t="shared" si="82"/>
        <v>0</v>
      </c>
      <c r="DB54" s="14">
        <f t="shared" si="88"/>
        <v>0</v>
      </c>
      <c r="DC54" s="14">
        <f t="shared" si="89"/>
        <v>0</v>
      </c>
      <c r="DD54" s="14">
        <f t="shared" si="83"/>
        <v>0</v>
      </c>
      <c r="DE54" s="14">
        <f t="shared" si="84"/>
        <v>0</v>
      </c>
      <c r="DF54" s="14">
        <f t="shared" si="85"/>
        <v>0</v>
      </c>
      <c r="DG54" s="14">
        <f t="shared" si="86"/>
        <v>0</v>
      </c>
      <c r="DH54" s="188">
        <f t="shared" si="57"/>
        <v>0</v>
      </c>
      <c r="DI54" s="202">
        <f t="shared" si="54"/>
        <v>0</v>
      </c>
      <c r="DK54" s="70">
        <f t="shared" si="42"/>
        <v>0</v>
      </c>
      <c r="DL54" s="70">
        <f t="shared" si="58"/>
        <v>0</v>
      </c>
      <c r="DM54" s="70">
        <f t="shared" si="58"/>
        <v>0</v>
      </c>
      <c r="DN54" s="70">
        <f t="shared" si="58"/>
        <v>0</v>
      </c>
      <c r="DO54" s="70">
        <f t="shared" si="58"/>
        <v>0</v>
      </c>
      <c r="DP54" s="70">
        <f t="shared" si="58"/>
        <v>0</v>
      </c>
      <c r="DQ54" s="70">
        <f t="shared" si="58"/>
        <v>0</v>
      </c>
      <c r="DR54" s="70">
        <f t="shared" si="58"/>
        <v>0</v>
      </c>
      <c r="DS54" s="70">
        <f t="shared" si="58"/>
        <v>0</v>
      </c>
      <c r="DT54" s="70">
        <f t="shared" si="58"/>
        <v>0</v>
      </c>
      <c r="DU54" s="70">
        <f t="shared" si="58"/>
        <v>0</v>
      </c>
      <c r="DV54" s="70">
        <f t="shared" si="58"/>
        <v>0</v>
      </c>
      <c r="DW54" s="391">
        <f t="shared" si="43"/>
        <v>0</v>
      </c>
      <c r="DX54" s="80"/>
      <c r="DY54" s="70">
        <f t="shared" si="90"/>
        <v>0</v>
      </c>
      <c r="DZ54" s="70">
        <f t="shared" si="90"/>
        <v>0</v>
      </c>
      <c r="EA54" s="70">
        <f t="shared" si="90"/>
        <v>0</v>
      </c>
      <c r="EB54" s="70">
        <f t="shared" si="90"/>
        <v>0</v>
      </c>
      <c r="EC54" s="70">
        <f t="shared" si="90"/>
        <v>0</v>
      </c>
      <c r="ED54" s="70">
        <f t="shared" si="90"/>
        <v>0</v>
      </c>
      <c r="EE54" s="70">
        <f t="shared" si="90"/>
        <v>0</v>
      </c>
      <c r="EF54" s="70">
        <f t="shared" si="90"/>
        <v>0</v>
      </c>
      <c r="EG54" s="70">
        <f t="shared" si="90"/>
        <v>0</v>
      </c>
      <c r="EH54" s="70">
        <f t="shared" si="90"/>
        <v>0</v>
      </c>
      <c r="EI54" s="70">
        <f t="shared" si="90"/>
        <v>0</v>
      </c>
      <c r="EJ54" s="70">
        <f t="shared" si="90"/>
        <v>0</v>
      </c>
      <c r="EK54" s="392">
        <f t="shared" si="44"/>
        <v>0</v>
      </c>
      <c r="EO54" s="389">
        <f>SUM($AI54:$AK54)+SUM($AM54:$AO54)+SUM($AQ54:AS54)+SUM($AU54:AW54)+SUM($AY54:BA54)+SUM($BC54:BE54)+SUM($BG54:BI54)+SUM($BK54:BM54)+SUM($BO54:BQ54)+SUM($BS54:BU54)+SUM($BW54:BY54)+SUM($CA54:CC54)</f>
        <v>0</v>
      </c>
      <c r="EP54"/>
      <c r="EQ54">
        <f t="shared" si="87"/>
        <v>13</v>
      </c>
      <c r="ER54"/>
      <c r="ES54"/>
      <c r="ET54"/>
      <c r="EU54"/>
      <c r="EV54"/>
      <c r="EW54"/>
      <c r="EX54"/>
      <c r="EY54"/>
      <c r="EZ54"/>
      <c r="FA54"/>
      <c r="FB54"/>
      <c r="FC54"/>
      <c r="FD54"/>
      <c r="FE54"/>
      <c r="FF54"/>
      <c r="FG54"/>
      <c r="FH54"/>
      <c r="FI54"/>
      <c r="FJ54"/>
      <c r="FK54"/>
      <c r="FL54"/>
      <c r="FM54"/>
      <c r="FN54"/>
      <c r="FO54"/>
    </row>
    <row r="55" spans="1:171" s="2" customFormat="1" hidden="1" x14ac:dyDescent="0.25">
      <c r="A55" s="348" t="s">
        <v>323</v>
      </c>
      <c r="B55" s="107"/>
      <c r="C55" s="122"/>
      <c r="D55" s="112"/>
      <c r="E55" s="113"/>
      <c r="F55" s="113"/>
      <c r="G55" s="11"/>
      <c r="H55" s="112"/>
      <c r="I55" s="113"/>
      <c r="J55" s="113"/>
      <c r="K55" s="113"/>
      <c r="L55" s="113"/>
      <c r="M55" s="113"/>
      <c r="N55" s="113"/>
      <c r="O55" s="113"/>
      <c r="P55" s="113"/>
      <c r="Q55" s="113"/>
      <c r="R55" s="113"/>
      <c r="S55" s="11"/>
      <c r="T55" s="127"/>
      <c r="U55" s="127"/>
      <c r="V55" s="112"/>
      <c r="W55" s="113"/>
      <c r="X55" s="113"/>
      <c r="Y55" s="113"/>
      <c r="Z55" s="113"/>
      <c r="AA55" s="113"/>
      <c r="AB55" s="11"/>
      <c r="AC55" s="8"/>
      <c r="AD55" s="127">
        <f t="shared" si="59"/>
        <v>0</v>
      </c>
      <c r="AE55" s="9">
        <f t="shared" si="60"/>
        <v>0</v>
      </c>
      <c r="AF55" s="9">
        <f t="shared" si="61"/>
        <v>0</v>
      </c>
      <c r="AG55" s="9">
        <f t="shared" si="62"/>
        <v>0</v>
      </c>
      <c r="AH55" s="9">
        <f t="shared" si="39"/>
        <v>0</v>
      </c>
      <c r="AI55" s="214"/>
      <c r="AJ55" s="214"/>
      <c r="AK55" s="214"/>
      <c r="AL55" s="351">
        <f t="shared" si="4"/>
        <v>0</v>
      </c>
      <c r="AM55" s="214"/>
      <c r="AN55" s="214"/>
      <c r="AO55" s="214"/>
      <c r="AP55" s="351">
        <f t="shared" si="5"/>
        <v>0</v>
      </c>
      <c r="AQ55" s="214"/>
      <c r="AR55" s="214"/>
      <c r="AS55" s="214"/>
      <c r="AT55" s="351">
        <f t="shared" si="6"/>
        <v>0</v>
      </c>
      <c r="AU55" s="214"/>
      <c r="AV55" s="214"/>
      <c r="AW55" s="214"/>
      <c r="AX55" s="351">
        <f t="shared" si="7"/>
        <v>0</v>
      </c>
      <c r="AY55" s="214"/>
      <c r="AZ55" s="214"/>
      <c r="BA55" s="214"/>
      <c r="BB55" s="351">
        <f t="shared" si="48"/>
        <v>0</v>
      </c>
      <c r="BC55" s="214"/>
      <c r="BD55" s="214"/>
      <c r="BE55" s="214"/>
      <c r="BF55" s="351">
        <f t="shared" si="49"/>
        <v>0</v>
      </c>
      <c r="BG55" s="214"/>
      <c r="BH55" s="214"/>
      <c r="BI55" s="214"/>
      <c r="BJ55" s="351">
        <f t="shared" si="50"/>
        <v>0</v>
      </c>
      <c r="BK55" s="214"/>
      <c r="BL55" s="214"/>
      <c r="BM55" s="214"/>
      <c r="BN55" s="351">
        <f t="shared" si="51"/>
        <v>0</v>
      </c>
      <c r="BO55" s="214"/>
      <c r="BP55" s="214"/>
      <c r="BQ55" s="214"/>
      <c r="BR55" s="351">
        <f t="shared" si="8"/>
        <v>0</v>
      </c>
      <c r="BS55" s="214"/>
      <c r="BT55" s="214"/>
      <c r="BU55" s="214"/>
      <c r="BV55" s="351">
        <f t="shared" si="9"/>
        <v>0</v>
      </c>
      <c r="BW55" s="214"/>
      <c r="BX55" s="214"/>
      <c r="BY55" s="214"/>
      <c r="BZ55" s="351">
        <f t="shared" si="10"/>
        <v>0</v>
      </c>
      <c r="CA55" s="214"/>
      <c r="CB55" s="214"/>
      <c r="CC55" s="214"/>
      <c r="CD55" s="351">
        <f t="shared" si="11"/>
        <v>0</v>
      </c>
      <c r="CE55" s="59">
        <f t="shared" si="63"/>
        <v>0</v>
      </c>
      <c r="CF55" s="110" t="str">
        <f t="shared" si="64"/>
        <v/>
      </c>
      <c r="CG55" s="81">
        <f t="shared" si="65"/>
        <v>0</v>
      </c>
      <c r="CH55" s="81">
        <f t="shared" si="66"/>
        <v>0</v>
      </c>
      <c r="CI55" s="81">
        <f t="shared" si="67"/>
        <v>0</v>
      </c>
      <c r="CJ55" s="81">
        <f t="shared" si="68"/>
        <v>0</v>
      </c>
      <c r="CK55" s="81">
        <f t="shared" si="69"/>
        <v>0</v>
      </c>
      <c r="CL55" s="81">
        <f t="shared" si="70"/>
        <v>0</v>
      </c>
      <c r="CM55" s="81">
        <f t="shared" si="71"/>
        <v>0</v>
      </c>
      <c r="CN55" s="81">
        <f t="shared" si="72"/>
        <v>0</v>
      </c>
      <c r="CO55" s="14">
        <f t="shared" si="73"/>
        <v>0</v>
      </c>
      <c r="CP55" s="81">
        <f t="shared" si="74"/>
        <v>0</v>
      </c>
      <c r="CQ55" s="81">
        <f t="shared" si="75"/>
        <v>0</v>
      </c>
      <c r="CR55" s="81">
        <f t="shared" si="76"/>
        <v>0</v>
      </c>
      <c r="CS55" s="84">
        <f t="shared" si="56"/>
        <v>0</v>
      </c>
      <c r="CV55" s="14">
        <f t="shared" si="77"/>
        <v>0</v>
      </c>
      <c r="CW55" s="14">
        <f t="shared" si="78"/>
        <v>0</v>
      </c>
      <c r="CX55" s="14">
        <f t="shared" si="79"/>
        <v>0</v>
      </c>
      <c r="CY55" s="14">
        <f t="shared" si="80"/>
        <v>0</v>
      </c>
      <c r="CZ55" s="14">
        <f t="shared" si="81"/>
        <v>0</v>
      </c>
      <c r="DA55" s="14">
        <f t="shared" si="82"/>
        <v>0</v>
      </c>
      <c r="DB55" s="14">
        <f t="shared" si="88"/>
        <v>0</v>
      </c>
      <c r="DC55" s="14">
        <f t="shared" si="89"/>
        <v>0</v>
      </c>
      <c r="DD55" s="14">
        <f t="shared" si="83"/>
        <v>0</v>
      </c>
      <c r="DE55" s="14">
        <f t="shared" si="84"/>
        <v>0</v>
      </c>
      <c r="DF55" s="14">
        <f t="shared" si="85"/>
        <v>0</v>
      </c>
      <c r="DG55" s="14">
        <f t="shared" si="86"/>
        <v>0</v>
      </c>
      <c r="DH55" s="188">
        <f t="shared" si="57"/>
        <v>0</v>
      </c>
      <c r="DI55" s="202">
        <f t="shared" si="54"/>
        <v>0</v>
      </c>
      <c r="DK55" s="70">
        <f t="shared" si="42"/>
        <v>0</v>
      </c>
      <c r="DL55" s="70">
        <f t="shared" si="58"/>
        <v>0</v>
      </c>
      <c r="DM55" s="70">
        <f t="shared" si="58"/>
        <v>0</v>
      </c>
      <c r="DN55" s="70">
        <f t="shared" si="58"/>
        <v>0</v>
      </c>
      <c r="DO55" s="70">
        <f t="shared" si="58"/>
        <v>0</v>
      </c>
      <c r="DP55" s="70">
        <f t="shared" si="58"/>
        <v>0</v>
      </c>
      <c r="DQ55" s="70">
        <f t="shared" si="58"/>
        <v>0</v>
      </c>
      <c r="DR55" s="70">
        <f t="shared" si="58"/>
        <v>0</v>
      </c>
      <c r="DS55" s="70">
        <f t="shared" si="58"/>
        <v>0</v>
      </c>
      <c r="DT55" s="70">
        <f t="shared" si="58"/>
        <v>0</v>
      </c>
      <c r="DU55" s="70">
        <f t="shared" si="58"/>
        <v>0</v>
      </c>
      <c r="DV55" s="70">
        <f t="shared" si="58"/>
        <v>0</v>
      </c>
      <c r="DW55" s="391">
        <f t="shared" si="43"/>
        <v>0</v>
      </c>
      <c r="DX55" s="80"/>
      <c r="DY55" s="70">
        <f t="shared" si="90"/>
        <v>0</v>
      </c>
      <c r="DZ55" s="70">
        <f t="shared" si="90"/>
        <v>0</v>
      </c>
      <c r="EA55" s="70">
        <f t="shared" si="90"/>
        <v>0</v>
      </c>
      <c r="EB55" s="70">
        <f t="shared" si="90"/>
        <v>0</v>
      </c>
      <c r="EC55" s="70">
        <f t="shared" si="90"/>
        <v>0</v>
      </c>
      <c r="ED55" s="70">
        <f t="shared" si="90"/>
        <v>0</v>
      </c>
      <c r="EE55" s="70">
        <f t="shared" si="90"/>
        <v>0</v>
      </c>
      <c r="EF55" s="70">
        <f t="shared" si="90"/>
        <v>0</v>
      </c>
      <c r="EG55" s="70">
        <f t="shared" si="90"/>
        <v>0</v>
      </c>
      <c r="EH55" s="70">
        <f t="shared" si="90"/>
        <v>0</v>
      </c>
      <c r="EI55" s="70">
        <f t="shared" si="90"/>
        <v>0</v>
      </c>
      <c r="EJ55" s="70">
        <f t="shared" si="90"/>
        <v>0</v>
      </c>
      <c r="EK55" s="392">
        <f t="shared" si="44"/>
        <v>0</v>
      </c>
      <c r="EO55" s="389">
        <f>SUM($AI55:$AK55)+SUM($AM55:$AO55)+SUM($AQ55:AS55)+SUM($AU55:AW55)+SUM($AY55:BA55)+SUM($BC55:BE55)+SUM($BG55:BI55)+SUM($BK55:BM55)+SUM($BO55:BQ55)+SUM($BS55:BU55)+SUM($BW55:BY55)+SUM($CA55:CC55)</f>
        <v>0</v>
      </c>
      <c r="EP55"/>
      <c r="EQ55">
        <f t="shared" si="87"/>
        <v>13</v>
      </c>
      <c r="ER55"/>
      <c r="ES55"/>
      <c r="ET55"/>
      <c r="EU55"/>
      <c r="EV55"/>
      <c r="EW55"/>
      <c r="EX55"/>
      <c r="EY55"/>
      <c r="EZ55"/>
      <c r="FA55"/>
      <c r="FB55"/>
      <c r="FC55"/>
      <c r="FD55"/>
      <c r="FE55"/>
      <c r="FF55"/>
      <c r="FG55"/>
      <c r="FH55"/>
      <c r="FI55"/>
      <c r="FJ55"/>
      <c r="FK55"/>
      <c r="FL55"/>
      <c r="FM55"/>
      <c r="FN55"/>
      <c r="FO55"/>
    </row>
    <row r="56" spans="1:171" s="2" customFormat="1" hidden="1" x14ac:dyDescent="0.25">
      <c r="A56" s="348" t="s">
        <v>323</v>
      </c>
      <c r="B56" s="107"/>
      <c r="C56" s="122"/>
      <c r="D56" s="112"/>
      <c r="E56" s="113"/>
      <c r="F56" s="113"/>
      <c r="G56" s="11"/>
      <c r="H56" s="112"/>
      <c r="I56" s="113"/>
      <c r="J56" s="113"/>
      <c r="K56" s="113"/>
      <c r="L56" s="113"/>
      <c r="M56" s="113"/>
      <c r="N56" s="113"/>
      <c r="O56" s="113"/>
      <c r="P56" s="113"/>
      <c r="Q56" s="113"/>
      <c r="R56" s="113"/>
      <c r="S56" s="11"/>
      <c r="T56" s="127"/>
      <c r="U56" s="127"/>
      <c r="V56" s="112"/>
      <c r="W56" s="113"/>
      <c r="X56" s="113"/>
      <c r="Y56" s="113"/>
      <c r="Z56" s="113"/>
      <c r="AA56" s="113"/>
      <c r="AB56" s="11"/>
      <c r="AC56" s="8"/>
      <c r="AD56" s="127">
        <f t="shared" si="59"/>
        <v>0</v>
      </c>
      <c r="AE56" s="9">
        <f t="shared" si="60"/>
        <v>0</v>
      </c>
      <c r="AF56" s="9">
        <f t="shared" si="61"/>
        <v>0</v>
      </c>
      <c r="AG56" s="9">
        <f t="shared" si="62"/>
        <v>0</v>
      </c>
      <c r="AH56" s="9">
        <f t="shared" si="39"/>
        <v>0</v>
      </c>
      <c r="AI56" s="214"/>
      <c r="AJ56" s="214"/>
      <c r="AK56" s="214"/>
      <c r="AL56" s="351">
        <f t="shared" si="4"/>
        <v>0</v>
      </c>
      <c r="AM56" s="214"/>
      <c r="AN56" s="214"/>
      <c r="AO56" s="214"/>
      <c r="AP56" s="351">
        <f t="shared" si="5"/>
        <v>0</v>
      </c>
      <c r="AQ56" s="214"/>
      <c r="AR56" s="214"/>
      <c r="AS56" s="214"/>
      <c r="AT56" s="351">
        <f t="shared" si="6"/>
        <v>0</v>
      </c>
      <c r="AU56" s="214"/>
      <c r="AV56" s="214"/>
      <c r="AW56" s="214"/>
      <c r="AX56" s="351">
        <f t="shared" si="7"/>
        <v>0</v>
      </c>
      <c r="AY56" s="214"/>
      <c r="AZ56" s="214"/>
      <c r="BA56" s="214"/>
      <c r="BB56" s="351">
        <f t="shared" si="48"/>
        <v>0</v>
      </c>
      <c r="BC56" s="214"/>
      <c r="BD56" s="214"/>
      <c r="BE56" s="214"/>
      <c r="BF56" s="351">
        <f t="shared" si="49"/>
        <v>0</v>
      </c>
      <c r="BG56" s="214"/>
      <c r="BH56" s="214"/>
      <c r="BI56" s="214"/>
      <c r="BJ56" s="351">
        <f t="shared" si="50"/>
        <v>0</v>
      </c>
      <c r="BK56" s="214"/>
      <c r="BL56" s="214"/>
      <c r="BM56" s="214"/>
      <c r="BN56" s="351">
        <f t="shared" si="51"/>
        <v>0</v>
      </c>
      <c r="BO56" s="214"/>
      <c r="BP56" s="214"/>
      <c r="BQ56" s="214"/>
      <c r="BR56" s="351">
        <f t="shared" si="8"/>
        <v>0</v>
      </c>
      <c r="BS56" s="214"/>
      <c r="BT56" s="214"/>
      <c r="BU56" s="214"/>
      <c r="BV56" s="351">
        <f t="shared" si="9"/>
        <v>0</v>
      </c>
      <c r="BW56" s="214"/>
      <c r="BX56" s="214"/>
      <c r="BY56" s="214"/>
      <c r="BZ56" s="351">
        <f t="shared" si="10"/>
        <v>0</v>
      </c>
      <c r="CA56" s="214"/>
      <c r="CB56" s="214"/>
      <c r="CC56" s="214"/>
      <c r="CD56" s="351">
        <f t="shared" si="11"/>
        <v>0</v>
      </c>
      <c r="CE56" s="59">
        <f t="shared" si="63"/>
        <v>0</v>
      </c>
      <c r="CF56" s="110" t="str">
        <f t="shared" si="64"/>
        <v/>
      </c>
      <c r="CG56" s="81">
        <f t="shared" si="65"/>
        <v>0</v>
      </c>
      <c r="CH56" s="81">
        <f t="shared" si="66"/>
        <v>0</v>
      </c>
      <c r="CI56" s="81">
        <f t="shared" si="67"/>
        <v>0</v>
      </c>
      <c r="CJ56" s="81">
        <f t="shared" si="68"/>
        <v>0</v>
      </c>
      <c r="CK56" s="81">
        <f t="shared" si="69"/>
        <v>0</v>
      </c>
      <c r="CL56" s="81">
        <f t="shared" si="70"/>
        <v>0</v>
      </c>
      <c r="CM56" s="81">
        <f t="shared" si="71"/>
        <v>0</v>
      </c>
      <c r="CN56" s="81">
        <f t="shared" si="72"/>
        <v>0</v>
      </c>
      <c r="CO56" s="14">
        <f t="shared" si="73"/>
        <v>0</v>
      </c>
      <c r="CP56" s="81">
        <f t="shared" si="74"/>
        <v>0</v>
      </c>
      <c r="CQ56" s="81">
        <f t="shared" si="75"/>
        <v>0</v>
      </c>
      <c r="CR56" s="81">
        <f t="shared" si="76"/>
        <v>0</v>
      </c>
      <c r="CS56" s="84">
        <f t="shared" si="56"/>
        <v>0</v>
      </c>
      <c r="CV56" s="14">
        <f t="shared" si="77"/>
        <v>0</v>
      </c>
      <c r="CW56" s="14">
        <f t="shared" si="78"/>
        <v>0</v>
      </c>
      <c r="CX56" s="14">
        <f t="shared" si="79"/>
        <v>0</v>
      </c>
      <c r="CY56" s="14">
        <f t="shared" si="80"/>
        <v>0</v>
      </c>
      <c r="CZ56" s="14">
        <f t="shared" si="81"/>
        <v>0</v>
      </c>
      <c r="DA56" s="14">
        <f t="shared" si="82"/>
        <v>0</v>
      </c>
      <c r="DB56" s="14">
        <f t="shared" si="88"/>
        <v>0</v>
      </c>
      <c r="DC56" s="14">
        <f t="shared" si="89"/>
        <v>0</v>
      </c>
      <c r="DD56" s="14">
        <f t="shared" si="83"/>
        <v>0</v>
      </c>
      <c r="DE56" s="14">
        <f t="shared" si="84"/>
        <v>0</v>
      </c>
      <c r="DF56" s="14">
        <f t="shared" si="85"/>
        <v>0</v>
      </c>
      <c r="DG56" s="14">
        <f t="shared" si="86"/>
        <v>0</v>
      </c>
      <c r="DH56" s="188">
        <f t="shared" si="57"/>
        <v>0</v>
      </c>
      <c r="DI56" s="202">
        <f t="shared" si="54"/>
        <v>0</v>
      </c>
      <c r="DK56" s="70">
        <f t="shared" si="42"/>
        <v>0</v>
      </c>
      <c r="DL56" s="70">
        <f t="shared" si="58"/>
        <v>0</v>
      </c>
      <c r="DM56" s="70">
        <f t="shared" si="58"/>
        <v>0</v>
      </c>
      <c r="DN56" s="70">
        <f t="shared" si="58"/>
        <v>0</v>
      </c>
      <c r="DO56" s="70">
        <f t="shared" si="58"/>
        <v>0</v>
      </c>
      <c r="DP56" s="70">
        <f t="shared" si="58"/>
        <v>0</v>
      </c>
      <c r="DQ56" s="70">
        <f t="shared" si="58"/>
        <v>0</v>
      </c>
      <c r="DR56" s="70">
        <f t="shared" si="58"/>
        <v>0</v>
      </c>
      <c r="DS56" s="70">
        <f t="shared" si="58"/>
        <v>0</v>
      </c>
      <c r="DT56" s="70">
        <f t="shared" si="58"/>
        <v>0</v>
      </c>
      <c r="DU56" s="70">
        <f t="shared" si="58"/>
        <v>0</v>
      </c>
      <c r="DV56" s="70">
        <f t="shared" si="58"/>
        <v>0</v>
      </c>
      <c r="DW56" s="391">
        <f t="shared" si="43"/>
        <v>0</v>
      </c>
      <c r="DX56" s="80"/>
      <c r="DY56" s="70">
        <f t="shared" si="90"/>
        <v>0</v>
      </c>
      <c r="DZ56" s="70">
        <f t="shared" si="90"/>
        <v>0</v>
      </c>
      <c r="EA56" s="70">
        <f t="shared" si="90"/>
        <v>0</v>
      </c>
      <c r="EB56" s="70">
        <f t="shared" si="90"/>
        <v>0</v>
      </c>
      <c r="EC56" s="70">
        <f t="shared" si="90"/>
        <v>0</v>
      </c>
      <c r="ED56" s="70">
        <f t="shared" si="90"/>
        <v>0</v>
      </c>
      <c r="EE56" s="70">
        <f t="shared" si="90"/>
        <v>0</v>
      </c>
      <c r="EF56" s="70">
        <f t="shared" si="90"/>
        <v>0</v>
      </c>
      <c r="EG56" s="70">
        <f t="shared" si="90"/>
        <v>0</v>
      </c>
      <c r="EH56" s="70">
        <f t="shared" si="90"/>
        <v>0</v>
      </c>
      <c r="EI56" s="70">
        <f t="shared" si="90"/>
        <v>0</v>
      </c>
      <c r="EJ56" s="70">
        <f t="shared" si="90"/>
        <v>0</v>
      </c>
      <c r="EK56" s="392">
        <f t="shared" si="44"/>
        <v>0</v>
      </c>
      <c r="EO56" s="389">
        <f>SUM($AI56:$AK56)+SUM($AM56:$AO56)+SUM($AQ56:AS56)+SUM($AU56:AW56)+SUM($AY56:BA56)+SUM($BC56:BE56)+SUM($BG56:BI56)+SUM($BK56:BM56)+SUM($BO56:BQ56)+SUM($BS56:BU56)+SUM($BW56:BY56)+SUM($CA56:CC56)</f>
        <v>0</v>
      </c>
      <c r="EP56"/>
      <c r="EQ56">
        <f t="shared" si="87"/>
        <v>13</v>
      </c>
      <c r="ER56"/>
      <c r="ES56"/>
      <c r="ET56"/>
      <c r="EU56"/>
      <c r="EV56"/>
      <c r="EW56"/>
      <c r="EX56"/>
      <c r="EY56"/>
      <c r="EZ56"/>
      <c r="FA56"/>
      <c r="FB56"/>
      <c r="FC56"/>
      <c r="FD56"/>
      <c r="FE56"/>
      <c r="FF56"/>
      <c r="FG56"/>
      <c r="FH56"/>
      <c r="FI56"/>
      <c r="FJ56"/>
      <c r="FK56"/>
      <c r="FL56"/>
      <c r="FM56"/>
      <c r="FN56"/>
      <c r="FO56"/>
    </row>
    <row r="57" spans="1:171" s="2" customFormat="1" hidden="1" x14ac:dyDescent="0.25">
      <c r="A57" s="348" t="s">
        <v>323</v>
      </c>
      <c r="B57" s="107"/>
      <c r="C57" s="122"/>
      <c r="D57" s="112"/>
      <c r="E57" s="113"/>
      <c r="F57" s="113"/>
      <c r="G57" s="11"/>
      <c r="H57" s="112"/>
      <c r="I57" s="113"/>
      <c r="J57" s="113"/>
      <c r="K57" s="113"/>
      <c r="L57" s="113"/>
      <c r="M57" s="113"/>
      <c r="N57" s="113"/>
      <c r="O57" s="113"/>
      <c r="P57" s="113"/>
      <c r="Q57" s="113"/>
      <c r="R57" s="113"/>
      <c r="S57" s="11"/>
      <c r="T57" s="127"/>
      <c r="U57" s="127"/>
      <c r="V57" s="112"/>
      <c r="W57" s="113"/>
      <c r="X57" s="113"/>
      <c r="Y57" s="113"/>
      <c r="Z57" s="113"/>
      <c r="AA57" s="113"/>
      <c r="AB57" s="11"/>
      <c r="AC57" s="8"/>
      <c r="AD57" s="127">
        <f t="shared" si="59"/>
        <v>0</v>
      </c>
      <c r="AE57" s="9">
        <f t="shared" si="60"/>
        <v>0</v>
      </c>
      <c r="AF57" s="9">
        <f t="shared" si="61"/>
        <v>0</v>
      </c>
      <c r="AG57" s="9">
        <f t="shared" si="62"/>
        <v>0</v>
      </c>
      <c r="AH57" s="9">
        <f t="shared" si="39"/>
        <v>0</v>
      </c>
      <c r="AI57" s="214"/>
      <c r="AJ57" s="214"/>
      <c r="AK57" s="214"/>
      <c r="AL57" s="351">
        <f t="shared" si="4"/>
        <v>0</v>
      </c>
      <c r="AM57" s="214"/>
      <c r="AN57" s="214"/>
      <c r="AO57" s="214"/>
      <c r="AP57" s="351">
        <f t="shared" si="5"/>
        <v>0</v>
      </c>
      <c r="AQ57" s="214"/>
      <c r="AR57" s="214"/>
      <c r="AS57" s="214"/>
      <c r="AT57" s="351">
        <f t="shared" si="6"/>
        <v>0</v>
      </c>
      <c r="AU57" s="214"/>
      <c r="AV57" s="214"/>
      <c r="AW57" s="214"/>
      <c r="AX57" s="351">
        <f t="shared" si="7"/>
        <v>0</v>
      </c>
      <c r="AY57" s="214"/>
      <c r="AZ57" s="214"/>
      <c r="BA57" s="214"/>
      <c r="BB57" s="351">
        <f t="shared" si="48"/>
        <v>0</v>
      </c>
      <c r="BC57" s="214"/>
      <c r="BD57" s="214"/>
      <c r="BE57" s="214"/>
      <c r="BF57" s="351">
        <f t="shared" si="49"/>
        <v>0</v>
      </c>
      <c r="BG57" s="214"/>
      <c r="BH57" s="214"/>
      <c r="BI57" s="214"/>
      <c r="BJ57" s="351">
        <f t="shared" si="50"/>
        <v>0</v>
      </c>
      <c r="BK57" s="214"/>
      <c r="BL57" s="214"/>
      <c r="BM57" s="214"/>
      <c r="BN57" s="351">
        <f t="shared" si="51"/>
        <v>0</v>
      </c>
      <c r="BO57" s="214"/>
      <c r="BP57" s="214"/>
      <c r="BQ57" s="214"/>
      <c r="BR57" s="351">
        <f t="shared" si="8"/>
        <v>0</v>
      </c>
      <c r="BS57" s="214"/>
      <c r="BT57" s="214"/>
      <c r="BU57" s="214"/>
      <c r="BV57" s="351">
        <f t="shared" si="9"/>
        <v>0</v>
      </c>
      <c r="BW57" s="214"/>
      <c r="BX57" s="214"/>
      <c r="BY57" s="214"/>
      <c r="BZ57" s="351">
        <f t="shared" si="10"/>
        <v>0</v>
      </c>
      <c r="CA57" s="214"/>
      <c r="CB57" s="214"/>
      <c r="CC57" s="214"/>
      <c r="CD57" s="351">
        <f t="shared" si="11"/>
        <v>0</v>
      </c>
      <c r="CE57" s="59">
        <f t="shared" si="63"/>
        <v>0</v>
      </c>
      <c r="CF57" s="110" t="str">
        <f t="shared" si="64"/>
        <v/>
      </c>
      <c r="CG57" s="81">
        <f t="shared" si="65"/>
        <v>0</v>
      </c>
      <c r="CH57" s="81">
        <f t="shared" si="66"/>
        <v>0</v>
      </c>
      <c r="CI57" s="81">
        <f t="shared" si="67"/>
        <v>0</v>
      </c>
      <c r="CJ57" s="81">
        <f t="shared" si="68"/>
        <v>0</v>
      </c>
      <c r="CK57" s="81">
        <f t="shared" si="69"/>
        <v>0</v>
      </c>
      <c r="CL57" s="81">
        <f t="shared" si="70"/>
        <v>0</v>
      </c>
      <c r="CM57" s="81">
        <f t="shared" si="71"/>
        <v>0</v>
      </c>
      <c r="CN57" s="81">
        <f t="shared" si="72"/>
        <v>0</v>
      </c>
      <c r="CO57" s="14">
        <f t="shared" si="73"/>
        <v>0</v>
      </c>
      <c r="CP57" s="81">
        <f t="shared" si="74"/>
        <v>0</v>
      </c>
      <c r="CQ57" s="81">
        <f t="shared" si="75"/>
        <v>0</v>
      </c>
      <c r="CR57" s="81">
        <f t="shared" si="76"/>
        <v>0</v>
      </c>
      <c r="CS57" s="84">
        <f t="shared" si="56"/>
        <v>0</v>
      </c>
      <c r="CV57" s="14">
        <f t="shared" si="77"/>
        <v>0</v>
      </c>
      <c r="CW57" s="14">
        <f t="shared" si="78"/>
        <v>0</v>
      </c>
      <c r="CX57" s="14">
        <f t="shared" si="79"/>
        <v>0</v>
      </c>
      <c r="CY57" s="14">
        <f t="shared" si="80"/>
        <v>0</v>
      </c>
      <c r="CZ57" s="14">
        <f t="shared" si="81"/>
        <v>0</v>
      </c>
      <c r="DA57" s="14">
        <f t="shared" si="82"/>
        <v>0</v>
      </c>
      <c r="DB57" s="14">
        <f t="shared" si="88"/>
        <v>0</v>
      </c>
      <c r="DC57" s="14">
        <f t="shared" si="89"/>
        <v>0</v>
      </c>
      <c r="DD57" s="14">
        <f t="shared" si="83"/>
        <v>0</v>
      </c>
      <c r="DE57" s="14">
        <f t="shared" si="84"/>
        <v>0</v>
      </c>
      <c r="DF57" s="14">
        <f t="shared" si="85"/>
        <v>0</v>
      </c>
      <c r="DG57" s="14">
        <f t="shared" si="86"/>
        <v>0</v>
      </c>
      <c r="DH57" s="188">
        <f t="shared" si="57"/>
        <v>0</v>
      </c>
      <c r="DI57" s="202">
        <f t="shared" si="54"/>
        <v>0</v>
      </c>
      <c r="DK57" s="70">
        <f t="shared" si="42"/>
        <v>0</v>
      </c>
      <c r="DL57" s="70">
        <f t="shared" si="58"/>
        <v>0</v>
      </c>
      <c r="DM57" s="70">
        <f t="shared" si="58"/>
        <v>0</v>
      </c>
      <c r="DN57" s="70">
        <f t="shared" si="58"/>
        <v>0</v>
      </c>
      <c r="DO57" s="70">
        <f t="shared" si="58"/>
        <v>0</v>
      </c>
      <c r="DP57" s="70">
        <f t="shared" si="58"/>
        <v>0</v>
      </c>
      <c r="DQ57" s="70">
        <f t="shared" si="58"/>
        <v>0</v>
      </c>
      <c r="DR57" s="70">
        <f t="shared" si="58"/>
        <v>0</v>
      </c>
      <c r="DS57" s="70">
        <f t="shared" si="58"/>
        <v>0</v>
      </c>
      <c r="DT57" s="70">
        <f t="shared" si="58"/>
        <v>0</v>
      </c>
      <c r="DU57" s="70">
        <f t="shared" si="58"/>
        <v>0</v>
      </c>
      <c r="DV57" s="70">
        <f t="shared" si="58"/>
        <v>0</v>
      </c>
      <c r="DW57" s="391">
        <f t="shared" si="43"/>
        <v>0</v>
      </c>
      <c r="DX57" s="80"/>
      <c r="DY57" s="70">
        <f t="shared" si="90"/>
        <v>0</v>
      </c>
      <c r="DZ57" s="70">
        <f t="shared" si="90"/>
        <v>0</v>
      </c>
      <c r="EA57" s="70">
        <f t="shared" si="90"/>
        <v>0</v>
      </c>
      <c r="EB57" s="70">
        <f t="shared" si="90"/>
        <v>0</v>
      </c>
      <c r="EC57" s="70">
        <f t="shared" si="90"/>
        <v>0</v>
      </c>
      <c r="ED57" s="70">
        <f t="shared" si="90"/>
        <v>0</v>
      </c>
      <c r="EE57" s="70">
        <f t="shared" si="90"/>
        <v>0</v>
      </c>
      <c r="EF57" s="70">
        <f t="shared" si="90"/>
        <v>0</v>
      </c>
      <c r="EG57" s="70">
        <f t="shared" si="90"/>
        <v>0</v>
      </c>
      <c r="EH57" s="70">
        <f t="shared" si="90"/>
        <v>0</v>
      </c>
      <c r="EI57" s="70">
        <f t="shared" si="90"/>
        <v>0</v>
      </c>
      <c r="EJ57" s="70">
        <f t="shared" si="90"/>
        <v>0</v>
      </c>
      <c r="EK57" s="392">
        <f t="shared" si="44"/>
        <v>0</v>
      </c>
      <c r="EO57" s="389">
        <f>SUM($AI57:$AK57)+SUM($AM57:$AO57)+SUM($AQ57:AS57)+SUM($AU57:AW57)+SUM($AY57:BA57)+SUM($BC57:BE57)+SUM($BG57:BI57)+SUM($BK57:BM57)+SUM($BO57:BQ57)+SUM($BS57:BU57)+SUM($BW57:BY57)+SUM($CA57:CC57)</f>
        <v>0</v>
      </c>
      <c r="EP57"/>
      <c r="EQ57">
        <f t="shared" si="87"/>
        <v>13</v>
      </c>
      <c r="ER57"/>
      <c r="ES57"/>
      <c r="ET57"/>
      <c r="EU57"/>
      <c r="EV57"/>
      <c r="EW57"/>
      <c r="EX57"/>
      <c r="EY57"/>
      <c r="EZ57"/>
      <c r="FA57"/>
      <c r="FB57"/>
      <c r="FC57"/>
      <c r="FD57"/>
      <c r="FE57"/>
      <c r="FF57"/>
      <c r="FG57"/>
      <c r="FH57"/>
      <c r="FI57"/>
      <c r="FJ57"/>
      <c r="FK57"/>
      <c r="FL57"/>
      <c r="FM57"/>
      <c r="FN57"/>
      <c r="FO57"/>
    </row>
    <row r="58" spans="1:171" s="2" customFormat="1" hidden="1" x14ac:dyDescent="0.25">
      <c r="A58" s="348" t="s">
        <v>323</v>
      </c>
      <c r="B58" s="107"/>
      <c r="C58" s="122"/>
      <c r="D58" s="112"/>
      <c r="E58" s="113"/>
      <c r="F58" s="113"/>
      <c r="G58" s="11"/>
      <c r="H58" s="112"/>
      <c r="I58" s="113"/>
      <c r="J58" s="113"/>
      <c r="K58" s="113"/>
      <c r="L58" s="113"/>
      <c r="M58" s="113"/>
      <c r="N58" s="113"/>
      <c r="O58" s="113"/>
      <c r="P58" s="113"/>
      <c r="Q58" s="113"/>
      <c r="R58" s="113"/>
      <c r="S58" s="11"/>
      <c r="T58" s="127"/>
      <c r="U58" s="127"/>
      <c r="V58" s="112"/>
      <c r="W58" s="113"/>
      <c r="X58" s="113"/>
      <c r="Y58" s="113"/>
      <c r="Z58" s="113"/>
      <c r="AA58" s="113"/>
      <c r="AB58" s="11"/>
      <c r="AC58" s="8"/>
      <c r="AD58" s="127">
        <f t="shared" si="59"/>
        <v>0</v>
      </c>
      <c r="AE58" s="9">
        <f t="shared" si="60"/>
        <v>0</v>
      </c>
      <c r="AF58" s="9">
        <f t="shared" si="61"/>
        <v>0</v>
      </c>
      <c r="AG58" s="9">
        <f t="shared" si="62"/>
        <v>0</v>
      </c>
      <c r="AH58" s="9">
        <f t="shared" si="39"/>
        <v>0</v>
      </c>
      <c r="AI58" s="214"/>
      <c r="AJ58" s="214"/>
      <c r="AK58" s="214"/>
      <c r="AL58" s="351">
        <f t="shared" si="4"/>
        <v>0</v>
      </c>
      <c r="AM58" s="214"/>
      <c r="AN58" s="214"/>
      <c r="AO58" s="214"/>
      <c r="AP58" s="351">
        <f t="shared" si="5"/>
        <v>0</v>
      </c>
      <c r="AQ58" s="214"/>
      <c r="AR58" s="214"/>
      <c r="AS58" s="214"/>
      <c r="AT58" s="351">
        <f t="shared" si="6"/>
        <v>0</v>
      </c>
      <c r="AU58" s="214"/>
      <c r="AV58" s="214"/>
      <c r="AW58" s="214"/>
      <c r="AX58" s="351">
        <f t="shared" si="7"/>
        <v>0</v>
      </c>
      <c r="AY58" s="214"/>
      <c r="AZ58" s="214"/>
      <c r="BA58" s="214"/>
      <c r="BB58" s="351">
        <f t="shared" si="48"/>
        <v>0</v>
      </c>
      <c r="BC58" s="214"/>
      <c r="BD58" s="214"/>
      <c r="BE58" s="214"/>
      <c r="BF58" s="351">
        <f t="shared" si="49"/>
        <v>0</v>
      </c>
      <c r="BG58" s="214"/>
      <c r="BH58" s="214"/>
      <c r="BI58" s="214"/>
      <c r="BJ58" s="351">
        <f t="shared" si="50"/>
        <v>0</v>
      </c>
      <c r="BK58" s="214"/>
      <c r="BL58" s="214"/>
      <c r="BM58" s="214"/>
      <c r="BN58" s="351">
        <f t="shared" si="51"/>
        <v>0</v>
      </c>
      <c r="BO58" s="214"/>
      <c r="BP58" s="214"/>
      <c r="BQ58" s="214"/>
      <c r="BR58" s="351">
        <f t="shared" si="8"/>
        <v>0</v>
      </c>
      <c r="BS58" s="214"/>
      <c r="BT58" s="214"/>
      <c r="BU58" s="214"/>
      <c r="BV58" s="351">
        <f t="shared" si="9"/>
        <v>0</v>
      </c>
      <c r="BW58" s="214"/>
      <c r="BX58" s="214"/>
      <c r="BY58" s="214"/>
      <c r="BZ58" s="351">
        <f t="shared" si="10"/>
        <v>0</v>
      </c>
      <c r="CA58" s="214"/>
      <c r="CB58" s="214"/>
      <c r="CC58" s="214"/>
      <c r="CD58" s="351">
        <f t="shared" si="11"/>
        <v>0</v>
      </c>
      <c r="CE58" s="59">
        <f t="shared" si="63"/>
        <v>0</v>
      </c>
      <c r="CF58" s="110" t="str">
        <f t="shared" si="64"/>
        <v/>
      </c>
      <c r="CG58" s="81">
        <f t="shared" si="65"/>
        <v>0</v>
      </c>
      <c r="CH58" s="81">
        <f t="shared" si="66"/>
        <v>0</v>
      </c>
      <c r="CI58" s="81">
        <f t="shared" si="67"/>
        <v>0</v>
      </c>
      <c r="CJ58" s="81">
        <f t="shared" si="68"/>
        <v>0</v>
      </c>
      <c r="CK58" s="81">
        <f t="shared" si="69"/>
        <v>0</v>
      </c>
      <c r="CL58" s="81">
        <f t="shared" si="70"/>
        <v>0</v>
      </c>
      <c r="CM58" s="81">
        <f t="shared" si="71"/>
        <v>0</v>
      </c>
      <c r="CN58" s="81">
        <f t="shared" si="72"/>
        <v>0</v>
      </c>
      <c r="CO58" s="14">
        <f t="shared" si="73"/>
        <v>0</v>
      </c>
      <c r="CP58" s="81">
        <f t="shared" si="74"/>
        <v>0</v>
      </c>
      <c r="CQ58" s="81">
        <f t="shared" si="75"/>
        <v>0</v>
      </c>
      <c r="CR58" s="81">
        <f t="shared" si="76"/>
        <v>0</v>
      </c>
      <c r="CS58" s="84">
        <f t="shared" si="56"/>
        <v>0</v>
      </c>
      <c r="CV58" s="14">
        <f t="shared" si="77"/>
        <v>0</v>
      </c>
      <c r="CW58" s="14">
        <f t="shared" si="78"/>
        <v>0</v>
      </c>
      <c r="CX58" s="14">
        <f t="shared" si="79"/>
        <v>0</v>
      </c>
      <c r="CY58" s="14">
        <f t="shared" si="80"/>
        <v>0</v>
      </c>
      <c r="CZ58" s="14">
        <f t="shared" si="81"/>
        <v>0</v>
      </c>
      <c r="DA58" s="14">
        <f t="shared" si="82"/>
        <v>0</v>
      </c>
      <c r="DB58" s="14">
        <f t="shared" si="88"/>
        <v>0</v>
      </c>
      <c r="DC58" s="14">
        <f t="shared" si="89"/>
        <v>0</v>
      </c>
      <c r="DD58" s="14">
        <f t="shared" si="83"/>
        <v>0</v>
      </c>
      <c r="DE58" s="14">
        <f t="shared" si="84"/>
        <v>0</v>
      </c>
      <c r="DF58" s="14">
        <f t="shared" si="85"/>
        <v>0</v>
      </c>
      <c r="DG58" s="14">
        <f t="shared" si="86"/>
        <v>0</v>
      </c>
      <c r="DH58" s="188">
        <f t="shared" si="57"/>
        <v>0</v>
      </c>
      <c r="DI58" s="202">
        <f t="shared" si="54"/>
        <v>0</v>
      </c>
      <c r="DK58" s="70">
        <f t="shared" si="42"/>
        <v>0</v>
      </c>
      <c r="DL58" s="70">
        <f t="shared" si="58"/>
        <v>0</v>
      </c>
      <c r="DM58" s="70">
        <f t="shared" si="58"/>
        <v>0</v>
      </c>
      <c r="DN58" s="70">
        <f t="shared" si="58"/>
        <v>0</v>
      </c>
      <c r="DO58" s="70">
        <f t="shared" si="58"/>
        <v>0</v>
      </c>
      <c r="DP58" s="70">
        <f t="shared" si="58"/>
        <v>0</v>
      </c>
      <c r="DQ58" s="70">
        <f t="shared" si="58"/>
        <v>0</v>
      </c>
      <c r="DR58" s="70">
        <f t="shared" si="58"/>
        <v>0</v>
      </c>
      <c r="DS58" s="70">
        <f t="shared" si="58"/>
        <v>0</v>
      </c>
      <c r="DT58" s="70">
        <f t="shared" si="58"/>
        <v>0</v>
      </c>
      <c r="DU58" s="70">
        <f t="shared" si="58"/>
        <v>0</v>
      </c>
      <c r="DV58" s="70">
        <f t="shared" si="58"/>
        <v>0</v>
      </c>
      <c r="DW58" s="391">
        <f t="shared" si="43"/>
        <v>0</v>
      </c>
      <c r="DX58" s="80"/>
      <c r="DY58" s="70">
        <f t="shared" si="90"/>
        <v>0</v>
      </c>
      <c r="DZ58" s="70">
        <f t="shared" si="90"/>
        <v>0</v>
      </c>
      <c r="EA58" s="70">
        <f t="shared" si="90"/>
        <v>0</v>
      </c>
      <c r="EB58" s="70">
        <f t="shared" si="90"/>
        <v>0</v>
      </c>
      <c r="EC58" s="70">
        <f t="shared" si="90"/>
        <v>0</v>
      </c>
      <c r="ED58" s="70">
        <f t="shared" si="90"/>
        <v>0</v>
      </c>
      <c r="EE58" s="70">
        <f t="shared" si="90"/>
        <v>0</v>
      </c>
      <c r="EF58" s="70">
        <f t="shared" si="90"/>
        <v>0</v>
      </c>
      <c r="EG58" s="70">
        <f t="shared" si="90"/>
        <v>0</v>
      </c>
      <c r="EH58" s="70">
        <f t="shared" si="90"/>
        <v>0</v>
      </c>
      <c r="EI58" s="70">
        <f t="shared" si="90"/>
        <v>0</v>
      </c>
      <c r="EJ58" s="70">
        <f t="shared" si="90"/>
        <v>0</v>
      </c>
      <c r="EK58" s="392">
        <f t="shared" si="44"/>
        <v>0</v>
      </c>
      <c r="EO58" s="389">
        <f>SUM($AI58:$AK58)+SUM($AM58:$AO58)+SUM($AQ58:AS58)+SUM($AU58:AW58)+SUM($AY58:BA58)+SUM($BC58:BE58)+SUM($BG58:BI58)+SUM($BK58:BM58)+SUM($BO58:BQ58)+SUM($BS58:BU58)+SUM($BW58:BY58)+SUM($CA58:CC58)</f>
        <v>0</v>
      </c>
      <c r="EP58"/>
      <c r="EQ58">
        <f t="shared" si="87"/>
        <v>13</v>
      </c>
      <c r="ER58"/>
      <c r="ES58"/>
      <c r="ET58"/>
      <c r="EU58"/>
      <c r="EV58"/>
      <c r="EW58"/>
      <c r="EX58"/>
      <c r="EY58"/>
      <c r="EZ58"/>
      <c r="FA58"/>
      <c r="FB58"/>
      <c r="FC58"/>
      <c r="FD58"/>
      <c r="FE58"/>
      <c r="FF58"/>
      <c r="FG58"/>
      <c r="FH58"/>
      <c r="FI58"/>
      <c r="FJ58"/>
      <c r="FK58"/>
      <c r="FL58"/>
      <c r="FM58"/>
      <c r="FN58"/>
      <c r="FO58"/>
    </row>
    <row r="59" spans="1:171" s="2" customFormat="1" hidden="1" x14ac:dyDescent="0.25">
      <c r="A59" s="348" t="s">
        <v>323</v>
      </c>
      <c r="B59" s="107"/>
      <c r="C59" s="122"/>
      <c r="D59" s="112"/>
      <c r="E59" s="113"/>
      <c r="F59" s="113"/>
      <c r="G59" s="11"/>
      <c r="H59" s="112"/>
      <c r="I59" s="113"/>
      <c r="J59" s="113"/>
      <c r="K59" s="113"/>
      <c r="L59" s="113"/>
      <c r="M59" s="113"/>
      <c r="N59" s="113"/>
      <c r="O59" s="113"/>
      <c r="P59" s="113"/>
      <c r="Q59" s="113"/>
      <c r="R59" s="113"/>
      <c r="S59" s="11"/>
      <c r="T59" s="127"/>
      <c r="U59" s="127"/>
      <c r="V59" s="112"/>
      <c r="W59" s="113"/>
      <c r="X59" s="113"/>
      <c r="Y59" s="113"/>
      <c r="Z59" s="113"/>
      <c r="AA59" s="113"/>
      <c r="AB59" s="11"/>
      <c r="AC59" s="8"/>
      <c r="AD59" s="127">
        <f t="shared" si="59"/>
        <v>0</v>
      </c>
      <c r="AE59" s="9">
        <f t="shared" si="60"/>
        <v>0</v>
      </c>
      <c r="AF59" s="9">
        <f t="shared" si="61"/>
        <v>0</v>
      </c>
      <c r="AG59" s="9">
        <f t="shared" si="62"/>
        <v>0</v>
      </c>
      <c r="AH59" s="9">
        <f t="shared" si="39"/>
        <v>0</v>
      </c>
      <c r="AI59" s="214"/>
      <c r="AJ59" s="214"/>
      <c r="AK59" s="214"/>
      <c r="AL59" s="351">
        <f t="shared" si="4"/>
        <v>0</v>
      </c>
      <c r="AM59" s="214"/>
      <c r="AN59" s="214"/>
      <c r="AO59" s="214"/>
      <c r="AP59" s="351">
        <f t="shared" si="5"/>
        <v>0</v>
      </c>
      <c r="AQ59" s="214"/>
      <c r="AR59" s="214"/>
      <c r="AS59" s="214"/>
      <c r="AT59" s="351">
        <f t="shared" si="6"/>
        <v>0</v>
      </c>
      <c r="AU59" s="214"/>
      <c r="AV59" s="214"/>
      <c r="AW59" s="214"/>
      <c r="AX59" s="351">
        <f t="shared" si="7"/>
        <v>0</v>
      </c>
      <c r="AY59" s="214"/>
      <c r="AZ59" s="214"/>
      <c r="BA59" s="214"/>
      <c r="BB59" s="351">
        <f t="shared" si="48"/>
        <v>0</v>
      </c>
      <c r="BC59" s="214"/>
      <c r="BD59" s="214"/>
      <c r="BE59" s="214"/>
      <c r="BF59" s="351">
        <f t="shared" si="49"/>
        <v>0</v>
      </c>
      <c r="BG59" s="214"/>
      <c r="BH59" s="214"/>
      <c r="BI59" s="214"/>
      <c r="BJ59" s="351">
        <f t="shared" si="50"/>
        <v>0</v>
      </c>
      <c r="BK59" s="214"/>
      <c r="BL59" s="214"/>
      <c r="BM59" s="214"/>
      <c r="BN59" s="351">
        <f t="shared" si="51"/>
        <v>0</v>
      </c>
      <c r="BO59" s="214"/>
      <c r="BP59" s="214"/>
      <c r="BQ59" s="214"/>
      <c r="BR59" s="351">
        <f t="shared" si="8"/>
        <v>0</v>
      </c>
      <c r="BS59" s="214"/>
      <c r="BT59" s="214"/>
      <c r="BU59" s="214"/>
      <c r="BV59" s="351">
        <f t="shared" si="9"/>
        <v>0</v>
      </c>
      <c r="BW59" s="214"/>
      <c r="BX59" s="214"/>
      <c r="BY59" s="214"/>
      <c r="BZ59" s="351">
        <f t="shared" si="10"/>
        <v>0</v>
      </c>
      <c r="CA59" s="214"/>
      <c r="CB59" s="214"/>
      <c r="CC59" s="214"/>
      <c r="CD59" s="351">
        <f t="shared" si="11"/>
        <v>0</v>
      </c>
      <c r="CE59" s="59">
        <f t="shared" si="63"/>
        <v>0</v>
      </c>
      <c r="CF59" s="110" t="str">
        <f t="shared" si="64"/>
        <v/>
      </c>
      <c r="CG59" s="81">
        <f t="shared" si="65"/>
        <v>0</v>
      </c>
      <c r="CH59" s="81">
        <f t="shared" si="66"/>
        <v>0</v>
      </c>
      <c r="CI59" s="81">
        <f t="shared" si="67"/>
        <v>0</v>
      </c>
      <c r="CJ59" s="81">
        <f t="shared" si="68"/>
        <v>0</v>
      </c>
      <c r="CK59" s="81">
        <f t="shared" si="69"/>
        <v>0</v>
      </c>
      <c r="CL59" s="81">
        <f t="shared" si="70"/>
        <v>0</v>
      </c>
      <c r="CM59" s="81">
        <f t="shared" si="71"/>
        <v>0</v>
      </c>
      <c r="CN59" s="81">
        <f t="shared" si="72"/>
        <v>0</v>
      </c>
      <c r="CO59" s="14">
        <f t="shared" si="73"/>
        <v>0</v>
      </c>
      <c r="CP59" s="81">
        <f t="shared" si="74"/>
        <v>0</v>
      </c>
      <c r="CQ59" s="81">
        <f t="shared" si="75"/>
        <v>0</v>
      </c>
      <c r="CR59" s="81">
        <f t="shared" si="76"/>
        <v>0</v>
      </c>
      <c r="CS59" s="84">
        <f t="shared" si="56"/>
        <v>0</v>
      </c>
      <c r="CV59" s="14">
        <f t="shared" si="77"/>
        <v>0</v>
      </c>
      <c r="CW59" s="14">
        <f t="shared" si="78"/>
        <v>0</v>
      </c>
      <c r="CX59" s="14">
        <f t="shared" si="79"/>
        <v>0</v>
      </c>
      <c r="CY59" s="14">
        <f t="shared" si="80"/>
        <v>0</v>
      </c>
      <c r="CZ59" s="14">
        <f t="shared" si="81"/>
        <v>0</v>
      </c>
      <c r="DA59" s="14">
        <f t="shared" si="82"/>
        <v>0</v>
      </c>
      <c r="DB59" s="14">
        <f t="shared" si="88"/>
        <v>0</v>
      </c>
      <c r="DC59" s="14">
        <f t="shared" si="89"/>
        <v>0</v>
      </c>
      <c r="DD59" s="14">
        <f t="shared" si="83"/>
        <v>0</v>
      </c>
      <c r="DE59" s="14">
        <f t="shared" si="84"/>
        <v>0</v>
      </c>
      <c r="DF59" s="14">
        <f t="shared" si="85"/>
        <v>0</v>
      </c>
      <c r="DG59" s="14">
        <f t="shared" si="86"/>
        <v>0</v>
      </c>
      <c r="DH59" s="188">
        <f t="shared" si="57"/>
        <v>0</v>
      </c>
      <c r="DI59" s="202">
        <f t="shared" si="54"/>
        <v>0</v>
      </c>
      <c r="DK59" s="70">
        <f t="shared" si="42"/>
        <v>0</v>
      </c>
      <c r="DL59" s="70">
        <f t="shared" si="58"/>
        <v>0</v>
      </c>
      <c r="DM59" s="70">
        <f t="shared" si="58"/>
        <v>0</v>
      </c>
      <c r="DN59" s="70">
        <f t="shared" si="58"/>
        <v>0</v>
      </c>
      <c r="DO59" s="70">
        <f t="shared" si="58"/>
        <v>0</v>
      </c>
      <c r="DP59" s="70">
        <f t="shared" si="58"/>
        <v>0</v>
      </c>
      <c r="DQ59" s="70">
        <f t="shared" si="58"/>
        <v>0</v>
      </c>
      <c r="DR59" s="70">
        <f t="shared" si="58"/>
        <v>0</v>
      </c>
      <c r="DS59" s="70">
        <f t="shared" si="58"/>
        <v>0</v>
      </c>
      <c r="DT59" s="70">
        <f t="shared" si="58"/>
        <v>0</v>
      </c>
      <c r="DU59" s="70">
        <f t="shared" si="58"/>
        <v>0</v>
      </c>
      <c r="DV59" s="70">
        <f t="shared" si="58"/>
        <v>0</v>
      </c>
      <c r="DW59" s="391">
        <f t="shared" si="43"/>
        <v>0</v>
      </c>
      <c r="DX59" s="80"/>
      <c r="DY59" s="70">
        <f t="shared" si="90"/>
        <v>0</v>
      </c>
      <c r="DZ59" s="70">
        <f t="shared" si="90"/>
        <v>0</v>
      </c>
      <c r="EA59" s="70">
        <f t="shared" si="90"/>
        <v>0</v>
      </c>
      <c r="EB59" s="70">
        <f t="shared" si="90"/>
        <v>0</v>
      </c>
      <c r="EC59" s="70">
        <f t="shared" si="90"/>
        <v>0</v>
      </c>
      <c r="ED59" s="70">
        <f t="shared" si="90"/>
        <v>0</v>
      </c>
      <c r="EE59" s="70">
        <f t="shared" si="90"/>
        <v>0</v>
      </c>
      <c r="EF59" s="70">
        <f t="shared" si="90"/>
        <v>0</v>
      </c>
      <c r="EG59" s="70">
        <f t="shared" si="90"/>
        <v>0</v>
      </c>
      <c r="EH59" s="70">
        <f t="shared" si="90"/>
        <v>0</v>
      </c>
      <c r="EI59" s="70">
        <f t="shared" si="90"/>
        <v>0</v>
      </c>
      <c r="EJ59" s="70">
        <f t="shared" si="90"/>
        <v>0</v>
      </c>
      <c r="EK59" s="392">
        <f t="shared" si="44"/>
        <v>0</v>
      </c>
      <c r="EO59" s="389">
        <f>SUM($AI59:$AK59)+SUM($AM59:$AO59)+SUM($AQ59:AS59)+SUM($AU59:AW59)+SUM($AY59:BA59)+SUM($BC59:BE59)+SUM($BG59:BI59)+SUM($BK59:BM59)+SUM($BO59:BQ59)+SUM($BS59:BU59)+SUM($BW59:BY59)+SUM($CA59:CC59)</f>
        <v>0</v>
      </c>
      <c r="EP59"/>
      <c r="EQ59">
        <f t="shared" si="87"/>
        <v>13</v>
      </c>
      <c r="ER59"/>
      <c r="ES59"/>
      <c r="ET59"/>
      <c r="EU59"/>
      <c r="EV59"/>
      <c r="EW59"/>
      <c r="EX59"/>
      <c r="EY59"/>
      <c r="EZ59"/>
      <c r="FA59"/>
      <c r="FB59"/>
      <c r="FC59"/>
      <c r="FD59"/>
      <c r="FE59"/>
      <c r="FF59"/>
      <c r="FG59"/>
      <c r="FH59"/>
      <c r="FI59"/>
      <c r="FJ59"/>
      <c r="FK59"/>
      <c r="FL59"/>
      <c r="FM59"/>
      <c r="FN59"/>
      <c r="FO59"/>
    </row>
    <row r="60" spans="1:171" s="2" customFormat="1" hidden="1" x14ac:dyDescent="0.25">
      <c r="A60" s="348" t="s">
        <v>323</v>
      </c>
      <c r="B60" s="107"/>
      <c r="C60" s="122"/>
      <c r="D60" s="112"/>
      <c r="E60" s="113"/>
      <c r="F60" s="113"/>
      <c r="G60" s="11"/>
      <c r="H60" s="112"/>
      <c r="I60" s="113"/>
      <c r="J60" s="113"/>
      <c r="K60" s="113"/>
      <c r="L60" s="113"/>
      <c r="M60" s="113"/>
      <c r="N60" s="113"/>
      <c r="O60" s="113"/>
      <c r="P60" s="113"/>
      <c r="Q60" s="113"/>
      <c r="R60" s="113"/>
      <c r="S60" s="11"/>
      <c r="T60" s="127"/>
      <c r="U60" s="127"/>
      <c r="V60" s="112"/>
      <c r="W60" s="113"/>
      <c r="X60" s="113"/>
      <c r="Y60" s="113"/>
      <c r="Z60" s="113"/>
      <c r="AA60" s="113"/>
      <c r="AB60" s="11"/>
      <c r="AC60" s="8"/>
      <c r="AD60" s="127">
        <f t="shared" si="59"/>
        <v>0</v>
      </c>
      <c r="AE60" s="9">
        <f t="shared" si="60"/>
        <v>0</v>
      </c>
      <c r="AF60" s="9">
        <f t="shared" si="61"/>
        <v>0</v>
      </c>
      <c r="AG60" s="9">
        <f t="shared" si="62"/>
        <v>0</v>
      </c>
      <c r="AH60" s="9">
        <f t="shared" si="39"/>
        <v>0</v>
      </c>
      <c r="AI60" s="214"/>
      <c r="AJ60" s="214"/>
      <c r="AK60" s="214"/>
      <c r="AL60" s="351">
        <f t="shared" si="4"/>
        <v>0</v>
      </c>
      <c r="AM60" s="214"/>
      <c r="AN60" s="214"/>
      <c r="AO60" s="214"/>
      <c r="AP60" s="351">
        <f t="shared" si="5"/>
        <v>0</v>
      </c>
      <c r="AQ60" s="214"/>
      <c r="AR60" s="214"/>
      <c r="AS60" s="214"/>
      <c r="AT60" s="351">
        <f t="shared" si="6"/>
        <v>0</v>
      </c>
      <c r="AU60" s="214"/>
      <c r="AV60" s="214"/>
      <c r="AW60" s="214"/>
      <c r="AX60" s="351">
        <f t="shared" si="7"/>
        <v>0</v>
      </c>
      <c r="AY60" s="214"/>
      <c r="AZ60" s="214"/>
      <c r="BA60" s="214"/>
      <c r="BB60" s="351">
        <f t="shared" si="48"/>
        <v>0</v>
      </c>
      <c r="BC60" s="214"/>
      <c r="BD60" s="214"/>
      <c r="BE60" s="214"/>
      <c r="BF60" s="351">
        <f t="shared" si="49"/>
        <v>0</v>
      </c>
      <c r="BG60" s="214"/>
      <c r="BH60" s="214"/>
      <c r="BI60" s="214"/>
      <c r="BJ60" s="351">
        <f t="shared" si="50"/>
        <v>0</v>
      </c>
      <c r="BK60" s="214"/>
      <c r="BL60" s="214"/>
      <c r="BM60" s="214"/>
      <c r="BN60" s="351">
        <f t="shared" si="51"/>
        <v>0</v>
      </c>
      <c r="BO60" s="214"/>
      <c r="BP60" s="214"/>
      <c r="BQ60" s="214"/>
      <c r="BR60" s="351">
        <f t="shared" si="8"/>
        <v>0</v>
      </c>
      <c r="BS60" s="214"/>
      <c r="BT60" s="214"/>
      <c r="BU60" s="214"/>
      <c r="BV60" s="351">
        <f t="shared" si="9"/>
        <v>0</v>
      </c>
      <c r="BW60" s="214"/>
      <c r="BX60" s="214"/>
      <c r="BY60" s="214"/>
      <c r="BZ60" s="351">
        <f t="shared" si="10"/>
        <v>0</v>
      </c>
      <c r="CA60" s="214"/>
      <c r="CB60" s="214"/>
      <c r="CC60" s="214"/>
      <c r="CD60" s="351">
        <f t="shared" si="11"/>
        <v>0</v>
      </c>
      <c r="CE60" s="59">
        <f t="shared" si="63"/>
        <v>0</v>
      </c>
      <c r="CF60" s="110" t="str">
        <f t="shared" si="64"/>
        <v/>
      </c>
      <c r="CG60" s="81">
        <f t="shared" si="65"/>
        <v>0</v>
      </c>
      <c r="CH60" s="81">
        <f t="shared" si="66"/>
        <v>0</v>
      </c>
      <c r="CI60" s="81">
        <f t="shared" si="67"/>
        <v>0</v>
      </c>
      <c r="CJ60" s="81">
        <f t="shared" si="68"/>
        <v>0</v>
      </c>
      <c r="CK60" s="81">
        <f t="shared" si="69"/>
        <v>0</v>
      </c>
      <c r="CL60" s="81">
        <f t="shared" si="70"/>
        <v>0</v>
      </c>
      <c r="CM60" s="81">
        <f t="shared" si="71"/>
        <v>0</v>
      </c>
      <c r="CN60" s="81">
        <f t="shared" si="72"/>
        <v>0</v>
      </c>
      <c r="CO60" s="14">
        <f t="shared" si="73"/>
        <v>0</v>
      </c>
      <c r="CP60" s="81">
        <f t="shared" si="74"/>
        <v>0</v>
      </c>
      <c r="CQ60" s="81">
        <f t="shared" si="75"/>
        <v>0</v>
      </c>
      <c r="CR60" s="81">
        <f t="shared" si="76"/>
        <v>0</v>
      </c>
      <c r="CS60" s="84">
        <f t="shared" si="56"/>
        <v>0</v>
      </c>
      <c r="CV60" s="14">
        <f t="shared" si="77"/>
        <v>0</v>
      </c>
      <c r="CW60" s="14">
        <f t="shared" si="78"/>
        <v>0</v>
      </c>
      <c r="CX60" s="14">
        <f t="shared" si="79"/>
        <v>0</v>
      </c>
      <c r="CY60" s="14">
        <f t="shared" si="80"/>
        <v>0</v>
      </c>
      <c r="CZ60" s="14">
        <f t="shared" si="81"/>
        <v>0</v>
      </c>
      <c r="DA60" s="14">
        <f t="shared" si="82"/>
        <v>0</v>
      </c>
      <c r="DB60" s="14">
        <f t="shared" si="88"/>
        <v>0</v>
      </c>
      <c r="DC60" s="14">
        <f t="shared" si="89"/>
        <v>0</v>
      </c>
      <c r="DD60" s="14">
        <f t="shared" si="83"/>
        <v>0</v>
      </c>
      <c r="DE60" s="14">
        <f t="shared" si="84"/>
        <v>0</v>
      </c>
      <c r="DF60" s="14">
        <f t="shared" si="85"/>
        <v>0</v>
      </c>
      <c r="DG60" s="14">
        <f t="shared" si="86"/>
        <v>0</v>
      </c>
      <c r="DH60" s="188">
        <f t="shared" si="57"/>
        <v>0</v>
      </c>
      <c r="DI60" s="202">
        <f t="shared" si="54"/>
        <v>0</v>
      </c>
      <c r="DK60" s="70">
        <f t="shared" si="42"/>
        <v>0</v>
      </c>
      <c r="DL60" s="70">
        <f t="shared" si="58"/>
        <v>0</v>
      </c>
      <c r="DM60" s="70">
        <f t="shared" si="58"/>
        <v>0</v>
      </c>
      <c r="DN60" s="70">
        <f t="shared" si="58"/>
        <v>0</v>
      </c>
      <c r="DO60" s="70">
        <f t="shared" si="58"/>
        <v>0</v>
      </c>
      <c r="DP60" s="70">
        <f t="shared" si="58"/>
        <v>0</v>
      </c>
      <c r="DQ60" s="70">
        <f t="shared" si="58"/>
        <v>0</v>
      </c>
      <c r="DR60" s="70">
        <f t="shared" si="58"/>
        <v>0</v>
      </c>
      <c r="DS60" s="70">
        <f t="shared" si="58"/>
        <v>0</v>
      </c>
      <c r="DT60" s="70">
        <f t="shared" si="58"/>
        <v>0</v>
      </c>
      <c r="DU60" s="70">
        <f t="shared" si="58"/>
        <v>0</v>
      </c>
      <c r="DV60" s="70">
        <f t="shared" si="58"/>
        <v>0</v>
      </c>
      <c r="DW60" s="391">
        <f t="shared" si="43"/>
        <v>0</v>
      </c>
      <c r="DX60" s="80"/>
      <c r="DY60" s="70">
        <f t="shared" si="90"/>
        <v>0</v>
      </c>
      <c r="DZ60" s="70">
        <f t="shared" si="90"/>
        <v>0</v>
      </c>
      <c r="EA60" s="70">
        <f t="shared" si="90"/>
        <v>0</v>
      </c>
      <c r="EB60" s="70">
        <f t="shared" si="90"/>
        <v>0</v>
      </c>
      <c r="EC60" s="70">
        <f t="shared" si="90"/>
        <v>0</v>
      </c>
      <c r="ED60" s="70">
        <f t="shared" si="90"/>
        <v>0</v>
      </c>
      <c r="EE60" s="70">
        <f t="shared" si="90"/>
        <v>0</v>
      </c>
      <c r="EF60" s="70">
        <f t="shared" si="90"/>
        <v>0</v>
      </c>
      <c r="EG60" s="70">
        <f t="shared" si="90"/>
        <v>0</v>
      </c>
      <c r="EH60" s="70">
        <f t="shared" si="90"/>
        <v>0</v>
      </c>
      <c r="EI60" s="70">
        <f t="shared" si="90"/>
        <v>0</v>
      </c>
      <c r="EJ60" s="70">
        <f t="shared" si="90"/>
        <v>0</v>
      </c>
      <c r="EK60" s="392">
        <f t="shared" si="44"/>
        <v>0</v>
      </c>
      <c r="EO60" s="389">
        <f>SUM($AI60:$AK60)+SUM($AM60:$AO60)+SUM($AQ60:AS60)+SUM($AU60:AW60)+SUM($AY60:BA60)+SUM($BC60:BE60)+SUM($BG60:BI60)+SUM($BK60:BM60)+SUM($BO60:BQ60)+SUM($BS60:BU60)+SUM($BW60:BY60)+SUM($CA60:CC60)</f>
        <v>0</v>
      </c>
      <c r="EP60"/>
      <c r="EQ60">
        <f t="shared" si="87"/>
        <v>13</v>
      </c>
      <c r="ER60"/>
      <c r="ES60"/>
      <c r="ET60"/>
      <c r="EU60"/>
      <c r="EV60"/>
      <c r="EW60"/>
      <c r="EX60"/>
      <c r="EY60"/>
      <c r="EZ60"/>
      <c r="FA60"/>
      <c r="FB60"/>
      <c r="FC60"/>
      <c r="FD60"/>
      <c r="FE60"/>
      <c r="FF60"/>
      <c r="FG60"/>
      <c r="FH60"/>
      <c r="FI60"/>
      <c r="FJ60"/>
      <c r="FK60"/>
      <c r="FL60"/>
      <c r="FM60"/>
      <c r="FN60"/>
      <c r="FO60"/>
    </row>
    <row r="61" spans="1:171" s="2" customFormat="1" hidden="1" x14ac:dyDescent="0.25">
      <c r="A61" s="348" t="s">
        <v>323</v>
      </c>
      <c r="B61" s="107"/>
      <c r="C61" s="122"/>
      <c r="D61" s="112"/>
      <c r="E61" s="113"/>
      <c r="F61" s="113"/>
      <c r="G61" s="11"/>
      <c r="H61" s="112"/>
      <c r="I61" s="113"/>
      <c r="J61" s="113"/>
      <c r="K61" s="113"/>
      <c r="L61" s="113"/>
      <c r="M61" s="113"/>
      <c r="N61" s="113"/>
      <c r="O61" s="113"/>
      <c r="P61" s="113"/>
      <c r="Q61" s="113"/>
      <c r="R61" s="113"/>
      <c r="S61" s="11"/>
      <c r="T61" s="127"/>
      <c r="U61" s="127"/>
      <c r="V61" s="112"/>
      <c r="W61" s="113"/>
      <c r="X61" s="113"/>
      <c r="Y61" s="113"/>
      <c r="Z61" s="113"/>
      <c r="AA61" s="113"/>
      <c r="AB61" s="11"/>
      <c r="AC61" s="8"/>
      <c r="AD61" s="127">
        <f t="shared" si="59"/>
        <v>0</v>
      </c>
      <c r="AE61" s="9">
        <f t="shared" si="60"/>
        <v>0</v>
      </c>
      <c r="AF61" s="9">
        <f t="shared" si="61"/>
        <v>0</v>
      </c>
      <c r="AG61" s="9">
        <f t="shared" si="62"/>
        <v>0</v>
      </c>
      <c r="AH61" s="9">
        <f t="shared" si="39"/>
        <v>0</v>
      </c>
      <c r="AI61" s="214"/>
      <c r="AJ61" s="214"/>
      <c r="AK61" s="214"/>
      <c r="AL61" s="351">
        <f t="shared" si="4"/>
        <v>0</v>
      </c>
      <c r="AM61" s="214"/>
      <c r="AN61" s="214"/>
      <c r="AO61" s="214"/>
      <c r="AP61" s="351">
        <f t="shared" si="5"/>
        <v>0</v>
      </c>
      <c r="AQ61" s="214"/>
      <c r="AR61" s="214"/>
      <c r="AS61" s="214"/>
      <c r="AT61" s="351">
        <f t="shared" si="6"/>
        <v>0</v>
      </c>
      <c r="AU61" s="214"/>
      <c r="AV61" s="214"/>
      <c r="AW61" s="214"/>
      <c r="AX61" s="351">
        <f t="shared" si="7"/>
        <v>0</v>
      </c>
      <c r="AY61" s="214"/>
      <c r="AZ61" s="214"/>
      <c r="BA61" s="214"/>
      <c r="BB61" s="351">
        <f t="shared" si="48"/>
        <v>0</v>
      </c>
      <c r="BC61" s="214"/>
      <c r="BD61" s="214"/>
      <c r="BE61" s="214"/>
      <c r="BF61" s="351">
        <f t="shared" si="49"/>
        <v>0</v>
      </c>
      <c r="BG61" s="214"/>
      <c r="BH61" s="214"/>
      <c r="BI61" s="214"/>
      <c r="BJ61" s="351">
        <f t="shared" si="50"/>
        <v>0</v>
      </c>
      <c r="BK61" s="214"/>
      <c r="BL61" s="214"/>
      <c r="BM61" s="214"/>
      <c r="BN61" s="351">
        <f t="shared" si="51"/>
        <v>0</v>
      </c>
      <c r="BO61" s="214"/>
      <c r="BP61" s="214"/>
      <c r="BQ61" s="214"/>
      <c r="BR61" s="351">
        <f t="shared" si="8"/>
        <v>0</v>
      </c>
      <c r="BS61" s="214"/>
      <c r="BT61" s="214"/>
      <c r="BU61" s="214"/>
      <c r="BV61" s="351">
        <f t="shared" si="9"/>
        <v>0</v>
      </c>
      <c r="BW61" s="214"/>
      <c r="BX61" s="214"/>
      <c r="BY61" s="214"/>
      <c r="BZ61" s="351">
        <f t="shared" si="10"/>
        <v>0</v>
      </c>
      <c r="CA61" s="214"/>
      <c r="CB61" s="214"/>
      <c r="CC61" s="214"/>
      <c r="CD61" s="351">
        <f t="shared" si="11"/>
        <v>0</v>
      </c>
      <c r="CE61" s="59">
        <f t="shared" si="63"/>
        <v>0</v>
      </c>
      <c r="CF61" s="110" t="str">
        <f t="shared" si="64"/>
        <v/>
      </c>
      <c r="CG61" s="81">
        <f t="shared" si="65"/>
        <v>0</v>
      </c>
      <c r="CH61" s="81">
        <f t="shared" si="66"/>
        <v>0</v>
      </c>
      <c r="CI61" s="81">
        <f t="shared" si="67"/>
        <v>0</v>
      </c>
      <c r="CJ61" s="81">
        <f t="shared" si="68"/>
        <v>0</v>
      </c>
      <c r="CK61" s="81">
        <f t="shared" si="69"/>
        <v>0</v>
      </c>
      <c r="CL61" s="81">
        <f t="shared" si="70"/>
        <v>0</v>
      </c>
      <c r="CM61" s="81">
        <f t="shared" si="71"/>
        <v>0</v>
      </c>
      <c r="CN61" s="81">
        <f t="shared" si="72"/>
        <v>0</v>
      </c>
      <c r="CO61" s="14">
        <f t="shared" si="73"/>
        <v>0</v>
      </c>
      <c r="CP61" s="81">
        <f t="shared" si="74"/>
        <v>0</v>
      </c>
      <c r="CQ61" s="81">
        <f t="shared" si="75"/>
        <v>0</v>
      </c>
      <c r="CR61" s="81">
        <f t="shared" si="76"/>
        <v>0</v>
      </c>
      <c r="CS61" s="84">
        <f t="shared" si="56"/>
        <v>0</v>
      </c>
      <c r="CV61" s="14">
        <f t="shared" si="77"/>
        <v>0</v>
      </c>
      <c r="CW61" s="14">
        <f t="shared" si="78"/>
        <v>0</v>
      </c>
      <c r="CX61" s="14">
        <f t="shared" si="79"/>
        <v>0</v>
      </c>
      <c r="CY61" s="14">
        <f t="shared" si="80"/>
        <v>0</v>
      </c>
      <c r="CZ61" s="14">
        <f t="shared" si="81"/>
        <v>0</v>
      </c>
      <c r="DA61" s="14">
        <f t="shared" si="82"/>
        <v>0</v>
      </c>
      <c r="DB61" s="14">
        <f t="shared" si="88"/>
        <v>0</v>
      </c>
      <c r="DC61" s="14">
        <f t="shared" si="89"/>
        <v>0</v>
      </c>
      <c r="DD61" s="14">
        <f t="shared" si="83"/>
        <v>0</v>
      </c>
      <c r="DE61" s="14">
        <f t="shared" si="84"/>
        <v>0</v>
      </c>
      <c r="DF61" s="14">
        <f t="shared" si="85"/>
        <v>0</v>
      </c>
      <c r="DG61" s="14">
        <f t="shared" si="86"/>
        <v>0</v>
      </c>
      <c r="DH61" s="188">
        <f t="shared" si="57"/>
        <v>0</v>
      </c>
      <c r="DI61" s="202">
        <f t="shared" si="54"/>
        <v>0</v>
      </c>
      <c r="DK61" s="70">
        <f t="shared" si="42"/>
        <v>0</v>
      </c>
      <c r="DL61" s="70">
        <f t="shared" si="58"/>
        <v>0</v>
      </c>
      <c r="DM61" s="70">
        <f t="shared" si="58"/>
        <v>0</v>
      </c>
      <c r="DN61" s="70">
        <f t="shared" si="58"/>
        <v>0</v>
      </c>
      <c r="DO61" s="70">
        <f t="shared" si="58"/>
        <v>0</v>
      </c>
      <c r="DP61" s="70">
        <f t="shared" si="58"/>
        <v>0</v>
      </c>
      <c r="DQ61" s="70">
        <f t="shared" si="58"/>
        <v>0</v>
      </c>
      <c r="DR61" s="70">
        <f t="shared" si="58"/>
        <v>0</v>
      </c>
      <c r="DS61" s="70">
        <f t="shared" si="58"/>
        <v>0</v>
      </c>
      <c r="DT61" s="70">
        <f t="shared" si="58"/>
        <v>0</v>
      </c>
      <c r="DU61" s="70">
        <f t="shared" si="58"/>
        <v>0</v>
      </c>
      <c r="DV61" s="70">
        <f t="shared" si="58"/>
        <v>0</v>
      </c>
      <c r="DW61" s="391">
        <f t="shared" si="43"/>
        <v>0</v>
      </c>
      <c r="DX61" s="80"/>
      <c r="DY61" s="70">
        <f t="shared" si="90"/>
        <v>0</v>
      </c>
      <c r="DZ61" s="70">
        <f t="shared" si="90"/>
        <v>0</v>
      </c>
      <c r="EA61" s="70">
        <f t="shared" si="90"/>
        <v>0</v>
      </c>
      <c r="EB61" s="70">
        <f t="shared" si="90"/>
        <v>0</v>
      </c>
      <c r="EC61" s="70">
        <f t="shared" si="90"/>
        <v>0</v>
      </c>
      <c r="ED61" s="70">
        <f t="shared" si="90"/>
        <v>0</v>
      </c>
      <c r="EE61" s="70">
        <f t="shared" si="90"/>
        <v>0</v>
      </c>
      <c r="EF61" s="70">
        <f t="shared" si="90"/>
        <v>0</v>
      </c>
      <c r="EG61" s="70">
        <f t="shared" si="90"/>
        <v>0</v>
      </c>
      <c r="EH61" s="70">
        <f t="shared" si="90"/>
        <v>0</v>
      </c>
      <c r="EI61" s="70">
        <f t="shared" si="90"/>
        <v>0</v>
      </c>
      <c r="EJ61" s="70">
        <f t="shared" si="90"/>
        <v>0</v>
      </c>
      <c r="EK61" s="392">
        <f t="shared" si="44"/>
        <v>0</v>
      </c>
      <c r="EO61" s="389">
        <f>SUM($AI61:$AK61)+SUM($AM61:$AO61)+SUM($AQ61:AS61)+SUM($AU61:AW61)+SUM($AY61:BA61)+SUM($BC61:BE61)+SUM($BG61:BI61)+SUM($BK61:BM61)+SUM($BO61:BQ61)+SUM($BS61:BU61)+SUM($BW61:BY61)+SUM($CA61:CC61)</f>
        <v>0</v>
      </c>
      <c r="EP61"/>
      <c r="EQ61">
        <f t="shared" si="87"/>
        <v>13</v>
      </c>
      <c r="ER61"/>
      <c r="ES61"/>
      <c r="ET61"/>
      <c r="EU61"/>
      <c r="EV61"/>
      <c r="EW61"/>
      <c r="EX61"/>
      <c r="EY61"/>
      <c r="EZ61"/>
      <c r="FA61"/>
      <c r="FB61"/>
      <c r="FC61"/>
      <c r="FD61"/>
      <c r="FE61"/>
      <c r="FF61"/>
      <c r="FG61"/>
      <c r="FH61"/>
      <c r="FI61"/>
      <c r="FJ61"/>
      <c r="FK61"/>
      <c r="FL61"/>
      <c r="FM61"/>
      <c r="FN61"/>
      <c r="FO61"/>
    </row>
    <row r="62" spans="1:171" s="2" customFormat="1" hidden="1" x14ac:dyDescent="0.25">
      <c r="A62" s="348" t="s">
        <v>323</v>
      </c>
      <c r="B62" s="107"/>
      <c r="C62" s="122"/>
      <c r="D62" s="112"/>
      <c r="E62" s="113"/>
      <c r="F62" s="113"/>
      <c r="G62" s="11"/>
      <c r="H62" s="112"/>
      <c r="I62" s="113"/>
      <c r="J62" s="113"/>
      <c r="K62" s="113"/>
      <c r="L62" s="113"/>
      <c r="M62" s="113"/>
      <c r="N62" s="113"/>
      <c r="O62" s="113"/>
      <c r="P62" s="113"/>
      <c r="Q62" s="113"/>
      <c r="R62" s="113"/>
      <c r="S62" s="11"/>
      <c r="T62" s="127"/>
      <c r="U62" s="127"/>
      <c r="V62" s="112"/>
      <c r="W62" s="113"/>
      <c r="X62" s="113"/>
      <c r="Y62" s="113"/>
      <c r="Z62" s="113"/>
      <c r="AA62" s="113"/>
      <c r="AB62" s="11"/>
      <c r="AC62" s="8"/>
      <c r="AD62" s="127">
        <f t="shared" si="59"/>
        <v>0</v>
      </c>
      <c r="AE62" s="9">
        <f t="shared" si="60"/>
        <v>0</v>
      </c>
      <c r="AF62" s="9">
        <f t="shared" si="61"/>
        <v>0</v>
      </c>
      <c r="AG62" s="9">
        <f t="shared" si="62"/>
        <v>0</v>
      </c>
      <c r="AH62" s="9">
        <f t="shared" si="39"/>
        <v>0</v>
      </c>
      <c r="AI62" s="214"/>
      <c r="AJ62" s="214"/>
      <c r="AK62" s="214"/>
      <c r="AL62" s="351">
        <f t="shared" si="4"/>
        <v>0</v>
      </c>
      <c r="AM62" s="214"/>
      <c r="AN62" s="214"/>
      <c r="AO62" s="214"/>
      <c r="AP62" s="351">
        <f t="shared" si="5"/>
        <v>0</v>
      </c>
      <c r="AQ62" s="214"/>
      <c r="AR62" s="214"/>
      <c r="AS62" s="214"/>
      <c r="AT62" s="351">
        <f t="shared" si="6"/>
        <v>0</v>
      </c>
      <c r="AU62" s="214"/>
      <c r="AV62" s="214"/>
      <c r="AW62" s="214"/>
      <c r="AX62" s="351">
        <f t="shared" si="7"/>
        <v>0</v>
      </c>
      <c r="AY62" s="214"/>
      <c r="AZ62" s="214"/>
      <c r="BA62" s="214"/>
      <c r="BB62" s="351">
        <f t="shared" si="48"/>
        <v>0</v>
      </c>
      <c r="BC62" s="214"/>
      <c r="BD62" s="214"/>
      <c r="BE62" s="214"/>
      <c r="BF62" s="351">
        <f t="shared" si="49"/>
        <v>0</v>
      </c>
      <c r="BG62" s="214"/>
      <c r="BH62" s="214"/>
      <c r="BI62" s="214"/>
      <c r="BJ62" s="351">
        <f t="shared" si="50"/>
        <v>0</v>
      </c>
      <c r="BK62" s="214"/>
      <c r="BL62" s="214"/>
      <c r="BM62" s="214"/>
      <c r="BN62" s="351">
        <f t="shared" si="51"/>
        <v>0</v>
      </c>
      <c r="BO62" s="214"/>
      <c r="BP62" s="214"/>
      <c r="BQ62" s="214"/>
      <c r="BR62" s="351">
        <f t="shared" si="8"/>
        <v>0</v>
      </c>
      <c r="BS62" s="214"/>
      <c r="BT62" s="214"/>
      <c r="BU62" s="214"/>
      <c r="BV62" s="351">
        <f t="shared" si="9"/>
        <v>0</v>
      </c>
      <c r="BW62" s="214"/>
      <c r="BX62" s="214"/>
      <c r="BY62" s="214"/>
      <c r="BZ62" s="351">
        <f t="shared" si="10"/>
        <v>0</v>
      </c>
      <c r="CA62" s="214"/>
      <c r="CB62" s="214"/>
      <c r="CC62" s="214"/>
      <c r="CD62" s="351">
        <f t="shared" si="11"/>
        <v>0</v>
      </c>
      <c r="CE62" s="59">
        <f t="shared" si="63"/>
        <v>0</v>
      </c>
      <c r="CF62" s="110" t="str">
        <f t="shared" si="64"/>
        <v/>
      </c>
      <c r="CG62" s="81">
        <f t="shared" si="65"/>
        <v>0</v>
      </c>
      <c r="CH62" s="81">
        <f t="shared" si="66"/>
        <v>0</v>
      </c>
      <c r="CI62" s="81">
        <f t="shared" si="67"/>
        <v>0</v>
      </c>
      <c r="CJ62" s="81">
        <f t="shared" si="68"/>
        <v>0</v>
      </c>
      <c r="CK62" s="81">
        <f t="shared" si="69"/>
        <v>0</v>
      </c>
      <c r="CL62" s="81">
        <f t="shared" si="70"/>
        <v>0</v>
      </c>
      <c r="CM62" s="81">
        <f t="shared" si="71"/>
        <v>0</v>
      </c>
      <c r="CN62" s="81">
        <f t="shared" si="72"/>
        <v>0</v>
      </c>
      <c r="CO62" s="14">
        <f t="shared" si="73"/>
        <v>0</v>
      </c>
      <c r="CP62" s="81">
        <f t="shared" si="74"/>
        <v>0</v>
      </c>
      <c r="CQ62" s="81">
        <f t="shared" si="75"/>
        <v>0</v>
      </c>
      <c r="CR62" s="81">
        <f t="shared" si="76"/>
        <v>0</v>
      </c>
      <c r="CS62" s="84">
        <f t="shared" si="56"/>
        <v>0</v>
      </c>
      <c r="CV62" s="14">
        <f t="shared" si="77"/>
        <v>0</v>
      </c>
      <c r="CW62" s="14">
        <f t="shared" si="78"/>
        <v>0</v>
      </c>
      <c r="CX62" s="14">
        <f t="shared" si="79"/>
        <v>0</v>
      </c>
      <c r="CY62" s="14">
        <f t="shared" si="80"/>
        <v>0</v>
      </c>
      <c r="CZ62" s="14">
        <f t="shared" si="81"/>
        <v>0</v>
      </c>
      <c r="DA62" s="14">
        <f t="shared" si="82"/>
        <v>0</v>
      </c>
      <c r="DB62" s="14">
        <f t="shared" si="88"/>
        <v>0</v>
      </c>
      <c r="DC62" s="14">
        <f t="shared" si="89"/>
        <v>0</v>
      </c>
      <c r="DD62" s="14">
        <f t="shared" si="83"/>
        <v>0</v>
      </c>
      <c r="DE62" s="14">
        <f t="shared" si="84"/>
        <v>0</v>
      </c>
      <c r="DF62" s="14">
        <f t="shared" si="85"/>
        <v>0</v>
      </c>
      <c r="DG62" s="14">
        <f t="shared" si="86"/>
        <v>0</v>
      </c>
      <c r="DH62" s="188">
        <f t="shared" si="57"/>
        <v>0</v>
      </c>
      <c r="DI62" s="202">
        <f t="shared" si="54"/>
        <v>0</v>
      </c>
      <c r="DK62" s="70">
        <f t="shared" si="42"/>
        <v>0</v>
      </c>
      <c r="DL62" s="70">
        <f t="shared" si="58"/>
        <v>0</v>
      </c>
      <c r="DM62" s="70">
        <f t="shared" si="58"/>
        <v>0</v>
      </c>
      <c r="DN62" s="70">
        <f t="shared" si="58"/>
        <v>0</v>
      </c>
      <c r="DO62" s="70">
        <f t="shared" si="58"/>
        <v>0</v>
      </c>
      <c r="DP62" s="70">
        <f t="shared" si="58"/>
        <v>0</v>
      </c>
      <c r="DQ62" s="70">
        <f t="shared" si="58"/>
        <v>0</v>
      </c>
      <c r="DR62" s="70">
        <f t="shared" si="58"/>
        <v>0</v>
      </c>
      <c r="DS62" s="70">
        <f t="shared" si="58"/>
        <v>0</v>
      </c>
      <c r="DT62" s="70">
        <f t="shared" si="58"/>
        <v>0</v>
      </c>
      <c r="DU62" s="70">
        <f t="shared" si="58"/>
        <v>0</v>
      </c>
      <c r="DV62" s="70">
        <f t="shared" si="58"/>
        <v>0</v>
      </c>
      <c r="DW62" s="391">
        <f t="shared" si="43"/>
        <v>0</v>
      </c>
      <c r="DX62" s="80"/>
      <c r="DY62" s="70">
        <f t="shared" si="90"/>
        <v>0</v>
      </c>
      <c r="DZ62" s="70">
        <f t="shared" si="90"/>
        <v>0</v>
      </c>
      <c r="EA62" s="70">
        <f t="shared" si="90"/>
        <v>0</v>
      </c>
      <c r="EB62" s="70">
        <f t="shared" si="90"/>
        <v>0</v>
      </c>
      <c r="EC62" s="70">
        <f t="shared" si="90"/>
        <v>0</v>
      </c>
      <c r="ED62" s="70">
        <f t="shared" si="90"/>
        <v>0</v>
      </c>
      <c r="EE62" s="70">
        <f t="shared" si="90"/>
        <v>0</v>
      </c>
      <c r="EF62" s="70">
        <f t="shared" si="90"/>
        <v>0</v>
      </c>
      <c r="EG62" s="70">
        <f t="shared" si="90"/>
        <v>0</v>
      </c>
      <c r="EH62" s="70">
        <f t="shared" si="90"/>
        <v>0</v>
      </c>
      <c r="EI62" s="70">
        <f t="shared" si="90"/>
        <v>0</v>
      </c>
      <c r="EJ62" s="70">
        <f t="shared" si="90"/>
        <v>0</v>
      </c>
      <c r="EK62" s="392">
        <f t="shared" si="44"/>
        <v>0</v>
      </c>
      <c r="EO62" s="389">
        <f>SUM($AI62:$AK62)+SUM($AM62:$AO62)+SUM($AQ62:AS62)+SUM($AU62:AW62)+SUM($AY62:BA62)+SUM($BC62:BE62)+SUM($BG62:BI62)+SUM($BK62:BM62)+SUM($BO62:BQ62)+SUM($BS62:BU62)+SUM($BW62:BY62)+SUM($CA62:CC62)</f>
        <v>0</v>
      </c>
      <c r="EP62"/>
      <c r="EQ62">
        <f t="shared" si="87"/>
        <v>13</v>
      </c>
      <c r="ER62"/>
      <c r="ES62"/>
      <c r="ET62"/>
      <c r="EU62"/>
      <c r="EV62"/>
      <c r="EW62"/>
      <c r="EX62"/>
      <c r="EY62"/>
      <c r="EZ62"/>
      <c r="FA62"/>
      <c r="FB62"/>
      <c r="FC62"/>
      <c r="FD62"/>
      <c r="FE62"/>
      <c r="FF62"/>
      <c r="FG62"/>
      <c r="FH62"/>
      <c r="FI62"/>
      <c r="FJ62"/>
      <c r="FK62"/>
      <c r="FL62"/>
      <c r="FM62"/>
      <c r="FN62"/>
      <c r="FO62"/>
    </row>
    <row r="63" spans="1:171" s="2" customFormat="1" hidden="1" x14ac:dyDescent="0.25">
      <c r="A63" s="348" t="s">
        <v>323</v>
      </c>
      <c r="B63" s="107"/>
      <c r="C63" s="122"/>
      <c r="D63" s="112"/>
      <c r="E63" s="113"/>
      <c r="F63" s="113"/>
      <c r="G63" s="11"/>
      <c r="H63" s="112"/>
      <c r="I63" s="113"/>
      <c r="J63" s="113"/>
      <c r="K63" s="113"/>
      <c r="L63" s="113"/>
      <c r="M63" s="113"/>
      <c r="N63" s="113"/>
      <c r="O63" s="113"/>
      <c r="P63" s="113"/>
      <c r="Q63" s="113"/>
      <c r="R63" s="113"/>
      <c r="S63" s="11"/>
      <c r="T63" s="127"/>
      <c r="U63" s="127"/>
      <c r="V63" s="112"/>
      <c r="W63" s="113"/>
      <c r="X63" s="113"/>
      <c r="Y63" s="113"/>
      <c r="Z63" s="113"/>
      <c r="AA63" s="113"/>
      <c r="AB63" s="11"/>
      <c r="AC63" s="8"/>
      <c r="AD63" s="127">
        <f t="shared" si="59"/>
        <v>0</v>
      </c>
      <c r="AE63" s="9">
        <f t="shared" si="60"/>
        <v>0</v>
      </c>
      <c r="AF63" s="9">
        <f t="shared" si="61"/>
        <v>0</v>
      </c>
      <c r="AG63" s="9">
        <f t="shared" si="62"/>
        <v>0</v>
      </c>
      <c r="AH63" s="9">
        <f t="shared" si="39"/>
        <v>0</v>
      </c>
      <c r="AI63" s="214"/>
      <c r="AJ63" s="214"/>
      <c r="AK63" s="214"/>
      <c r="AL63" s="351">
        <f t="shared" si="4"/>
        <v>0</v>
      </c>
      <c r="AM63" s="214"/>
      <c r="AN63" s="214"/>
      <c r="AO63" s="214"/>
      <c r="AP63" s="351">
        <f t="shared" si="5"/>
        <v>0</v>
      </c>
      <c r="AQ63" s="214"/>
      <c r="AR63" s="214"/>
      <c r="AS63" s="214"/>
      <c r="AT63" s="351">
        <f t="shared" si="6"/>
        <v>0</v>
      </c>
      <c r="AU63" s="214"/>
      <c r="AV63" s="214"/>
      <c r="AW63" s="214"/>
      <c r="AX63" s="351">
        <f t="shared" si="7"/>
        <v>0</v>
      </c>
      <c r="AY63" s="214"/>
      <c r="AZ63" s="214"/>
      <c r="BA63" s="214"/>
      <c r="BB63" s="351">
        <f t="shared" si="48"/>
        <v>0</v>
      </c>
      <c r="BC63" s="214"/>
      <c r="BD63" s="214"/>
      <c r="BE63" s="214"/>
      <c r="BF63" s="351">
        <f t="shared" si="49"/>
        <v>0</v>
      </c>
      <c r="BG63" s="214"/>
      <c r="BH63" s="214"/>
      <c r="BI63" s="214"/>
      <c r="BJ63" s="351">
        <f t="shared" si="50"/>
        <v>0</v>
      </c>
      <c r="BK63" s="214"/>
      <c r="BL63" s="214"/>
      <c r="BM63" s="214"/>
      <c r="BN63" s="351">
        <f t="shared" si="51"/>
        <v>0</v>
      </c>
      <c r="BO63" s="214"/>
      <c r="BP63" s="214"/>
      <c r="BQ63" s="214"/>
      <c r="BR63" s="351">
        <f t="shared" si="8"/>
        <v>0</v>
      </c>
      <c r="BS63" s="214"/>
      <c r="BT63" s="214"/>
      <c r="BU63" s="214"/>
      <c r="BV63" s="351">
        <f t="shared" si="9"/>
        <v>0</v>
      </c>
      <c r="BW63" s="214"/>
      <c r="BX63" s="214"/>
      <c r="BY63" s="214"/>
      <c r="BZ63" s="351">
        <f t="shared" si="10"/>
        <v>0</v>
      </c>
      <c r="CA63" s="214"/>
      <c r="CB63" s="214"/>
      <c r="CC63" s="214"/>
      <c r="CD63" s="351">
        <f t="shared" si="11"/>
        <v>0</v>
      </c>
      <c r="CE63" s="59">
        <f t="shared" si="63"/>
        <v>0</v>
      </c>
      <c r="CF63" s="110" t="str">
        <f t="shared" si="64"/>
        <v/>
      </c>
      <c r="CG63" s="81">
        <f t="shared" si="65"/>
        <v>0</v>
      </c>
      <c r="CH63" s="81">
        <f t="shared" si="66"/>
        <v>0</v>
      </c>
      <c r="CI63" s="81">
        <f t="shared" si="67"/>
        <v>0</v>
      </c>
      <c r="CJ63" s="81">
        <f t="shared" si="68"/>
        <v>0</v>
      </c>
      <c r="CK63" s="81">
        <f t="shared" si="69"/>
        <v>0</v>
      </c>
      <c r="CL63" s="81">
        <f t="shared" si="70"/>
        <v>0</v>
      </c>
      <c r="CM63" s="81">
        <f t="shared" si="71"/>
        <v>0</v>
      </c>
      <c r="CN63" s="81">
        <f t="shared" si="72"/>
        <v>0</v>
      </c>
      <c r="CO63" s="14">
        <f t="shared" si="73"/>
        <v>0</v>
      </c>
      <c r="CP63" s="81">
        <f t="shared" si="74"/>
        <v>0</v>
      </c>
      <c r="CQ63" s="81">
        <f t="shared" si="75"/>
        <v>0</v>
      </c>
      <c r="CR63" s="81">
        <f t="shared" si="76"/>
        <v>0</v>
      </c>
      <c r="CS63" s="84">
        <f t="shared" si="56"/>
        <v>0</v>
      </c>
      <c r="CV63" s="14">
        <f t="shared" si="77"/>
        <v>0</v>
      </c>
      <c r="CW63" s="14">
        <f t="shared" si="78"/>
        <v>0</v>
      </c>
      <c r="CX63" s="14">
        <f t="shared" si="79"/>
        <v>0</v>
      </c>
      <c r="CY63" s="14">
        <f t="shared" si="80"/>
        <v>0</v>
      </c>
      <c r="CZ63" s="14">
        <f t="shared" si="81"/>
        <v>0</v>
      </c>
      <c r="DA63" s="14">
        <f t="shared" si="82"/>
        <v>0</v>
      </c>
      <c r="DB63" s="14">
        <f t="shared" si="88"/>
        <v>0</v>
      </c>
      <c r="DC63" s="14">
        <f t="shared" si="89"/>
        <v>0</v>
      </c>
      <c r="DD63" s="14">
        <f t="shared" si="83"/>
        <v>0</v>
      </c>
      <c r="DE63" s="14">
        <f t="shared" si="84"/>
        <v>0</v>
      </c>
      <c r="DF63" s="14">
        <f t="shared" si="85"/>
        <v>0</v>
      </c>
      <c r="DG63" s="14">
        <f t="shared" si="86"/>
        <v>0</v>
      </c>
      <c r="DH63" s="188">
        <f t="shared" si="57"/>
        <v>0</v>
      </c>
      <c r="DI63" s="202">
        <f t="shared" si="54"/>
        <v>0</v>
      </c>
      <c r="DK63" s="70">
        <f t="shared" si="42"/>
        <v>0</v>
      </c>
      <c r="DL63" s="70">
        <f t="shared" si="58"/>
        <v>0</v>
      </c>
      <c r="DM63" s="70">
        <f t="shared" si="58"/>
        <v>0</v>
      </c>
      <c r="DN63" s="70">
        <f t="shared" si="58"/>
        <v>0</v>
      </c>
      <c r="DO63" s="70">
        <f t="shared" si="58"/>
        <v>0</v>
      </c>
      <c r="DP63" s="70">
        <f t="shared" si="58"/>
        <v>0</v>
      </c>
      <c r="DQ63" s="70">
        <f t="shared" si="58"/>
        <v>0</v>
      </c>
      <c r="DR63" s="70">
        <f t="shared" si="58"/>
        <v>0</v>
      </c>
      <c r="DS63" s="70">
        <f t="shared" si="58"/>
        <v>0</v>
      </c>
      <c r="DT63" s="70">
        <f t="shared" si="58"/>
        <v>0</v>
      </c>
      <c r="DU63" s="70">
        <f t="shared" si="58"/>
        <v>0</v>
      </c>
      <c r="DV63" s="70">
        <f t="shared" si="58"/>
        <v>0</v>
      </c>
      <c r="DW63" s="391">
        <f t="shared" si="43"/>
        <v>0</v>
      </c>
      <c r="DX63" s="80"/>
      <c r="DY63" s="70">
        <f t="shared" si="90"/>
        <v>0</v>
      </c>
      <c r="DZ63" s="70">
        <f t="shared" si="90"/>
        <v>0</v>
      </c>
      <c r="EA63" s="70">
        <f t="shared" si="90"/>
        <v>0</v>
      </c>
      <c r="EB63" s="70">
        <f t="shared" si="90"/>
        <v>0</v>
      </c>
      <c r="EC63" s="70">
        <f t="shared" si="90"/>
        <v>0</v>
      </c>
      <c r="ED63" s="70">
        <f t="shared" si="90"/>
        <v>0</v>
      </c>
      <c r="EE63" s="70">
        <f t="shared" si="90"/>
        <v>0</v>
      </c>
      <c r="EF63" s="70">
        <f t="shared" si="90"/>
        <v>0</v>
      </c>
      <c r="EG63" s="70">
        <f t="shared" si="90"/>
        <v>0</v>
      </c>
      <c r="EH63" s="70">
        <f t="shared" si="90"/>
        <v>0</v>
      </c>
      <c r="EI63" s="70">
        <f t="shared" si="90"/>
        <v>0</v>
      </c>
      <c r="EJ63" s="70">
        <f t="shared" si="90"/>
        <v>0</v>
      </c>
      <c r="EK63" s="392">
        <f t="shared" si="44"/>
        <v>0</v>
      </c>
      <c r="EO63" s="389">
        <f>SUM($AI63:$AK63)+SUM($AM63:$AO63)+SUM($AQ63:AS63)+SUM($AU63:AW63)+SUM($AY63:BA63)+SUM($BC63:BE63)+SUM($BG63:BI63)+SUM($BK63:BM63)+SUM($BO63:BQ63)+SUM($BS63:BU63)+SUM($BW63:BY63)+SUM($CA63:CC63)</f>
        <v>0</v>
      </c>
      <c r="EP63"/>
      <c r="EQ63">
        <f t="shared" si="87"/>
        <v>13</v>
      </c>
      <c r="ER63"/>
      <c r="ES63"/>
      <c r="ET63"/>
      <c r="EU63"/>
      <c r="EV63"/>
      <c r="EW63"/>
      <c r="EX63"/>
      <c r="EY63"/>
      <c r="EZ63"/>
      <c r="FA63"/>
      <c r="FB63"/>
      <c r="FC63"/>
      <c r="FD63"/>
      <c r="FE63"/>
      <c r="FF63"/>
      <c r="FG63"/>
      <c r="FH63"/>
      <c r="FI63"/>
      <c r="FJ63"/>
      <c r="FK63"/>
      <c r="FL63"/>
      <c r="FM63"/>
      <c r="FN63"/>
      <c r="FO63"/>
    </row>
    <row r="64" spans="1:171" s="2" customFormat="1" hidden="1" x14ac:dyDescent="0.25">
      <c r="A64" s="348" t="s">
        <v>323</v>
      </c>
      <c r="B64" s="402"/>
      <c r="C64" s="122"/>
      <c r="D64" s="248"/>
      <c r="E64" s="147"/>
      <c r="F64" s="147"/>
      <c r="G64" s="249"/>
      <c r="H64" s="248"/>
      <c r="I64" s="147"/>
      <c r="J64" s="147"/>
      <c r="K64" s="147"/>
      <c r="L64" s="147"/>
      <c r="M64" s="147"/>
      <c r="N64" s="147"/>
      <c r="O64" s="147"/>
      <c r="P64" s="147"/>
      <c r="Q64" s="147"/>
      <c r="R64" s="147"/>
      <c r="S64" s="249"/>
      <c r="T64" s="127"/>
      <c r="U64" s="127"/>
      <c r="V64" s="248"/>
      <c r="W64" s="147"/>
      <c r="X64" s="147"/>
      <c r="Y64" s="147"/>
      <c r="Z64" s="147"/>
      <c r="AA64" s="147"/>
      <c r="AB64" s="249"/>
      <c r="AC64" s="250"/>
      <c r="AD64" s="127">
        <f t="shared" si="59"/>
        <v>0</v>
      </c>
      <c r="AE64" s="9">
        <f t="shared" si="60"/>
        <v>0</v>
      </c>
      <c r="AF64" s="9">
        <f t="shared" si="61"/>
        <v>0</v>
      </c>
      <c r="AG64" s="9">
        <f t="shared" si="62"/>
        <v>0</v>
      </c>
      <c r="AH64" s="9">
        <f t="shared" si="39"/>
        <v>0</v>
      </c>
      <c r="AI64" s="247"/>
      <c r="AJ64" s="247"/>
      <c r="AK64" s="247"/>
      <c r="AL64" s="351">
        <f t="shared" si="4"/>
        <v>0</v>
      </c>
      <c r="AM64" s="247"/>
      <c r="AN64" s="247"/>
      <c r="AO64" s="247"/>
      <c r="AP64" s="351">
        <f t="shared" si="5"/>
        <v>0</v>
      </c>
      <c r="AQ64" s="247"/>
      <c r="AR64" s="247"/>
      <c r="AS64" s="247"/>
      <c r="AT64" s="351">
        <f t="shared" si="6"/>
        <v>0</v>
      </c>
      <c r="AU64" s="247"/>
      <c r="AV64" s="247"/>
      <c r="AW64" s="247"/>
      <c r="AX64" s="351">
        <f t="shared" si="7"/>
        <v>0</v>
      </c>
      <c r="AY64" s="214"/>
      <c r="AZ64" s="214"/>
      <c r="BA64" s="214"/>
      <c r="BB64" s="351">
        <f t="shared" si="48"/>
        <v>0</v>
      </c>
      <c r="BC64" s="214"/>
      <c r="BD64" s="214"/>
      <c r="BE64" s="214"/>
      <c r="BF64" s="351">
        <f t="shared" si="49"/>
        <v>0</v>
      </c>
      <c r="BG64" s="214"/>
      <c r="BH64" s="214"/>
      <c r="BI64" s="214"/>
      <c r="BJ64" s="351">
        <f t="shared" si="50"/>
        <v>0</v>
      </c>
      <c r="BK64" s="214"/>
      <c r="BL64" s="214"/>
      <c r="BM64" s="214"/>
      <c r="BN64" s="351">
        <f t="shared" si="51"/>
        <v>0</v>
      </c>
      <c r="BO64" s="247"/>
      <c r="BP64" s="247"/>
      <c r="BQ64" s="247"/>
      <c r="BR64" s="351">
        <f t="shared" si="8"/>
        <v>0</v>
      </c>
      <c r="BS64" s="247"/>
      <c r="BT64" s="247"/>
      <c r="BU64" s="247"/>
      <c r="BV64" s="351">
        <f t="shared" si="9"/>
        <v>0</v>
      </c>
      <c r="BW64" s="247"/>
      <c r="BX64" s="247"/>
      <c r="BY64" s="247"/>
      <c r="BZ64" s="351">
        <f t="shared" si="10"/>
        <v>0</v>
      </c>
      <c r="CA64" s="247"/>
      <c r="CB64" s="247"/>
      <c r="CC64" s="247"/>
      <c r="CD64" s="351">
        <f t="shared" si="11"/>
        <v>0</v>
      </c>
      <c r="CE64" s="59">
        <f t="shared" si="63"/>
        <v>0</v>
      </c>
      <c r="CF64" s="110" t="str">
        <f t="shared" si="64"/>
        <v/>
      </c>
      <c r="CG64" s="81">
        <f t="shared" si="65"/>
        <v>0</v>
      </c>
      <c r="CH64" s="81">
        <f t="shared" si="66"/>
        <v>0</v>
      </c>
      <c r="CI64" s="81">
        <f t="shared" si="67"/>
        <v>0</v>
      </c>
      <c r="CJ64" s="81">
        <f t="shared" si="68"/>
        <v>0</v>
      </c>
      <c r="CK64" s="81">
        <f t="shared" si="69"/>
        <v>0</v>
      </c>
      <c r="CL64" s="81">
        <f t="shared" si="70"/>
        <v>0</v>
      </c>
      <c r="CM64" s="81">
        <f t="shared" si="71"/>
        <v>0</v>
      </c>
      <c r="CN64" s="81">
        <f t="shared" si="72"/>
        <v>0</v>
      </c>
      <c r="CO64" s="14">
        <f t="shared" si="73"/>
        <v>0</v>
      </c>
      <c r="CP64" s="81">
        <f t="shared" si="74"/>
        <v>0</v>
      </c>
      <c r="CQ64" s="81">
        <f t="shared" si="75"/>
        <v>0</v>
      </c>
      <c r="CR64" s="81">
        <f t="shared" si="76"/>
        <v>0</v>
      </c>
      <c r="CS64" s="84">
        <f t="shared" si="40"/>
        <v>0</v>
      </c>
      <c r="CV64" s="14">
        <f t="shared" si="77"/>
        <v>0</v>
      </c>
      <c r="CW64" s="14">
        <f t="shared" si="78"/>
        <v>0</v>
      </c>
      <c r="CX64" s="14">
        <f t="shared" si="79"/>
        <v>0</v>
      </c>
      <c r="CY64" s="14">
        <f t="shared" si="80"/>
        <v>0</v>
      </c>
      <c r="CZ64" s="14">
        <f t="shared" si="81"/>
        <v>0</v>
      </c>
      <c r="DA64" s="14">
        <f t="shared" si="82"/>
        <v>0</v>
      </c>
      <c r="DB64" s="14">
        <f t="shared" si="88"/>
        <v>0</v>
      </c>
      <c r="DC64" s="14">
        <f t="shared" si="89"/>
        <v>0</v>
      </c>
      <c r="DD64" s="14">
        <f t="shared" si="83"/>
        <v>0</v>
      </c>
      <c r="DE64" s="14">
        <f t="shared" si="84"/>
        <v>0</v>
      </c>
      <c r="DF64" s="14">
        <f t="shared" si="85"/>
        <v>0</v>
      </c>
      <c r="DG64" s="14">
        <f t="shared" si="86"/>
        <v>0</v>
      </c>
      <c r="DH64" s="188">
        <f t="shared" ref="DH64" si="91">SUM(CV64:DG64)</f>
        <v>0</v>
      </c>
      <c r="DI64" s="202">
        <f t="shared" ref="DI64" si="92">MAX(CV64:DG64)</f>
        <v>0</v>
      </c>
      <c r="DK64" s="70">
        <f t="shared" si="42"/>
        <v>0</v>
      </c>
      <c r="DL64" s="70">
        <f t="shared" si="58"/>
        <v>0</v>
      </c>
      <c r="DM64" s="70">
        <f t="shared" si="58"/>
        <v>0</v>
      </c>
      <c r="DN64" s="70">
        <f t="shared" si="58"/>
        <v>0</v>
      </c>
      <c r="DO64" s="70">
        <f t="shared" si="58"/>
        <v>0</v>
      </c>
      <c r="DP64" s="70">
        <f t="shared" si="58"/>
        <v>0</v>
      </c>
      <c r="DQ64" s="70">
        <f t="shared" si="58"/>
        <v>0</v>
      </c>
      <c r="DR64" s="70">
        <f t="shared" si="58"/>
        <v>0</v>
      </c>
      <c r="DS64" s="70">
        <f t="shared" si="58"/>
        <v>0</v>
      </c>
      <c r="DT64" s="70">
        <f t="shared" si="58"/>
        <v>0</v>
      </c>
      <c r="DU64" s="70">
        <f t="shared" si="58"/>
        <v>0</v>
      </c>
      <c r="DV64" s="70">
        <f t="shared" si="58"/>
        <v>0</v>
      </c>
      <c r="DW64" s="391">
        <f t="shared" si="43"/>
        <v>0</v>
      </c>
      <c r="DX64" s="80"/>
      <c r="DY64" s="70">
        <f t="shared" si="90"/>
        <v>0</v>
      </c>
      <c r="DZ64" s="70">
        <f t="shared" si="90"/>
        <v>0</v>
      </c>
      <c r="EA64" s="70">
        <f t="shared" si="90"/>
        <v>0</v>
      </c>
      <c r="EB64" s="70">
        <f t="shared" si="90"/>
        <v>0</v>
      </c>
      <c r="EC64" s="70">
        <f t="shared" si="90"/>
        <v>0</v>
      </c>
      <c r="ED64" s="70">
        <f t="shared" si="90"/>
        <v>0</v>
      </c>
      <c r="EE64" s="70">
        <f t="shared" si="90"/>
        <v>0</v>
      </c>
      <c r="EF64" s="70">
        <f t="shared" si="90"/>
        <v>0</v>
      </c>
      <c r="EG64" s="70">
        <f t="shared" si="90"/>
        <v>0</v>
      </c>
      <c r="EH64" s="70">
        <f t="shared" si="90"/>
        <v>0</v>
      </c>
      <c r="EI64" s="70">
        <f t="shared" si="90"/>
        <v>0</v>
      </c>
      <c r="EJ64" s="70">
        <f t="shared" si="90"/>
        <v>0</v>
      </c>
      <c r="EK64" s="392">
        <f t="shared" si="44"/>
        <v>0</v>
      </c>
      <c r="EO64" s="389">
        <f>SUM($AI64:$AK64)+SUM($AM64:$AO64)+SUM($AQ64:AS64)+SUM($AU64:AW64)+SUM($AY64:BA64)+SUM($BC64:BE64)+SUM($BG64:BI64)+SUM($BK64:BM64)+SUM($BO64:BQ64)+SUM($BS64:BU64)+SUM($BW64:BY64)+SUM($CA64:CC64)</f>
        <v>0</v>
      </c>
      <c r="EP64"/>
      <c r="EQ64">
        <f t="shared" si="87"/>
        <v>13</v>
      </c>
      <c r="ER64"/>
      <c r="ES64"/>
      <c r="ET64"/>
      <c r="EU64"/>
      <c r="EV64"/>
      <c r="EW64"/>
      <c r="EX64"/>
      <c r="EY64"/>
      <c r="EZ64"/>
      <c r="FA64"/>
      <c r="FB64"/>
      <c r="FC64"/>
      <c r="FD64"/>
      <c r="FE64"/>
      <c r="FF64"/>
      <c r="FG64"/>
      <c r="FH64"/>
      <c r="FI64"/>
      <c r="FJ64"/>
      <c r="FK64"/>
      <c r="FL64"/>
      <c r="FM64"/>
      <c r="FN64"/>
      <c r="FO64"/>
    </row>
    <row r="65" spans="1:171" s="2" customFormat="1" hidden="1" x14ac:dyDescent="0.25">
      <c r="A65" s="348" t="s">
        <v>323</v>
      </c>
      <c r="B65" s="107"/>
      <c r="C65" s="122"/>
      <c r="D65" s="112"/>
      <c r="E65" s="113"/>
      <c r="F65" s="113"/>
      <c r="G65" s="11"/>
      <c r="H65" s="112"/>
      <c r="I65" s="113"/>
      <c r="J65" s="113"/>
      <c r="K65" s="113"/>
      <c r="L65" s="113"/>
      <c r="M65" s="113"/>
      <c r="N65" s="113"/>
      <c r="O65" s="113"/>
      <c r="P65" s="113"/>
      <c r="Q65" s="113"/>
      <c r="R65" s="113"/>
      <c r="S65" s="11"/>
      <c r="T65" s="127"/>
      <c r="U65" s="127"/>
      <c r="V65" s="112"/>
      <c r="W65" s="113"/>
      <c r="X65" s="113"/>
      <c r="Y65" s="113"/>
      <c r="Z65" s="113"/>
      <c r="AA65" s="113"/>
      <c r="AB65" s="11"/>
      <c r="AC65" s="250"/>
      <c r="AD65" s="127">
        <f t="shared" si="59"/>
        <v>0</v>
      </c>
      <c r="AE65" s="9">
        <f t="shared" ref="AE65:AG68" si="93">AI65*$CG$5+AM65*$CH$5+AQ65*$CI$5+AU65*$CJ$5+BO65*$CO$5+BS65*$CP$5+BW65*$CQ$5+CA65*$CR$5</f>
        <v>0</v>
      </c>
      <c r="AF65" s="9">
        <f t="shared" si="93"/>
        <v>0</v>
      </c>
      <c r="AG65" s="9">
        <f t="shared" si="93"/>
        <v>0</v>
      </c>
      <c r="AH65" s="9">
        <f>AC65-(AE65+AF65+AG65)</f>
        <v>0</v>
      </c>
      <c r="AI65" s="214"/>
      <c r="AJ65" s="214"/>
      <c r="AK65" s="214"/>
      <c r="AL65" s="351">
        <f t="shared" ref="AL65:AL68" si="94">CG65</f>
        <v>0</v>
      </c>
      <c r="AM65" s="214"/>
      <c r="AN65" s="214"/>
      <c r="AO65" s="214"/>
      <c r="AP65" s="351">
        <f t="shared" ref="AP65:AP68" si="95">CH65</f>
        <v>0</v>
      </c>
      <c r="AQ65" s="214"/>
      <c r="AR65" s="214"/>
      <c r="AS65" s="214"/>
      <c r="AT65" s="351">
        <f t="shared" ref="AT65:AT68" si="96">CI65</f>
        <v>0</v>
      </c>
      <c r="AU65" s="214"/>
      <c r="AV65" s="214"/>
      <c r="AW65" s="214"/>
      <c r="AX65" s="351">
        <f t="shared" ref="AX65:AX68" si="97">CJ65</f>
        <v>0</v>
      </c>
      <c r="AY65" s="214"/>
      <c r="AZ65" s="214"/>
      <c r="BA65" s="214"/>
      <c r="BB65" s="351">
        <f>CK65</f>
        <v>0</v>
      </c>
      <c r="BC65" s="214"/>
      <c r="BD65" s="214"/>
      <c r="BE65" s="214"/>
      <c r="BF65" s="351">
        <f>CL65</f>
        <v>0</v>
      </c>
      <c r="BG65" s="214"/>
      <c r="BH65" s="214"/>
      <c r="BI65" s="214"/>
      <c r="BJ65" s="351">
        <f t="shared" si="50"/>
        <v>0</v>
      </c>
      <c r="BK65" s="214"/>
      <c r="BL65" s="214"/>
      <c r="BM65" s="214"/>
      <c r="BN65" s="351">
        <f>CN65</f>
        <v>0</v>
      </c>
      <c r="BO65" s="214"/>
      <c r="BP65" s="214"/>
      <c r="BQ65" s="214"/>
      <c r="BR65" s="351">
        <f t="shared" ref="BR65:BR68" si="98">CO65</f>
        <v>0</v>
      </c>
      <c r="BS65" s="214"/>
      <c r="BT65" s="214"/>
      <c r="BU65" s="214"/>
      <c r="BV65" s="351">
        <f t="shared" ref="BV65:BV68" si="99">CP65</f>
        <v>0</v>
      </c>
      <c r="BW65" s="214"/>
      <c r="BX65" s="214"/>
      <c r="BY65" s="214"/>
      <c r="BZ65" s="351">
        <f t="shared" si="10"/>
        <v>0</v>
      </c>
      <c r="CA65" s="214"/>
      <c r="CB65" s="214"/>
      <c r="CC65" s="214"/>
      <c r="CD65" s="351">
        <f t="shared" si="11"/>
        <v>0</v>
      </c>
      <c r="CE65" s="59">
        <f t="shared" si="63"/>
        <v>0</v>
      </c>
      <c r="CF65" s="110" t="str">
        <f t="shared" si="64"/>
        <v/>
      </c>
      <c r="CG65" s="81">
        <f t="shared" si="65"/>
        <v>0</v>
      </c>
      <c r="CH65" s="81">
        <f t="shared" si="66"/>
        <v>0</v>
      </c>
      <c r="CI65" s="81">
        <f t="shared" si="67"/>
        <v>0</v>
      </c>
      <c r="CJ65" s="81">
        <f t="shared" si="68"/>
        <v>0</v>
      </c>
      <c r="CK65" s="81">
        <f t="shared" si="69"/>
        <v>0</v>
      </c>
      <c r="CL65" s="81">
        <f t="shared" si="70"/>
        <v>0</v>
      </c>
      <c r="CM65" s="81">
        <f t="shared" si="71"/>
        <v>0</v>
      </c>
      <c r="CN65" s="81">
        <f t="shared" si="72"/>
        <v>0</v>
      </c>
      <c r="CO65" s="14">
        <f t="shared" si="73"/>
        <v>0</v>
      </c>
      <c r="CP65" s="81">
        <f t="shared" si="74"/>
        <v>0</v>
      </c>
      <c r="CQ65" s="81">
        <f t="shared" si="75"/>
        <v>0</v>
      </c>
      <c r="CR65" s="81">
        <f t="shared" si="76"/>
        <v>0</v>
      </c>
      <c r="CS65" s="84">
        <f t="shared" ref="CS65" si="100">SUM(CG65:CR65)</f>
        <v>0</v>
      </c>
      <c r="CV65" s="14">
        <f t="shared" si="77"/>
        <v>0</v>
      </c>
      <c r="CW65" s="14">
        <f t="shared" si="78"/>
        <v>0</v>
      </c>
      <c r="CX65" s="14">
        <f t="shared" si="79"/>
        <v>0</v>
      </c>
      <c r="CY65" s="14">
        <f t="shared" si="80"/>
        <v>0</v>
      </c>
      <c r="CZ65" s="14">
        <f t="shared" si="81"/>
        <v>0</v>
      </c>
      <c r="DA65" s="14">
        <f t="shared" si="82"/>
        <v>0</v>
      </c>
      <c r="DB65" s="14">
        <f t="shared" si="88"/>
        <v>0</v>
      </c>
      <c r="DC65" s="14">
        <f t="shared" si="89"/>
        <v>0</v>
      </c>
      <c r="DD65" s="14">
        <f t="shared" si="83"/>
        <v>0</v>
      </c>
      <c r="DE65" s="14">
        <f t="shared" si="84"/>
        <v>0</v>
      </c>
      <c r="DF65" s="14">
        <f t="shared" si="85"/>
        <v>0</v>
      </c>
      <c r="DG65" s="14">
        <f t="shared" si="86"/>
        <v>0</v>
      </c>
      <c r="DH65" s="188">
        <f t="shared" ref="DH65" si="101">SUM(CV65:DG65)</f>
        <v>0</v>
      </c>
      <c r="DI65" s="202">
        <f t="shared" ref="DI65" si="102">MAX(CV65:DG65)</f>
        <v>0</v>
      </c>
      <c r="DK65" s="70">
        <f t="shared" si="42"/>
        <v>0</v>
      </c>
      <c r="DL65" s="70">
        <f t="shared" si="58"/>
        <v>0</v>
      </c>
      <c r="DM65" s="70">
        <f t="shared" si="58"/>
        <v>0</v>
      </c>
      <c r="DN65" s="70">
        <f t="shared" si="58"/>
        <v>0</v>
      </c>
      <c r="DO65" s="70">
        <f t="shared" si="58"/>
        <v>0</v>
      </c>
      <c r="DP65" s="70">
        <f t="shared" si="58"/>
        <v>0</v>
      </c>
      <c r="DQ65" s="70">
        <f t="shared" si="58"/>
        <v>0</v>
      </c>
      <c r="DR65" s="70">
        <f t="shared" si="58"/>
        <v>0</v>
      </c>
      <c r="DS65" s="70">
        <f t="shared" si="58"/>
        <v>0</v>
      </c>
      <c r="DT65" s="70">
        <f t="shared" si="58"/>
        <v>0</v>
      </c>
      <c r="DU65" s="70">
        <f t="shared" si="58"/>
        <v>0</v>
      </c>
      <c r="DV65" s="70">
        <f t="shared" si="58"/>
        <v>0</v>
      </c>
      <c r="DW65" s="391">
        <f t="shared" ref="DW65" si="103">SUM(DK65:DV65)</f>
        <v>0</v>
      </c>
      <c r="DX65" s="80"/>
      <c r="DY65" s="70">
        <f t="shared" si="90"/>
        <v>0</v>
      </c>
      <c r="DZ65" s="70">
        <f t="shared" si="90"/>
        <v>0</v>
      </c>
      <c r="EA65" s="70">
        <f t="shared" si="90"/>
        <v>0</v>
      </c>
      <c r="EB65" s="70">
        <f t="shared" si="90"/>
        <v>0</v>
      </c>
      <c r="EC65" s="70">
        <f t="shared" si="90"/>
        <v>0</v>
      </c>
      <c r="ED65" s="70">
        <f t="shared" si="90"/>
        <v>0</v>
      </c>
      <c r="EE65" s="70">
        <f t="shared" si="90"/>
        <v>0</v>
      </c>
      <c r="EF65" s="70">
        <f t="shared" si="90"/>
        <v>0</v>
      </c>
      <c r="EG65" s="70">
        <f t="shared" si="90"/>
        <v>0</v>
      </c>
      <c r="EH65" s="70">
        <f t="shared" si="90"/>
        <v>0</v>
      </c>
      <c r="EI65" s="70">
        <f t="shared" si="90"/>
        <v>0</v>
      </c>
      <c r="EJ65" s="70">
        <f t="shared" si="90"/>
        <v>0</v>
      </c>
      <c r="EK65" s="392">
        <f t="shared" ref="EK65" si="104">SUM(DY65:EJ65)</f>
        <v>0</v>
      </c>
      <c r="EO65" s="389">
        <f>SUM($AI65:$AK65)+SUM($AM65:$AO65)+SUM($AQ65:AS65)+SUM($AU65:AW65)+SUM($AY65:BA65)+SUM($BC65:BE65)+SUM($BG65:BI65)+SUM($BK65:BM65)+SUM($BO65:BQ65)+SUM($BS65:BU65)+SUM($BW65:BY65)+SUM($CA65:CC65)</f>
        <v>0</v>
      </c>
      <c r="EP65"/>
      <c r="EQ65">
        <f t="shared" si="87"/>
        <v>13</v>
      </c>
      <c r="ER65"/>
      <c r="ES65"/>
      <c r="ET65"/>
      <c r="EU65"/>
      <c r="EV65"/>
      <c r="EW65"/>
      <c r="EX65"/>
      <c r="EY65"/>
      <c r="EZ65"/>
      <c r="FA65"/>
      <c r="FB65"/>
      <c r="FC65"/>
      <c r="FD65"/>
      <c r="FE65"/>
      <c r="FF65"/>
      <c r="FG65"/>
      <c r="FH65"/>
      <c r="FI65"/>
      <c r="FJ65"/>
      <c r="FK65"/>
      <c r="FL65"/>
      <c r="FM65"/>
      <c r="FN65"/>
      <c r="FO65"/>
    </row>
    <row r="66" spans="1:171" s="2" customFormat="1" hidden="1" x14ac:dyDescent="0.25">
      <c r="A66" s="348" t="s">
        <v>323</v>
      </c>
      <c r="B66" s="107"/>
      <c r="C66" s="122"/>
      <c r="D66" s="112"/>
      <c r="E66" s="113"/>
      <c r="F66" s="113"/>
      <c r="G66" s="11"/>
      <c r="H66" s="112"/>
      <c r="I66" s="113"/>
      <c r="J66" s="113"/>
      <c r="K66" s="113"/>
      <c r="L66" s="113"/>
      <c r="M66" s="113"/>
      <c r="N66" s="113"/>
      <c r="O66" s="113"/>
      <c r="P66" s="113"/>
      <c r="Q66" s="113"/>
      <c r="R66" s="113"/>
      <c r="S66" s="11"/>
      <c r="T66" s="127"/>
      <c r="U66" s="127"/>
      <c r="V66" s="112"/>
      <c r="W66" s="113"/>
      <c r="X66" s="113"/>
      <c r="Y66" s="113"/>
      <c r="Z66" s="113"/>
      <c r="AA66" s="113"/>
      <c r="AB66" s="11"/>
      <c r="AC66" s="250"/>
      <c r="AD66" s="127">
        <f t="shared" si="59"/>
        <v>0</v>
      </c>
      <c r="AE66" s="9">
        <f t="shared" si="93"/>
        <v>0</v>
      </c>
      <c r="AF66" s="9">
        <f t="shared" si="93"/>
        <v>0</v>
      </c>
      <c r="AG66" s="9">
        <f t="shared" si="93"/>
        <v>0</v>
      </c>
      <c r="AH66" s="9">
        <f>AC66-(AE66+AF66+AG66)</f>
        <v>0</v>
      </c>
      <c r="AI66" s="214"/>
      <c r="AJ66" s="214"/>
      <c r="AK66" s="214"/>
      <c r="AL66" s="351">
        <f t="shared" si="94"/>
        <v>0</v>
      </c>
      <c r="AM66" s="214"/>
      <c r="AN66" s="214"/>
      <c r="AO66" s="214"/>
      <c r="AP66" s="351">
        <f t="shared" si="95"/>
        <v>0</v>
      </c>
      <c r="AQ66" s="214"/>
      <c r="AR66" s="214"/>
      <c r="AS66" s="214"/>
      <c r="AT66" s="351">
        <f t="shared" si="96"/>
        <v>0</v>
      </c>
      <c r="AU66" s="214"/>
      <c r="AV66" s="214"/>
      <c r="AW66" s="214"/>
      <c r="AX66" s="351">
        <f t="shared" si="97"/>
        <v>0</v>
      </c>
      <c r="AY66" s="214"/>
      <c r="AZ66" s="214"/>
      <c r="BA66" s="214"/>
      <c r="BB66" s="351">
        <f>CK66</f>
        <v>0</v>
      </c>
      <c r="BC66" s="214"/>
      <c r="BD66" s="214"/>
      <c r="BE66" s="214"/>
      <c r="BF66" s="351">
        <f>CL66</f>
        <v>0</v>
      </c>
      <c r="BG66" s="214"/>
      <c r="BH66" s="214"/>
      <c r="BI66" s="214"/>
      <c r="BJ66" s="351">
        <f t="shared" si="50"/>
        <v>0</v>
      </c>
      <c r="BK66" s="214"/>
      <c r="BL66" s="214"/>
      <c r="BM66" s="214"/>
      <c r="BN66" s="351">
        <f>CN66</f>
        <v>0</v>
      </c>
      <c r="BO66" s="214"/>
      <c r="BP66" s="214"/>
      <c r="BQ66" s="214"/>
      <c r="BR66" s="351">
        <f t="shared" si="98"/>
        <v>0</v>
      </c>
      <c r="BS66" s="214"/>
      <c r="BT66" s="214"/>
      <c r="BU66" s="214"/>
      <c r="BV66" s="351">
        <f t="shared" si="99"/>
        <v>0</v>
      </c>
      <c r="BW66" s="214"/>
      <c r="BX66" s="214"/>
      <c r="BY66" s="214"/>
      <c r="BZ66" s="351">
        <f t="shared" si="10"/>
        <v>0</v>
      </c>
      <c r="CA66" s="214"/>
      <c r="CB66" s="214"/>
      <c r="CC66" s="214"/>
      <c r="CD66" s="351">
        <f t="shared" si="11"/>
        <v>0</v>
      </c>
      <c r="CE66" s="59">
        <f t="shared" si="63"/>
        <v>0</v>
      </c>
      <c r="CF66" s="110" t="str">
        <f t="shared" si="64"/>
        <v/>
      </c>
      <c r="CG66" s="81">
        <f t="shared" si="65"/>
        <v>0</v>
      </c>
      <c r="CH66" s="81">
        <f t="shared" si="66"/>
        <v>0</v>
      </c>
      <c r="CI66" s="81">
        <f t="shared" si="67"/>
        <v>0</v>
      </c>
      <c r="CJ66" s="81">
        <f t="shared" si="68"/>
        <v>0</v>
      </c>
      <c r="CK66" s="81">
        <f t="shared" si="69"/>
        <v>0</v>
      </c>
      <c r="CL66" s="81">
        <f t="shared" si="70"/>
        <v>0</v>
      </c>
      <c r="CM66" s="81">
        <f t="shared" si="71"/>
        <v>0</v>
      </c>
      <c r="CN66" s="81">
        <f t="shared" si="72"/>
        <v>0</v>
      </c>
      <c r="CO66" s="14">
        <f t="shared" si="73"/>
        <v>0</v>
      </c>
      <c r="CP66" s="81">
        <f t="shared" si="74"/>
        <v>0</v>
      </c>
      <c r="CQ66" s="81">
        <f t="shared" si="75"/>
        <v>0</v>
      </c>
      <c r="CR66" s="81">
        <f t="shared" si="76"/>
        <v>0</v>
      </c>
      <c r="CS66" s="84">
        <f t="shared" ref="CS66" si="105">SUM(CG66:CR66)</f>
        <v>0</v>
      </c>
      <c r="CV66" s="14">
        <f t="shared" si="77"/>
        <v>0</v>
      </c>
      <c r="CW66" s="14">
        <f t="shared" si="78"/>
        <v>0</v>
      </c>
      <c r="CX66" s="14">
        <f t="shared" si="79"/>
        <v>0</v>
      </c>
      <c r="CY66" s="14">
        <f t="shared" si="80"/>
        <v>0</v>
      </c>
      <c r="CZ66" s="14">
        <f t="shared" si="81"/>
        <v>0</v>
      </c>
      <c r="DA66" s="14">
        <f t="shared" si="82"/>
        <v>0</v>
      </c>
      <c r="DB66" s="14">
        <f t="shared" si="88"/>
        <v>0</v>
      </c>
      <c r="DC66" s="14">
        <f t="shared" si="89"/>
        <v>0</v>
      </c>
      <c r="DD66" s="14">
        <f t="shared" si="83"/>
        <v>0</v>
      </c>
      <c r="DE66" s="14">
        <f t="shared" si="84"/>
        <v>0</v>
      </c>
      <c r="DF66" s="14">
        <f t="shared" si="85"/>
        <v>0</v>
      </c>
      <c r="DG66" s="14">
        <f t="shared" si="86"/>
        <v>0</v>
      </c>
      <c r="DH66" s="188">
        <f t="shared" ref="DH66" si="106">SUM(CV66:DG66)</f>
        <v>0</v>
      </c>
      <c r="DI66" s="202">
        <f t="shared" ref="DI66" si="107">MAX(CV66:DG66)</f>
        <v>0</v>
      </c>
      <c r="DK66" s="70">
        <f t="shared" ref="DK66:DV68" si="108">IF(VALUE($D66)=DK$11,1,0)+IF(VALUE($E66)=DK$11,1,0)+IF(VALUE($F66)=DK$11,1,0)+IF(VALUE($G66)=DK$11,1,0)</f>
        <v>0</v>
      </c>
      <c r="DL66" s="70">
        <f t="shared" si="108"/>
        <v>0</v>
      </c>
      <c r="DM66" s="70">
        <f t="shared" si="108"/>
        <v>0</v>
      </c>
      <c r="DN66" s="70">
        <f t="shared" si="108"/>
        <v>0</v>
      </c>
      <c r="DO66" s="70">
        <f t="shared" si="108"/>
        <v>0</v>
      </c>
      <c r="DP66" s="70">
        <f t="shared" si="108"/>
        <v>0</v>
      </c>
      <c r="DQ66" s="70">
        <f t="shared" si="108"/>
        <v>0</v>
      </c>
      <c r="DR66" s="70">
        <f t="shared" si="108"/>
        <v>0</v>
      </c>
      <c r="DS66" s="70">
        <f t="shared" si="108"/>
        <v>0</v>
      </c>
      <c r="DT66" s="70">
        <f t="shared" si="108"/>
        <v>0</v>
      </c>
      <c r="DU66" s="70">
        <f t="shared" si="108"/>
        <v>0</v>
      </c>
      <c r="DV66" s="70">
        <f t="shared" si="108"/>
        <v>0</v>
      </c>
      <c r="DW66" s="391">
        <f t="shared" ref="DW66" si="109">SUM(DK66:DV66)</f>
        <v>0</v>
      </c>
      <c r="DX66" s="80"/>
      <c r="DY66" s="70">
        <f t="shared" ref="DY66:EJ68" si="110">IF(VALUE($H66)=DY$11,1,0)+IF(VALUE($I66)=DY$11,1,0)+IF(VALUE($J66)=DY$11,1,0)+IF(VALUE($K66)=DY$11,1,0)+IF(VALUE($L66)=DY$11,1,0)+IF(VALUE($M66)=DY$11,1,0)+IF(VALUE($N66)=DY$11,1,0)+IF(VALUE($O66)=DY$11,1,0)+IF(VALUE($P66)=DY$11,1,0)+IF(VALUE($Q66)=DY$11,1,0)+IF(VALUE($R66)=DY$11,1,0)+IF(VALUE($S66)=DY$11,1,0)</f>
        <v>0</v>
      </c>
      <c r="DZ66" s="70">
        <f t="shared" si="110"/>
        <v>0</v>
      </c>
      <c r="EA66" s="70">
        <f t="shared" si="110"/>
        <v>0</v>
      </c>
      <c r="EB66" s="70">
        <f t="shared" si="110"/>
        <v>0</v>
      </c>
      <c r="EC66" s="70">
        <f t="shared" si="110"/>
        <v>0</v>
      </c>
      <c r="ED66" s="70">
        <f t="shared" si="110"/>
        <v>0</v>
      </c>
      <c r="EE66" s="70">
        <f t="shared" si="110"/>
        <v>0</v>
      </c>
      <c r="EF66" s="70">
        <f t="shared" si="110"/>
        <v>0</v>
      </c>
      <c r="EG66" s="70">
        <f t="shared" si="110"/>
        <v>0</v>
      </c>
      <c r="EH66" s="70">
        <f t="shared" si="110"/>
        <v>0</v>
      </c>
      <c r="EI66" s="70">
        <f t="shared" si="110"/>
        <v>0</v>
      </c>
      <c r="EJ66" s="70">
        <f t="shared" si="110"/>
        <v>0</v>
      </c>
      <c r="EK66" s="392">
        <f t="shared" ref="EK66" si="111">SUM(DY66:EJ66)</f>
        <v>0</v>
      </c>
      <c r="EO66" s="389">
        <f>SUM($AI66:$AK66)+SUM($AM66:$AO66)+SUM($AQ66:AS66)+SUM($AU66:AW66)+SUM($AY66:BA66)+SUM($BC66:BE66)+SUM($BG66:BI66)+SUM($BK66:BM66)+SUM($BO66:BQ66)+SUM($BS66:BU66)+SUM($BW66:BY66)+SUM($CA66:CC66)</f>
        <v>0</v>
      </c>
      <c r="EP66"/>
      <c r="EQ66">
        <f t="shared" si="87"/>
        <v>13</v>
      </c>
      <c r="ER66"/>
      <c r="ES66"/>
      <c r="ET66"/>
      <c r="EU66"/>
      <c r="EV66"/>
      <c r="EW66"/>
      <c r="EX66"/>
      <c r="EY66"/>
      <c r="EZ66"/>
      <c r="FA66"/>
      <c r="FB66"/>
      <c r="FC66"/>
      <c r="FD66"/>
      <c r="FE66"/>
      <c r="FF66"/>
      <c r="FG66"/>
      <c r="FH66"/>
      <c r="FI66"/>
      <c r="FJ66"/>
      <c r="FK66"/>
      <c r="FL66"/>
      <c r="FM66"/>
      <c r="FN66"/>
      <c r="FO66"/>
    </row>
    <row r="67" spans="1:171" s="2" customFormat="1" hidden="1" x14ac:dyDescent="0.25">
      <c r="A67" s="348" t="s">
        <v>323</v>
      </c>
      <c r="B67" s="107"/>
      <c r="C67" s="122"/>
      <c r="D67" s="112"/>
      <c r="E67" s="113"/>
      <c r="F67" s="113"/>
      <c r="G67" s="11"/>
      <c r="H67" s="112"/>
      <c r="I67" s="113"/>
      <c r="J67" s="113"/>
      <c r="K67" s="113"/>
      <c r="L67" s="113"/>
      <c r="M67" s="113"/>
      <c r="N67" s="113"/>
      <c r="O67" s="113"/>
      <c r="P67" s="113"/>
      <c r="Q67" s="113"/>
      <c r="R67" s="113"/>
      <c r="S67" s="11"/>
      <c r="T67" s="127"/>
      <c r="U67" s="127"/>
      <c r="V67" s="112"/>
      <c r="W67" s="113"/>
      <c r="X67" s="113"/>
      <c r="Y67" s="113"/>
      <c r="Z67" s="113"/>
      <c r="AA67" s="113"/>
      <c r="AB67" s="11"/>
      <c r="AC67" s="250"/>
      <c r="AD67" s="127">
        <f t="shared" si="59"/>
        <v>0</v>
      </c>
      <c r="AE67" s="9">
        <f t="shared" si="93"/>
        <v>0</v>
      </c>
      <c r="AF67" s="9">
        <f t="shared" si="93"/>
        <v>0</v>
      </c>
      <c r="AG67" s="9">
        <f t="shared" si="93"/>
        <v>0</v>
      </c>
      <c r="AH67" s="9">
        <f>AC67-(AE67+AF67+AG67)</f>
        <v>0</v>
      </c>
      <c r="AI67" s="214"/>
      <c r="AJ67" s="214"/>
      <c r="AK67" s="214"/>
      <c r="AL67" s="351">
        <f t="shared" si="94"/>
        <v>0</v>
      </c>
      <c r="AM67" s="214"/>
      <c r="AN67" s="214"/>
      <c r="AO67" s="214"/>
      <c r="AP67" s="351">
        <f t="shared" si="95"/>
        <v>0</v>
      </c>
      <c r="AQ67" s="214"/>
      <c r="AR67" s="214"/>
      <c r="AS67" s="214"/>
      <c r="AT67" s="351">
        <f t="shared" si="96"/>
        <v>0</v>
      </c>
      <c r="AU67" s="214"/>
      <c r="AV67" s="214"/>
      <c r="AW67" s="214"/>
      <c r="AX67" s="351">
        <f t="shared" si="97"/>
        <v>0</v>
      </c>
      <c r="AY67" s="214"/>
      <c r="AZ67" s="214"/>
      <c r="BA67" s="214"/>
      <c r="BB67" s="351">
        <f>CK67</f>
        <v>0</v>
      </c>
      <c r="BC67" s="214"/>
      <c r="BD67" s="214"/>
      <c r="BE67" s="214"/>
      <c r="BF67" s="351">
        <f>CL67</f>
        <v>0</v>
      </c>
      <c r="BG67" s="214"/>
      <c r="BH67" s="214"/>
      <c r="BI67" s="214"/>
      <c r="BJ67" s="351">
        <f t="shared" si="50"/>
        <v>0</v>
      </c>
      <c r="BK67" s="214"/>
      <c r="BL67" s="214"/>
      <c r="BM67" s="214"/>
      <c r="BN67" s="351">
        <f>CN67</f>
        <v>0</v>
      </c>
      <c r="BO67" s="214"/>
      <c r="BP67" s="214"/>
      <c r="BQ67" s="214"/>
      <c r="BR67" s="351">
        <f t="shared" si="98"/>
        <v>0</v>
      </c>
      <c r="BS67" s="214"/>
      <c r="BT67" s="214"/>
      <c r="BU67" s="214"/>
      <c r="BV67" s="351">
        <f t="shared" si="99"/>
        <v>0</v>
      </c>
      <c r="BW67" s="214"/>
      <c r="BX67" s="214"/>
      <c r="BY67" s="214"/>
      <c r="BZ67" s="351">
        <f t="shared" si="10"/>
        <v>0</v>
      </c>
      <c r="CA67" s="214"/>
      <c r="CB67" s="214"/>
      <c r="CC67" s="214"/>
      <c r="CD67" s="351">
        <f t="shared" si="11"/>
        <v>0</v>
      </c>
      <c r="CE67" s="59">
        <f t="shared" si="63"/>
        <v>0</v>
      </c>
      <c r="CF67" s="110" t="str">
        <f t="shared" si="64"/>
        <v/>
      </c>
      <c r="CG67" s="81">
        <f t="shared" si="65"/>
        <v>0</v>
      </c>
      <c r="CH67" s="81">
        <f t="shared" si="66"/>
        <v>0</v>
      </c>
      <c r="CI67" s="81">
        <f t="shared" si="67"/>
        <v>0</v>
      </c>
      <c r="CJ67" s="81">
        <f t="shared" si="68"/>
        <v>0</v>
      </c>
      <c r="CK67" s="81">
        <f t="shared" si="69"/>
        <v>0</v>
      </c>
      <c r="CL67" s="81">
        <f t="shared" si="70"/>
        <v>0</v>
      </c>
      <c r="CM67" s="81">
        <f t="shared" si="71"/>
        <v>0</v>
      </c>
      <c r="CN67" s="81">
        <f t="shared" si="72"/>
        <v>0</v>
      </c>
      <c r="CO67" s="14">
        <f t="shared" si="73"/>
        <v>0</v>
      </c>
      <c r="CP67" s="81">
        <f t="shared" si="74"/>
        <v>0</v>
      </c>
      <c r="CQ67" s="81">
        <f t="shared" si="75"/>
        <v>0</v>
      </c>
      <c r="CR67" s="81">
        <f t="shared" si="76"/>
        <v>0</v>
      </c>
      <c r="CS67" s="84">
        <f t="shared" ref="CS67" si="112">SUM(CG67:CR67)</f>
        <v>0</v>
      </c>
      <c r="CV67" s="14">
        <f t="shared" si="77"/>
        <v>0</v>
      </c>
      <c r="CW67" s="14">
        <f t="shared" si="78"/>
        <v>0</v>
      </c>
      <c r="CX67" s="14">
        <f t="shared" si="79"/>
        <v>0</v>
      </c>
      <c r="CY67" s="14">
        <f t="shared" si="80"/>
        <v>0</v>
      </c>
      <c r="CZ67" s="14">
        <f t="shared" si="81"/>
        <v>0</v>
      </c>
      <c r="DA67" s="14">
        <f t="shared" si="82"/>
        <v>0</v>
      </c>
      <c r="DB67" s="14">
        <f t="shared" si="88"/>
        <v>0</v>
      </c>
      <c r="DC67" s="14">
        <f t="shared" si="89"/>
        <v>0</v>
      </c>
      <c r="DD67" s="14">
        <f t="shared" si="83"/>
        <v>0</v>
      </c>
      <c r="DE67" s="14">
        <f t="shared" si="84"/>
        <v>0</v>
      </c>
      <c r="DF67" s="14">
        <f t="shared" si="85"/>
        <v>0</v>
      </c>
      <c r="DG67" s="14">
        <f t="shared" si="86"/>
        <v>0</v>
      </c>
      <c r="DH67" s="188">
        <f t="shared" ref="DH67" si="113">SUM(CV67:DG67)</f>
        <v>0</v>
      </c>
      <c r="DI67" s="202">
        <f t="shared" ref="DI67" si="114">MAX(CV67:DG67)</f>
        <v>0</v>
      </c>
      <c r="DK67" s="70">
        <f t="shared" si="108"/>
        <v>0</v>
      </c>
      <c r="DL67" s="70">
        <f t="shared" si="108"/>
        <v>0</v>
      </c>
      <c r="DM67" s="70">
        <f t="shared" si="108"/>
        <v>0</v>
      </c>
      <c r="DN67" s="70">
        <f t="shared" si="108"/>
        <v>0</v>
      </c>
      <c r="DO67" s="70">
        <f t="shared" si="108"/>
        <v>0</v>
      </c>
      <c r="DP67" s="70">
        <f t="shared" si="108"/>
        <v>0</v>
      </c>
      <c r="DQ67" s="70">
        <f t="shared" si="108"/>
        <v>0</v>
      </c>
      <c r="DR67" s="70">
        <f t="shared" si="108"/>
        <v>0</v>
      </c>
      <c r="DS67" s="70">
        <f t="shared" si="108"/>
        <v>0</v>
      </c>
      <c r="DT67" s="70">
        <f t="shared" si="108"/>
        <v>0</v>
      </c>
      <c r="DU67" s="70">
        <f t="shared" si="108"/>
        <v>0</v>
      </c>
      <c r="DV67" s="70">
        <f t="shared" si="108"/>
        <v>0</v>
      </c>
      <c r="DW67" s="391">
        <f t="shared" ref="DW67" si="115">SUM(DK67:DV67)</f>
        <v>0</v>
      </c>
      <c r="DX67" s="80"/>
      <c r="DY67" s="70">
        <f t="shared" si="110"/>
        <v>0</v>
      </c>
      <c r="DZ67" s="70">
        <f t="shared" si="110"/>
        <v>0</v>
      </c>
      <c r="EA67" s="70">
        <f t="shared" si="110"/>
        <v>0</v>
      </c>
      <c r="EB67" s="70">
        <f t="shared" si="110"/>
        <v>0</v>
      </c>
      <c r="EC67" s="70">
        <f t="shared" si="110"/>
        <v>0</v>
      </c>
      <c r="ED67" s="70">
        <f t="shared" si="110"/>
        <v>0</v>
      </c>
      <c r="EE67" s="70">
        <f t="shared" si="110"/>
        <v>0</v>
      </c>
      <c r="EF67" s="70">
        <f t="shared" si="110"/>
        <v>0</v>
      </c>
      <c r="EG67" s="70">
        <f t="shared" si="110"/>
        <v>0</v>
      </c>
      <c r="EH67" s="70">
        <f t="shared" si="110"/>
        <v>0</v>
      </c>
      <c r="EI67" s="70">
        <f t="shared" si="110"/>
        <v>0</v>
      </c>
      <c r="EJ67" s="70">
        <f t="shared" si="110"/>
        <v>0</v>
      </c>
      <c r="EK67" s="392">
        <f t="shared" ref="EK67" si="116">SUM(DY67:EJ67)</f>
        <v>0</v>
      </c>
      <c r="EO67" s="389">
        <f>SUM($AI67:$AK67)+SUM($AM67:$AO67)+SUM($AQ67:AS67)+SUM($AU67:AW67)+SUM($AY67:BA67)+SUM($BC67:BE67)+SUM($BG67:BI67)+SUM($BK67:BM67)+SUM($BO67:BQ67)+SUM($BS67:BU67)+SUM($BW67:BY67)+SUM($CA67:CC67)</f>
        <v>0</v>
      </c>
      <c r="EP67"/>
      <c r="EQ67">
        <f t="shared" si="87"/>
        <v>13</v>
      </c>
      <c r="ER67"/>
      <c r="ES67"/>
      <c r="ET67"/>
      <c r="EU67"/>
      <c r="EV67"/>
      <c r="EW67"/>
      <c r="EX67"/>
      <c r="EY67"/>
      <c r="EZ67"/>
      <c r="FA67"/>
      <c r="FB67"/>
      <c r="FC67"/>
      <c r="FD67"/>
      <c r="FE67"/>
      <c r="FF67"/>
      <c r="FG67"/>
      <c r="FH67"/>
      <c r="FI67"/>
      <c r="FJ67"/>
      <c r="FK67"/>
      <c r="FL67"/>
      <c r="FM67"/>
      <c r="FN67"/>
      <c r="FO67"/>
    </row>
    <row r="68" spans="1:171" s="2" customFormat="1" hidden="1" x14ac:dyDescent="0.25">
      <c r="A68" s="348" t="s">
        <v>323</v>
      </c>
      <c r="B68" s="402"/>
      <c r="C68" s="122"/>
      <c r="D68" s="112"/>
      <c r="E68" s="113"/>
      <c r="F68" s="113"/>
      <c r="G68" s="11"/>
      <c r="H68" s="112"/>
      <c r="I68" s="113"/>
      <c r="J68" s="113"/>
      <c r="K68" s="113"/>
      <c r="L68" s="113"/>
      <c r="M68" s="113"/>
      <c r="N68" s="113"/>
      <c r="O68" s="113"/>
      <c r="P68" s="113"/>
      <c r="Q68" s="113"/>
      <c r="R68" s="113"/>
      <c r="S68" s="11"/>
      <c r="T68" s="127"/>
      <c r="U68" s="127"/>
      <c r="V68" s="112"/>
      <c r="W68" s="113"/>
      <c r="X68" s="113"/>
      <c r="Y68" s="113"/>
      <c r="Z68" s="113"/>
      <c r="AA68" s="113"/>
      <c r="AB68" s="11"/>
      <c r="AC68" s="250"/>
      <c r="AD68" s="127">
        <f t="shared" si="59"/>
        <v>0</v>
      </c>
      <c r="AE68" s="9">
        <f t="shared" si="93"/>
        <v>0</v>
      </c>
      <c r="AF68" s="9">
        <f t="shared" si="93"/>
        <v>0</v>
      </c>
      <c r="AG68" s="9">
        <f t="shared" si="93"/>
        <v>0</v>
      </c>
      <c r="AH68" s="9">
        <f>AC68-(AE68+AF68+AG68)</f>
        <v>0</v>
      </c>
      <c r="AI68" s="214"/>
      <c r="AJ68" s="214"/>
      <c r="AK68" s="214"/>
      <c r="AL68" s="351">
        <f t="shared" si="94"/>
        <v>0</v>
      </c>
      <c r="AM68" s="214"/>
      <c r="AN68" s="214"/>
      <c r="AO68" s="214"/>
      <c r="AP68" s="351">
        <f t="shared" si="95"/>
        <v>0</v>
      </c>
      <c r="AQ68" s="214"/>
      <c r="AR68" s="214"/>
      <c r="AS68" s="214"/>
      <c r="AT68" s="351">
        <f t="shared" si="96"/>
        <v>0</v>
      </c>
      <c r="AU68" s="214"/>
      <c r="AV68" s="214"/>
      <c r="AW68" s="214"/>
      <c r="AX68" s="351">
        <f t="shared" si="97"/>
        <v>0</v>
      </c>
      <c r="AY68" s="214"/>
      <c r="AZ68" s="214"/>
      <c r="BA68" s="214"/>
      <c r="BB68" s="351">
        <f>CK68</f>
        <v>0</v>
      </c>
      <c r="BC68" s="214"/>
      <c r="BD68" s="214"/>
      <c r="BE68" s="214"/>
      <c r="BF68" s="351">
        <f>CL68</f>
        <v>0</v>
      </c>
      <c r="BG68" s="214"/>
      <c r="BH68" s="214"/>
      <c r="BI68" s="214"/>
      <c r="BJ68" s="351">
        <f t="shared" si="50"/>
        <v>0</v>
      </c>
      <c r="BK68" s="214"/>
      <c r="BL68" s="214"/>
      <c r="BM68" s="214"/>
      <c r="BN68" s="351">
        <f>CN68</f>
        <v>0</v>
      </c>
      <c r="BO68" s="214"/>
      <c r="BP68" s="214"/>
      <c r="BQ68" s="214"/>
      <c r="BR68" s="351">
        <f t="shared" si="98"/>
        <v>0</v>
      </c>
      <c r="BS68" s="214"/>
      <c r="BT68" s="214"/>
      <c r="BU68" s="214"/>
      <c r="BV68" s="351">
        <f t="shared" si="99"/>
        <v>0</v>
      </c>
      <c r="BW68" s="214"/>
      <c r="BX68" s="214"/>
      <c r="BY68" s="214"/>
      <c r="BZ68" s="351">
        <f t="shared" si="10"/>
        <v>0</v>
      </c>
      <c r="CA68" s="214"/>
      <c r="CB68" s="214"/>
      <c r="CC68" s="214"/>
      <c r="CD68" s="351">
        <f t="shared" si="11"/>
        <v>0</v>
      </c>
      <c r="CE68" s="59">
        <f t="shared" si="63"/>
        <v>0</v>
      </c>
      <c r="CF68" s="110" t="str">
        <f t="shared" si="64"/>
        <v/>
      </c>
      <c r="CG68" s="81">
        <f t="shared" si="65"/>
        <v>0</v>
      </c>
      <c r="CH68" s="81">
        <f t="shared" si="66"/>
        <v>0</v>
      </c>
      <c r="CI68" s="81">
        <f t="shared" si="67"/>
        <v>0</v>
      </c>
      <c r="CJ68" s="81">
        <f t="shared" si="68"/>
        <v>0</v>
      </c>
      <c r="CK68" s="81">
        <f t="shared" si="69"/>
        <v>0</v>
      </c>
      <c r="CL68" s="81">
        <f t="shared" si="70"/>
        <v>0</v>
      </c>
      <c r="CM68" s="81">
        <f t="shared" si="71"/>
        <v>0</v>
      </c>
      <c r="CN68" s="81">
        <f t="shared" si="72"/>
        <v>0</v>
      </c>
      <c r="CO68" s="14">
        <f t="shared" si="73"/>
        <v>0</v>
      </c>
      <c r="CP68" s="81">
        <f t="shared" si="74"/>
        <v>0</v>
      </c>
      <c r="CQ68" s="81">
        <f t="shared" si="75"/>
        <v>0</v>
      </c>
      <c r="CR68" s="81">
        <f t="shared" si="76"/>
        <v>0</v>
      </c>
      <c r="CS68" s="84">
        <f t="shared" ref="CS68" si="117">SUM(CG68:CR68)</f>
        <v>0</v>
      </c>
      <c r="CV68" s="14">
        <f t="shared" si="77"/>
        <v>0</v>
      </c>
      <c r="CW68" s="14">
        <f t="shared" si="78"/>
        <v>0</v>
      </c>
      <c r="CX68" s="14">
        <f t="shared" si="79"/>
        <v>0</v>
      </c>
      <c r="CY68" s="14">
        <f t="shared" si="80"/>
        <v>0</v>
      </c>
      <c r="CZ68" s="14">
        <f t="shared" si="81"/>
        <v>0</v>
      </c>
      <c r="DA68" s="14">
        <f t="shared" si="82"/>
        <v>0</v>
      </c>
      <c r="DB68" s="14">
        <f t="shared" si="88"/>
        <v>0</v>
      </c>
      <c r="DC68" s="14">
        <f t="shared" si="89"/>
        <v>0</v>
      </c>
      <c r="DD68" s="14">
        <f t="shared" si="83"/>
        <v>0</v>
      </c>
      <c r="DE68" s="14">
        <f t="shared" si="84"/>
        <v>0</v>
      </c>
      <c r="DF68" s="14">
        <f t="shared" si="85"/>
        <v>0</v>
      </c>
      <c r="DG68" s="14">
        <f t="shared" si="86"/>
        <v>0</v>
      </c>
      <c r="DH68" s="188">
        <f t="shared" ref="DH68" si="118">SUM(CV68:DG68)</f>
        <v>0</v>
      </c>
      <c r="DI68" s="202">
        <f t="shared" ref="DI68" si="119">MAX(CV68:DG68)</f>
        <v>0</v>
      </c>
      <c r="DK68" s="70">
        <f t="shared" si="108"/>
        <v>0</v>
      </c>
      <c r="DL68" s="70">
        <f t="shared" si="108"/>
        <v>0</v>
      </c>
      <c r="DM68" s="70">
        <f t="shared" si="108"/>
        <v>0</v>
      </c>
      <c r="DN68" s="70">
        <f t="shared" si="108"/>
        <v>0</v>
      </c>
      <c r="DO68" s="70">
        <f t="shared" si="108"/>
        <v>0</v>
      </c>
      <c r="DP68" s="70">
        <f t="shared" si="108"/>
        <v>0</v>
      </c>
      <c r="DQ68" s="70">
        <f t="shared" si="108"/>
        <v>0</v>
      </c>
      <c r="DR68" s="70">
        <f t="shared" si="108"/>
        <v>0</v>
      </c>
      <c r="DS68" s="70">
        <f t="shared" si="108"/>
        <v>0</v>
      </c>
      <c r="DT68" s="70">
        <f t="shared" si="108"/>
        <v>0</v>
      </c>
      <c r="DU68" s="70">
        <f t="shared" si="108"/>
        <v>0</v>
      </c>
      <c r="DV68" s="70">
        <f t="shared" si="108"/>
        <v>0</v>
      </c>
      <c r="DW68" s="391">
        <f t="shared" ref="DW68" si="120">SUM(DK68:DV68)</f>
        <v>0</v>
      </c>
      <c r="DX68" s="80"/>
      <c r="DY68" s="70">
        <f t="shared" si="110"/>
        <v>0</v>
      </c>
      <c r="DZ68" s="70">
        <f t="shared" si="110"/>
        <v>0</v>
      </c>
      <c r="EA68" s="70">
        <f t="shared" si="110"/>
        <v>0</v>
      </c>
      <c r="EB68" s="70">
        <f t="shared" si="110"/>
        <v>0</v>
      </c>
      <c r="EC68" s="70">
        <f t="shared" si="110"/>
        <v>0</v>
      </c>
      <c r="ED68" s="70">
        <f t="shared" si="110"/>
        <v>0</v>
      </c>
      <c r="EE68" s="70">
        <f t="shared" si="110"/>
        <v>0</v>
      </c>
      <c r="EF68" s="70">
        <f t="shared" si="110"/>
        <v>0</v>
      </c>
      <c r="EG68" s="70">
        <f t="shared" si="110"/>
        <v>0</v>
      </c>
      <c r="EH68" s="70">
        <f t="shared" si="110"/>
        <v>0</v>
      </c>
      <c r="EI68" s="70">
        <f t="shared" si="110"/>
        <v>0</v>
      </c>
      <c r="EJ68" s="70">
        <f t="shared" si="110"/>
        <v>0</v>
      </c>
      <c r="EK68" s="392">
        <f t="shared" ref="EK68" si="121">SUM(DY68:EJ68)</f>
        <v>0</v>
      </c>
      <c r="EO68" s="389">
        <f>SUM($AI68:$AK68)+SUM($AM68:$AO68)+SUM($AQ68:AS68)+SUM($AU68:AW68)+SUM($AY68:BA68)+SUM($BC68:BE68)+SUM($BG68:BI68)+SUM($BK68:BM68)+SUM($BO68:BQ68)+SUM($BS68:BU68)+SUM($BW68:BY68)+SUM($CA68:CC68)</f>
        <v>0</v>
      </c>
      <c r="EP68"/>
      <c r="EQ68">
        <f t="shared" si="87"/>
        <v>13</v>
      </c>
      <c r="ER68"/>
      <c r="ES68"/>
      <c r="ET68"/>
      <c r="EU68"/>
      <c r="EV68"/>
      <c r="EW68"/>
      <c r="EX68"/>
      <c r="EY68"/>
      <c r="EZ68"/>
      <c r="FA68"/>
      <c r="FB68"/>
      <c r="FC68"/>
      <c r="FD68"/>
      <c r="FE68"/>
      <c r="FF68"/>
      <c r="FG68"/>
      <c r="FH68"/>
      <c r="FI68"/>
      <c r="FJ68"/>
      <c r="FK68"/>
      <c r="FL68"/>
      <c r="FM68"/>
      <c r="FN68"/>
      <c r="FO68"/>
    </row>
    <row r="69" spans="1:171" s="20" customFormat="1" ht="15" x14ac:dyDescent="0.25">
      <c r="A69" s="168" t="s">
        <v>23</v>
      </c>
      <c r="B69" s="251" t="s">
        <v>191</v>
      </c>
      <c r="C69" s="169"/>
      <c r="D69" s="170"/>
      <c r="E69" s="170"/>
      <c r="F69" s="170"/>
      <c r="G69" s="170"/>
      <c r="H69" s="170"/>
      <c r="I69" s="171"/>
      <c r="J69" s="171"/>
      <c r="K69" s="170"/>
      <c r="L69" s="170"/>
      <c r="M69" s="170"/>
      <c r="N69" s="170"/>
      <c r="O69" s="170"/>
      <c r="P69" s="170"/>
      <c r="Q69" s="170"/>
      <c r="R69" s="170"/>
      <c r="S69" s="170"/>
      <c r="T69" s="161"/>
      <c r="U69" s="161"/>
      <c r="V69" s="170"/>
      <c r="W69" s="170"/>
      <c r="X69" s="170"/>
      <c r="Y69" s="171"/>
      <c r="Z69" s="171"/>
      <c r="AA69" s="171"/>
      <c r="AB69" s="177"/>
      <c r="AC69" s="33">
        <f t="shared" ref="AC69:AK69" si="122">SUMIF($A15:$A68,"&gt;'#'",AC15:AC68)</f>
        <v>1374</v>
      </c>
      <c r="AD69" s="33">
        <f t="shared" si="122"/>
        <v>45.8</v>
      </c>
      <c r="AE69" s="33">
        <f t="shared" si="122"/>
        <v>144</v>
      </c>
      <c r="AF69" s="33">
        <f t="shared" si="122"/>
        <v>0</v>
      </c>
      <c r="AG69" s="33">
        <f t="shared" si="122"/>
        <v>96</v>
      </c>
      <c r="AH69" s="33">
        <f t="shared" si="122"/>
        <v>1134</v>
      </c>
      <c r="AI69" s="33">
        <f t="shared" si="122"/>
        <v>84</v>
      </c>
      <c r="AJ69" s="33">
        <f t="shared" si="122"/>
        <v>0</v>
      </c>
      <c r="AK69" s="33">
        <f t="shared" si="122"/>
        <v>54</v>
      </c>
      <c r="AL69" s="207">
        <f>SUM(AL15:AL68)</f>
        <v>29</v>
      </c>
      <c r="AM69" s="209">
        <f t="shared" ref="AM69:CD69" si="123">SUM(AM15:AM64)</f>
        <v>48</v>
      </c>
      <c r="AN69" s="209">
        <f t="shared" si="123"/>
        <v>0</v>
      </c>
      <c r="AO69" s="209">
        <f t="shared" si="123"/>
        <v>36</v>
      </c>
      <c r="AP69" s="207">
        <f t="shared" si="123"/>
        <v>14</v>
      </c>
      <c r="AQ69" s="209">
        <f t="shared" si="123"/>
        <v>12</v>
      </c>
      <c r="AR69" s="209">
        <f t="shared" si="123"/>
        <v>0</v>
      </c>
      <c r="AS69" s="209">
        <f t="shared" si="123"/>
        <v>6</v>
      </c>
      <c r="AT69" s="207">
        <f t="shared" si="123"/>
        <v>2.8</v>
      </c>
      <c r="AU69" s="209">
        <f t="shared" si="123"/>
        <v>0</v>
      </c>
      <c r="AV69" s="209">
        <f t="shared" si="123"/>
        <v>0</v>
      </c>
      <c r="AW69" s="209">
        <f t="shared" si="123"/>
        <v>0</v>
      </c>
      <c r="AX69" s="207">
        <f t="shared" si="123"/>
        <v>0</v>
      </c>
      <c r="AY69" s="209">
        <f t="shared" si="123"/>
        <v>0</v>
      </c>
      <c r="AZ69" s="209">
        <f t="shared" si="123"/>
        <v>0</v>
      </c>
      <c r="BA69" s="209">
        <f t="shared" si="123"/>
        <v>0</v>
      </c>
      <c r="BB69" s="207">
        <f t="shared" si="123"/>
        <v>0</v>
      </c>
      <c r="BC69" s="209">
        <f t="shared" si="123"/>
        <v>0</v>
      </c>
      <c r="BD69" s="209">
        <f t="shared" si="123"/>
        <v>0</v>
      </c>
      <c r="BE69" s="209">
        <f t="shared" si="123"/>
        <v>0</v>
      </c>
      <c r="BF69" s="207">
        <f t="shared" si="123"/>
        <v>0</v>
      </c>
      <c r="BG69" s="209">
        <f t="shared" si="123"/>
        <v>0</v>
      </c>
      <c r="BH69" s="209">
        <f t="shared" si="123"/>
        <v>0</v>
      </c>
      <c r="BI69" s="209">
        <f t="shared" si="123"/>
        <v>0</v>
      </c>
      <c r="BJ69" s="207">
        <f t="shared" si="123"/>
        <v>0</v>
      </c>
      <c r="BK69" s="209">
        <f t="shared" si="123"/>
        <v>0</v>
      </c>
      <c r="BL69" s="209">
        <f t="shared" si="123"/>
        <v>0</v>
      </c>
      <c r="BM69" s="209">
        <f t="shared" si="123"/>
        <v>0</v>
      </c>
      <c r="BN69" s="207">
        <f t="shared" si="123"/>
        <v>0</v>
      </c>
      <c r="BO69" s="209">
        <f t="shared" si="123"/>
        <v>0</v>
      </c>
      <c r="BP69" s="209">
        <f t="shared" si="123"/>
        <v>0</v>
      </c>
      <c r="BQ69" s="209">
        <f t="shared" si="123"/>
        <v>0</v>
      </c>
      <c r="BR69" s="207">
        <f t="shared" si="123"/>
        <v>0</v>
      </c>
      <c r="BS69" s="209">
        <f t="shared" si="123"/>
        <v>0</v>
      </c>
      <c r="BT69" s="209">
        <f t="shared" si="123"/>
        <v>0</v>
      </c>
      <c r="BU69" s="209">
        <f t="shared" si="123"/>
        <v>0</v>
      </c>
      <c r="BV69" s="207">
        <f t="shared" si="123"/>
        <v>0</v>
      </c>
      <c r="BW69" s="209">
        <f t="shared" si="123"/>
        <v>0</v>
      </c>
      <c r="BX69" s="209">
        <f t="shared" si="123"/>
        <v>0</v>
      </c>
      <c r="BY69" s="209">
        <f t="shared" si="123"/>
        <v>0</v>
      </c>
      <c r="BZ69" s="207">
        <f t="shared" si="123"/>
        <v>0</v>
      </c>
      <c r="CA69" s="209">
        <f t="shared" si="123"/>
        <v>0</v>
      </c>
      <c r="CB69" s="209">
        <f t="shared" si="123"/>
        <v>0</v>
      </c>
      <c r="CC69" s="209">
        <f t="shared" si="123"/>
        <v>0</v>
      </c>
      <c r="CD69" s="207">
        <f t="shared" si="123"/>
        <v>0</v>
      </c>
      <c r="CE69" s="60">
        <f t="shared" si="63"/>
        <v>0.8253275109170306</v>
      </c>
      <c r="CF69" s="51"/>
      <c r="CG69" s="78">
        <f t="shared" ref="CG69:CS69" si="124">SUM(CG15:CG68)</f>
        <v>29</v>
      </c>
      <c r="CH69" s="78">
        <f t="shared" si="124"/>
        <v>14</v>
      </c>
      <c r="CI69" s="78">
        <f t="shared" si="124"/>
        <v>2.8</v>
      </c>
      <c r="CJ69" s="78">
        <f t="shared" si="124"/>
        <v>0</v>
      </c>
      <c r="CK69" s="78">
        <f t="shared" si="124"/>
        <v>0</v>
      </c>
      <c r="CL69" s="78">
        <f t="shared" si="124"/>
        <v>0</v>
      </c>
      <c r="CM69" s="78">
        <f t="shared" si="124"/>
        <v>0</v>
      </c>
      <c r="CN69" s="78">
        <f t="shared" si="124"/>
        <v>0</v>
      </c>
      <c r="CO69" s="78">
        <f t="shared" si="124"/>
        <v>0</v>
      </c>
      <c r="CP69" s="78">
        <f t="shared" si="124"/>
        <v>0</v>
      </c>
      <c r="CQ69" s="78">
        <f t="shared" si="124"/>
        <v>0</v>
      </c>
      <c r="CR69" s="78">
        <f t="shared" si="124"/>
        <v>0</v>
      </c>
      <c r="CS69" s="84">
        <f t="shared" si="124"/>
        <v>45.8</v>
      </c>
      <c r="CV69" s="35">
        <f t="shared" ref="CV69:DH69" si="125">SUM(CV15:CV68)</f>
        <v>29</v>
      </c>
      <c r="CW69" s="35">
        <f t="shared" si="125"/>
        <v>14</v>
      </c>
      <c r="CX69" s="35">
        <f t="shared" si="125"/>
        <v>2.75</v>
      </c>
      <c r="CY69" s="35">
        <f t="shared" si="125"/>
        <v>0</v>
      </c>
      <c r="CZ69" s="35">
        <f t="shared" si="125"/>
        <v>0</v>
      </c>
      <c r="DA69" s="35">
        <f t="shared" si="125"/>
        <v>0</v>
      </c>
      <c r="DB69" s="35">
        <f t="shared" si="125"/>
        <v>0</v>
      </c>
      <c r="DC69" s="35">
        <f t="shared" si="125"/>
        <v>0</v>
      </c>
      <c r="DD69" s="35">
        <f t="shared" si="125"/>
        <v>0</v>
      </c>
      <c r="DE69" s="35">
        <f t="shared" si="125"/>
        <v>0</v>
      </c>
      <c r="DF69" s="35">
        <f t="shared" si="125"/>
        <v>0</v>
      </c>
      <c r="DG69" s="35">
        <f t="shared" si="125"/>
        <v>0</v>
      </c>
      <c r="DH69" s="189">
        <f t="shared" si="125"/>
        <v>45.75</v>
      </c>
      <c r="DI69" s="203"/>
      <c r="DJ69" s="22" t="s">
        <v>31</v>
      </c>
      <c r="DK69" s="189">
        <f t="shared" ref="DK69:DV69" si="126">SUM(DK15:DK68)</f>
        <v>5</v>
      </c>
      <c r="DL69" s="189">
        <f t="shared" si="126"/>
        <v>3</v>
      </c>
      <c r="DM69" s="189">
        <f t="shared" si="126"/>
        <v>1</v>
      </c>
      <c r="DN69" s="189">
        <f t="shared" si="126"/>
        <v>0</v>
      </c>
      <c r="DO69" s="189">
        <f t="shared" si="126"/>
        <v>0</v>
      </c>
      <c r="DP69" s="189">
        <f t="shared" si="126"/>
        <v>0</v>
      </c>
      <c r="DQ69" s="189">
        <f t="shared" si="126"/>
        <v>0</v>
      </c>
      <c r="DR69" s="189">
        <f t="shared" si="126"/>
        <v>0</v>
      </c>
      <c r="DS69" s="189">
        <f t="shared" si="126"/>
        <v>0</v>
      </c>
      <c r="DT69" s="189">
        <f t="shared" si="126"/>
        <v>0</v>
      </c>
      <c r="DU69" s="189">
        <f t="shared" si="126"/>
        <v>0</v>
      </c>
      <c r="DV69" s="189">
        <f t="shared" si="126"/>
        <v>0</v>
      </c>
      <c r="DW69" s="391">
        <f t="shared" ref="DW69:DW81" si="127">SUM(DK69:DV69)</f>
        <v>9</v>
      </c>
      <c r="DX69" s="390"/>
      <c r="DY69" s="189">
        <f t="shared" ref="DY69:EJ69" si="128">SUM(DY15:DY68)</f>
        <v>3</v>
      </c>
      <c r="DZ69" s="189">
        <f t="shared" si="128"/>
        <v>2</v>
      </c>
      <c r="EA69" s="189">
        <f t="shared" si="128"/>
        <v>0</v>
      </c>
      <c r="EB69" s="189">
        <f t="shared" si="128"/>
        <v>0</v>
      </c>
      <c r="EC69" s="189">
        <f t="shared" si="128"/>
        <v>0</v>
      </c>
      <c r="ED69" s="189">
        <f t="shared" si="128"/>
        <v>0</v>
      </c>
      <c r="EE69" s="189">
        <f t="shared" si="128"/>
        <v>0</v>
      </c>
      <c r="EF69" s="189">
        <f t="shared" si="128"/>
        <v>0</v>
      </c>
      <c r="EG69" s="189">
        <f t="shared" si="128"/>
        <v>0</v>
      </c>
      <c r="EH69" s="189">
        <f t="shared" si="128"/>
        <v>0</v>
      </c>
      <c r="EI69" s="189">
        <f t="shared" si="128"/>
        <v>0</v>
      </c>
      <c r="EJ69" s="189">
        <f t="shared" si="128"/>
        <v>0</v>
      </c>
      <c r="EK69" s="83">
        <f>SUM(EK15:EK38)</f>
        <v>5</v>
      </c>
      <c r="EP69" s="20">
        <f>COUNTIF(EP15:EP38,"&gt;0")</f>
        <v>0</v>
      </c>
      <c r="EQ69" s="20">
        <f>COUNTIF(EQ15:EQ38,"&gt;0")</f>
        <v>24</v>
      </c>
      <c r="ER69" s="20">
        <f>COUNTIF(ER15:ER38,"&gt;0")</f>
        <v>0</v>
      </c>
      <c r="ES69" s="20">
        <f>COUNTIF(ES15:ES38,"&gt;0")</f>
        <v>0</v>
      </c>
      <c r="EX69" s="20">
        <f t="shared" ref="EX69:FF69" si="129">COUNTIF(EX15:EX38,"&gt;0")</f>
        <v>0</v>
      </c>
      <c r="EY69" s="20">
        <f t="shared" si="129"/>
        <v>0</v>
      </c>
      <c r="EZ69" s="20">
        <f t="shared" si="129"/>
        <v>0</v>
      </c>
      <c r="FA69" s="20">
        <f t="shared" si="129"/>
        <v>0</v>
      </c>
      <c r="FB69" s="119">
        <f t="shared" si="129"/>
        <v>0</v>
      </c>
      <c r="FC69" s="20">
        <f t="shared" si="129"/>
        <v>0</v>
      </c>
      <c r="FD69" s="20">
        <f t="shared" si="129"/>
        <v>0</v>
      </c>
      <c r="FE69" s="20">
        <f t="shared" si="129"/>
        <v>0</v>
      </c>
      <c r="FF69" s="20">
        <f t="shared" si="129"/>
        <v>0</v>
      </c>
      <c r="FK69" s="20">
        <f>COUNTIF(FK15:FK38,"&gt;0")</f>
        <v>0</v>
      </c>
      <c r="FL69" s="20">
        <f>COUNTIF(FL15:FL38,"&gt;0")</f>
        <v>0</v>
      </c>
      <c r="FM69" s="20">
        <f>COUNTIF(FM15:FM38,"&gt;0")</f>
        <v>0</v>
      </c>
      <c r="FN69" s="20">
        <f>COUNTIF(FN15:FN38,"&gt;0")</f>
        <v>0</v>
      </c>
      <c r="FO69" s="119">
        <f>COUNTIF(FO15:FO38,"&gt;0")</f>
        <v>0</v>
      </c>
    </row>
    <row r="70" spans="1:171" s="20" customFormat="1" ht="15" hidden="1" x14ac:dyDescent="0.25">
      <c r="A70" s="407"/>
      <c r="B70" s="408"/>
      <c r="C70" s="409"/>
      <c r="D70" s="228"/>
      <c r="E70" s="228"/>
      <c r="F70" s="228"/>
      <c r="G70" s="228"/>
      <c r="H70" s="228"/>
      <c r="I70" s="228"/>
      <c r="J70" s="228"/>
      <c r="K70" s="228"/>
      <c r="L70" s="228"/>
      <c r="M70" s="228"/>
      <c r="N70" s="228"/>
      <c r="O70" s="228"/>
      <c r="P70" s="228"/>
      <c r="Q70" s="228"/>
      <c r="R70" s="228"/>
      <c r="S70" s="228"/>
      <c r="T70" s="255"/>
      <c r="U70" s="255"/>
      <c r="V70" s="228"/>
      <c r="W70" s="228"/>
      <c r="X70" s="228"/>
      <c r="Y70" s="228"/>
      <c r="Z70" s="228"/>
      <c r="AA70" s="228"/>
      <c r="AB70" s="228"/>
      <c r="AC70" s="410"/>
      <c r="AD70" s="410"/>
      <c r="AE70" s="411"/>
      <c r="AF70" s="411"/>
      <c r="AG70" s="411"/>
      <c r="AH70" s="403"/>
      <c r="AI70" s="403"/>
      <c r="AJ70" s="403"/>
      <c r="AK70" s="403"/>
      <c r="AL70" s="412"/>
      <c r="AM70" s="403"/>
      <c r="AN70" s="403"/>
      <c r="AO70" s="403"/>
      <c r="AP70" s="412"/>
      <c r="AQ70" s="403"/>
      <c r="AR70" s="403"/>
      <c r="AS70" s="403"/>
      <c r="AT70" s="412"/>
      <c r="AU70" s="403"/>
      <c r="AV70" s="403"/>
      <c r="AW70" s="403"/>
      <c r="AX70" s="412"/>
      <c r="AY70" s="403"/>
      <c r="AZ70" s="403"/>
      <c r="BA70" s="403"/>
      <c r="BB70" s="412"/>
      <c r="BC70" s="403"/>
      <c r="BD70" s="403"/>
      <c r="BE70" s="403"/>
      <c r="BF70" s="412"/>
      <c r="BG70" s="403"/>
      <c r="BH70" s="403"/>
      <c r="BI70" s="403"/>
      <c r="BJ70" s="412"/>
      <c r="BK70" s="403"/>
      <c r="BL70" s="403"/>
      <c r="BM70" s="403"/>
      <c r="BN70" s="412"/>
      <c r="BO70" s="403"/>
      <c r="BP70" s="403"/>
      <c r="BQ70" s="403"/>
      <c r="BR70" s="412"/>
      <c r="BS70" s="403"/>
      <c r="BT70" s="403"/>
      <c r="BU70" s="403"/>
      <c r="BV70" s="412"/>
      <c r="BW70" s="403"/>
      <c r="BX70" s="403"/>
      <c r="BY70" s="403"/>
      <c r="BZ70" s="412"/>
      <c r="CA70" s="403"/>
      <c r="CB70" s="403"/>
      <c r="CC70" s="403"/>
      <c r="CD70" s="413"/>
      <c r="CE70" s="60"/>
      <c r="CF70" s="51"/>
      <c r="CG70" s="414"/>
      <c r="CH70" s="414"/>
      <c r="CI70" s="414"/>
      <c r="CJ70" s="414"/>
      <c r="CK70" s="414"/>
      <c r="CL70" s="414"/>
      <c r="CM70" s="414"/>
      <c r="CN70" s="414"/>
      <c r="CO70" s="414"/>
      <c r="CP70" s="414"/>
      <c r="CQ70" s="414"/>
      <c r="CR70" s="414"/>
      <c r="CS70" s="415"/>
      <c r="CV70" s="416"/>
      <c r="CW70" s="416"/>
      <c r="CX70" s="416"/>
      <c r="CY70" s="416"/>
      <c r="CZ70" s="416"/>
      <c r="DA70" s="416"/>
      <c r="DB70" s="416"/>
      <c r="DC70" s="416"/>
      <c r="DD70" s="416"/>
      <c r="DE70" s="416"/>
      <c r="DF70" s="416"/>
      <c r="DG70" s="416"/>
      <c r="DH70" s="417"/>
      <c r="DI70" s="203"/>
      <c r="DJ70" s="418"/>
      <c r="DK70" s="417"/>
      <c r="DL70" s="417"/>
      <c r="DM70" s="417"/>
      <c r="DN70" s="417"/>
      <c r="DO70" s="417"/>
      <c r="DP70" s="417"/>
      <c r="DQ70" s="417"/>
      <c r="DR70" s="417"/>
      <c r="DS70" s="417"/>
      <c r="DT70" s="417"/>
      <c r="DU70" s="417"/>
      <c r="DV70" s="417"/>
      <c r="DW70" s="391"/>
      <c r="DX70" s="390"/>
      <c r="DY70" s="417"/>
      <c r="DZ70" s="417"/>
      <c r="EA70" s="417"/>
      <c r="EB70" s="417"/>
      <c r="EC70" s="417"/>
      <c r="ED70" s="417"/>
      <c r="EE70" s="417"/>
      <c r="EF70" s="417"/>
      <c r="EG70" s="417"/>
      <c r="EH70" s="417"/>
      <c r="EI70" s="417"/>
      <c r="EJ70" s="417"/>
      <c r="EK70" s="83"/>
      <c r="FB70" s="119"/>
      <c r="FO70" s="119"/>
    </row>
    <row r="71" spans="1:171" s="20" customFormat="1" ht="15" hidden="1" x14ac:dyDescent="0.25">
      <c r="A71" s="407"/>
      <c r="B71" s="408"/>
      <c r="C71" s="409"/>
      <c r="D71" s="228"/>
      <c r="E71" s="228"/>
      <c r="F71" s="228"/>
      <c r="G71" s="228"/>
      <c r="H71" s="228"/>
      <c r="I71" s="228"/>
      <c r="J71" s="228"/>
      <c r="K71" s="228"/>
      <c r="L71" s="228"/>
      <c r="M71" s="228"/>
      <c r="N71" s="228"/>
      <c r="O71" s="228"/>
      <c r="P71" s="228"/>
      <c r="Q71" s="228"/>
      <c r="R71" s="228"/>
      <c r="S71" s="228"/>
      <c r="T71" s="255"/>
      <c r="U71" s="255"/>
      <c r="V71" s="228"/>
      <c r="W71" s="228"/>
      <c r="X71" s="228"/>
      <c r="Y71" s="228"/>
      <c r="Z71" s="228"/>
      <c r="AA71" s="228"/>
      <c r="AB71" s="228"/>
      <c r="AC71" s="410"/>
      <c r="AD71" s="410"/>
      <c r="AE71" s="411"/>
      <c r="AF71" s="411"/>
      <c r="AG71" s="411"/>
      <c r="AH71" s="403"/>
      <c r="AI71" s="403"/>
      <c r="AJ71" s="403"/>
      <c r="AK71" s="403"/>
      <c r="AL71" s="412"/>
      <c r="AM71" s="403"/>
      <c r="AN71" s="403"/>
      <c r="AO71" s="403"/>
      <c r="AP71" s="412"/>
      <c r="AQ71" s="403"/>
      <c r="AR71" s="403"/>
      <c r="AS71" s="403"/>
      <c r="AT71" s="412"/>
      <c r="AU71" s="403"/>
      <c r="AV71" s="403"/>
      <c r="AW71" s="403"/>
      <c r="AX71" s="412"/>
      <c r="AY71" s="403"/>
      <c r="AZ71" s="403"/>
      <c r="BA71" s="403"/>
      <c r="BB71" s="412"/>
      <c r="BC71" s="403"/>
      <c r="BD71" s="403"/>
      <c r="BE71" s="403"/>
      <c r="BF71" s="412"/>
      <c r="BG71" s="403"/>
      <c r="BH71" s="403"/>
      <c r="BI71" s="403"/>
      <c r="BJ71" s="412"/>
      <c r="BK71" s="403"/>
      <c r="BL71" s="403"/>
      <c r="BM71" s="403"/>
      <c r="BN71" s="412"/>
      <c r="BO71" s="403"/>
      <c r="BP71" s="403"/>
      <c r="BQ71" s="403"/>
      <c r="BR71" s="412"/>
      <c r="BS71" s="403"/>
      <c r="BT71" s="403"/>
      <c r="BU71" s="403"/>
      <c r="BV71" s="412"/>
      <c r="BW71" s="403"/>
      <c r="BX71" s="403"/>
      <c r="BY71" s="403"/>
      <c r="BZ71" s="412"/>
      <c r="CA71" s="403"/>
      <c r="CB71" s="403"/>
      <c r="CC71" s="403"/>
      <c r="CD71" s="413"/>
      <c r="CE71" s="60"/>
      <c r="CF71" s="51"/>
      <c r="CG71" s="414"/>
      <c r="CH71" s="414"/>
      <c r="CI71" s="414"/>
      <c r="CJ71" s="414"/>
      <c r="CK71" s="414"/>
      <c r="CL71" s="414"/>
      <c r="CM71" s="414"/>
      <c r="CN71" s="414"/>
      <c r="CO71" s="414"/>
      <c r="CP71" s="414"/>
      <c r="CQ71" s="414"/>
      <c r="CR71" s="414"/>
      <c r="CS71" s="415"/>
      <c r="CV71" s="416"/>
      <c r="CW71" s="416"/>
      <c r="CX71" s="416"/>
      <c r="CY71" s="416"/>
      <c r="CZ71" s="416"/>
      <c r="DA71" s="416"/>
      <c r="DB71" s="416"/>
      <c r="DC71" s="416"/>
      <c r="DD71" s="416"/>
      <c r="DE71" s="416"/>
      <c r="DF71" s="416"/>
      <c r="DG71" s="416"/>
      <c r="DH71" s="417"/>
      <c r="DI71" s="203"/>
      <c r="DJ71" s="418"/>
      <c r="DK71" s="417"/>
      <c r="DL71" s="417"/>
      <c r="DM71" s="417"/>
      <c r="DN71" s="417"/>
      <c r="DO71" s="417"/>
      <c r="DP71" s="417"/>
      <c r="DQ71" s="417"/>
      <c r="DR71" s="417"/>
      <c r="DS71" s="417"/>
      <c r="DT71" s="417"/>
      <c r="DU71" s="417"/>
      <c r="DV71" s="417"/>
      <c r="DW71" s="391"/>
      <c r="DX71" s="390"/>
      <c r="DY71" s="417"/>
      <c r="DZ71" s="417"/>
      <c r="EA71" s="417"/>
      <c r="EB71" s="417"/>
      <c r="EC71" s="417"/>
      <c r="ED71" s="417"/>
      <c r="EE71" s="417"/>
      <c r="EF71" s="417"/>
      <c r="EG71" s="417"/>
      <c r="EH71" s="417"/>
      <c r="EI71" s="417"/>
      <c r="EJ71" s="417"/>
      <c r="EK71" s="83"/>
      <c r="FB71" s="119"/>
      <c r="FO71" s="119"/>
    </row>
    <row r="72" spans="1:171" s="2" customFormat="1" x14ac:dyDescent="0.25">
      <c r="A72" s="121"/>
      <c r="B72" s="139"/>
      <c r="C72" s="173"/>
      <c r="D72" s="7"/>
      <c r="E72" s="7"/>
      <c r="F72" s="7"/>
      <c r="G72" s="7"/>
      <c r="H72" s="7"/>
      <c r="I72" s="7"/>
      <c r="J72" s="7"/>
      <c r="K72" s="7"/>
      <c r="L72" s="7"/>
      <c r="M72" s="7"/>
      <c r="N72" s="7"/>
      <c r="O72" s="7"/>
      <c r="P72" s="7"/>
      <c r="Q72" s="7"/>
      <c r="R72" s="7"/>
      <c r="S72" s="7"/>
      <c r="T72" s="7"/>
      <c r="U72" s="163"/>
      <c r="V72" s="7"/>
      <c r="W72" s="7"/>
      <c r="X72" s="7"/>
      <c r="Y72" s="7"/>
      <c r="Z72" s="7"/>
      <c r="AA72" s="7"/>
      <c r="AB72" s="7"/>
      <c r="AC72" s="7"/>
      <c r="AD72" s="7"/>
      <c r="AE72" s="7"/>
      <c r="AF72" s="7"/>
      <c r="AG72" s="7"/>
      <c r="AH72" s="132"/>
      <c r="AI72" s="211"/>
      <c r="AJ72" s="211"/>
      <c r="AK72" s="211"/>
      <c r="AL72" s="132"/>
      <c r="AM72" s="211"/>
      <c r="AN72" s="211"/>
      <c r="AO72" s="211"/>
      <c r="AP72" s="132"/>
      <c r="AQ72" s="211"/>
      <c r="AR72" s="211"/>
      <c r="AS72" s="211"/>
      <c r="AT72" s="132"/>
      <c r="AU72" s="211"/>
      <c r="AV72" s="211"/>
      <c r="AW72" s="211"/>
      <c r="AX72" s="132"/>
      <c r="AY72" s="132"/>
      <c r="AZ72" s="132"/>
      <c r="BA72" s="132"/>
      <c r="BB72" s="132"/>
      <c r="BC72" s="132"/>
      <c r="BD72" s="132"/>
      <c r="BE72" s="132"/>
      <c r="BF72" s="132"/>
      <c r="BG72" s="132"/>
      <c r="BH72" s="132"/>
      <c r="BI72" s="132"/>
      <c r="BJ72" s="132"/>
      <c r="BK72" s="132"/>
      <c r="BL72" s="132"/>
      <c r="BM72" s="132"/>
      <c r="BN72" s="132"/>
      <c r="BO72" s="211"/>
      <c r="BP72" s="211"/>
      <c r="BQ72" s="211"/>
      <c r="BR72" s="132"/>
      <c r="BS72" s="211"/>
      <c r="BT72" s="211"/>
      <c r="BU72" s="211"/>
      <c r="BV72" s="132"/>
      <c r="BW72" s="211"/>
      <c r="BX72" s="211"/>
      <c r="BY72" s="211"/>
      <c r="BZ72" s="132"/>
      <c r="CA72" s="211"/>
      <c r="CB72" s="211"/>
      <c r="CC72" s="211"/>
      <c r="CD72" s="18"/>
      <c r="CE72" s="67"/>
      <c r="CF72" s="23"/>
      <c r="CG72" s="50"/>
      <c r="CH72" s="50"/>
      <c r="CI72" s="50"/>
      <c r="CJ72" s="50"/>
      <c r="CK72" s="50"/>
      <c r="CL72" s="50"/>
      <c r="CM72" s="50"/>
      <c r="CN72" s="50"/>
      <c r="CO72" s="50"/>
      <c r="CP72" s="50"/>
      <c r="CQ72" s="50"/>
      <c r="CR72" s="50"/>
      <c r="CS72" s="50"/>
      <c r="DH72" s="184"/>
      <c r="DI72" s="197"/>
      <c r="DK72" s="70"/>
      <c r="DL72" s="70"/>
      <c r="DM72" s="70"/>
      <c r="DN72" s="70"/>
      <c r="DO72" s="70"/>
      <c r="DP72" s="70"/>
      <c r="DQ72" s="70"/>
      <c r="DR72" s="70"/>
      <c r="DS72" s="70"/>
      <c r="DT72" s="70"/>
      <c r="DU72" s="70"/>
      <c r="DV72" s="70"/>
      <c r="DW72" s="391"/>
      <c r="EP72" s="569" t="s">
        <v>125</v>
      </c>
      <c r="EQ72" s="570"/>
      <c r="ER72" s="570"/>
      <c r="ES72" s="570"/>
      <c r="ET72" s="570"/>
      <c r="EU72" s="570"/>
      <c r="EV72" s="570"/>
      <c r="EW72" s="570"/>
      <c r="EX72" s="570"/>
      <c r="EY72" s="570"/>
      <c r="EZ72" s="570"/>
      <c r="FA72" s="571"/>
      <c r="FB72" s="116" t="s">
        <v>31</v>
      </c>
      <c r="FC72" s="569" t="s">
        <v>126</v>
      </c>
      <c r="FD72" s="570"/>
      <c r="FE72" s="570"/>
      <c r="FF72" s="570"/>
      <c r="FG72" s="570"/>
      <c r="FH72" s="570"/>
      <c r="FI72" s="570"/>
      <c r="FJ72" s="570"/>
      <c r="FK72" s="570"/>
      <c r="FL72" s="570"/>
      <c r="FM72" s="570"/>
      <c r="FN72" s="571"/>
      <c r="FO72" s="116" t="s">
        <v>31</v>
      </c>
    </row>
    <row r="73" spans="1:171" s="2" customFormat="1" x14ac:dyDescent="0.25">
      <c r="A73" s="246" t="s">
        <v>170</v>
      </c>
      <c r="B73" s="252" t="s">
        <v>272</v>
      </c>
      <c r="C73" s="174"/>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32"/>
      <c r="AD73" s="132"/>
      <c r="AE73" s="132"/>
      <c r="AF73" s="132"/>
      <c r="AG73" s="132"/>
      <c r="AH73" s="132"/>
      <c r="AI73" s="211"/>
      <c r="AJ73" s="211"/>
      <c r="AK73" s="211"/>
      <c r="AL73" s="132"/>
      <c r="AM73" s="211"/>
      <c r="AN73" s="211"/>
      <c r="AO73" s="211"/>
      <c r="AP73" s="132"/>
      <c r="AQ73" s="211"/>
      <c r="AR73" s="211"/>
      <c r="AS73" s="211"/>
      <c r="AT73" s="132"/>
      <c r="AU73" s="211"/>
      <c r="AV73" s="211"/>
      <c r="AW73" s="211"/>
      <c r="AX73" s="132"/>
      <c r="AY73" s="132"/>
      <c r="AZ73" s="132"/>
      <c r="BA73" s="132"/>
      <c r="BB73" s="132"/>
      <c r="BC73" s="132"/>
      <c r="BD73" s="132"/>
      <c r="BE73" s="132"/>
      <c r="BF73" s="132"/>
      <c r="BG73" s="132"/>
      <c r="BH73" s="132"/>
      <c r="BI73" s="132"/>
      <c r="BJ73" s="132"/>
      <c r="BK73" s="132"/>
      <c r="BL73" s="132"/>
      <c r="BM73" s="132"/>
      <c r="BN73" s="132"/>
      <c r="BO73" s="211"/>
      <c r="BP73" s="211"/>
      <c r="BQ73" s="211"/>
      <c r="BR73" s="132"/>
      <c r="BS73" s="211"/>
      <c r="BT73" s="211"/>
      <c r="BU73" s="211"/>
      <c r="BV73" s="132"/>
      <c r="BW73" s="211"/>
      <c r="BX73" s="211"/>
      <c r="BY73" s="211"/>
      <c r="BZ73" s="132"/>
      <c r="CA73" s="211"/>
      <c r="CB73" s="211"/>
      <c r="CC73" s="211"/>
      <c r="CD73" s="131"/>
      <c r="CE73" s="67"/>
      <c r="CF73" s="23"/>
      <c r="CG73" s="50"/>
      <c r="CH73" s="50"/>
      <c r="CI73" s="50"/>
      <c r="CJ73" s="50"/>
      <c r="CK73" s="50"/>
      <c r="CL73" s="50"/>
      <c r="CM73" s="50"/>
      <c r="CN73" s="50"/>
      <c r="CO73" s="50"/>
      <c r="CP73" s="50"/>
      <c r="CQ73" s="50"/>
      <c r="CR73" s="50"/>
      <c r="CS73" s="50"/>
      <c r="DH73" s="184"/>
      <c r="DI73" s="197"/>
      <c r="DK73" s="70"/>
      <c r="DL73" s="70"/>
      <c r="DM73" s="70"/>
      <c r="DN73" s="70"/>
      <c r="DO73" s="70"/>
      <c r="DP73" s="70"/>
      <c r="DQ73" s="70"/>
      <c r="DR73" s="70"/>
      <c r="DS73" s="70"/>
      <c r="DT73" s="70"/>
      <c r="DU73" s="70"/>
      <c r="DV73" s="70"/>
      <c r="DW73" s="391"/>
      <c r="EP73" s="30">
        <v>1</v>
      </c>
      <c r="EQ73" s="30">
        <v>2</v>
      </c>
      <c r="ER73" s="30">
        <v>3</v>
      </c>
      <c r="ES73" s="30">
        <v>4</v>
      </c>
      <c r="ET73" s="30">
        <v>5</v>
      </c>
      <c r="EU73" s="30">
        <v>6</v>
      </c>
      <c r="EV73" s="30">
        <v>7</v>
      </c>
      <c r="EW73" s="30">
        <v>8</v>
      </c>
      <c r="EX73" s="30">
        <v>9</v>
      </c>
      <c r="EY73" s="30">
        <v>10</v>
      </c>
      <c r="EZ73" s="30">
        <v>11</v>
      </c>
      <c r="FA73" s="30">
        <v>12</v>
      </c>
      <c r="FB73" s="117" t="s">
        <v>94</v>
      </c>
      <c r="FC73" s="30">
        <v>1</v>
      </c>
      <c r="FD73" s="30">
        <v>2</v>
      </c>
      <c r="FE73" s="30">
        <v>3</v>
      </c>
      <c r="FF73" s="30">
        <v>4</v>
      </c>
      <c r="FG73" s="30">
        <v>5</v>
      </c>
      <c r="FH73" s="30">
        <v>6</v>
      </c>
      <c r="FI73" s="30">
        <v>7</v>
      </c>
      <c r="FJ73" s="30">
        <v>8</v>
      </c>
      <c r="FK73" s="30">
        <v>9</v>
      </c>
      <c r="FL73" s="30">
        <v>10</v>
      </c>
      <c r="FM73" s="30">
        <v>11</v>
      </c>
      <c r="FN73" s="30">
        <v>12</v>
      </c>
      <c r="FO73" s="117" t="s">
        <v>69</v>
      </c>
    </row>
    <row r="74" spans="1:171" s="2" customFormat="1" x14ac:dyDescent="0.25">
      <c r="A74" s="256" t="s">
        <v>171</v>
      </c>
      <c r="B74" s="107" t="s">
        <v>295</v>
      </c>
      <c r="C74" s="122" t="s">
        <v>111</v>
      </c>
      <c r="D74" s="127"/>
      <c r="E74" s="127"/>
      <c r="F74" s="127"/>
      <c r="G74" s="127"/>
      <c r="H74" s="127"/>
      <c r="I74" s="127"/>
      <c r="J74" s="127"/>
      <c r="K74" s="127"/>
      <c r="L74" s="127"/>
      <c r="M74" s="127"/>
      <c r="N74" s="127"/>
      <c r="O74" s="127"/>
      <c r="P74" s="127"/>
      <c r="Q74" s="127"/>
      <c r="R74" s="127"/>
      <c r="S74" s="127"/>
      <c r="T74" s="8"/>
      <c r="U74" s="8">
        <v>1</v>
      </c>
      <c r="V74" s="127"/>
      <c r="W74" s="127"/>
      <c r="X74" s="127"/>
      <c r="Y74" s="127"/>
      <c r="Z74" s="127"/>
      <c r="AA74" s="127"/>
      <c r="AB74" s="127"/>
      <c r="AC74" s="127">
        <f t="shared" ref="AC74:AC81" si="130">AD74*$CI$7</f>
        <v>30</v>
      </c>
      <c r="AD74" s="127">
        <f t="shared" ref="AD74:AD81" si="131">AL74+AP74+AT74+AX74+BR74+BV74+BZ74+CD74+BB74+BF74+BJ74+BN74</f>
        <v>1</v>
      </c>
      <c r="AE74" s="9">
        <f t="shared" ref="AE74:AG81" si="132">AI74*$CG$5+AM74*$CH$5+AQ74*$CI$5+AU74*$CJ$5+BO74*$CO$5+BS74*$CP$5+BW74*$CQ$5+CA74*$CR$5+AY74*$CK$5+BC74*$CL$5+BG74*$CM$5+BK74*$CN$5</f>
        <v>0</v>
      </c>
      <c r="AF74" s="9">
        <f t="shared" si="132"/>
        <v>0</v>
      </c>
      <c r="AG74" s="9">
        <f t="shared" si="132"/>
        <v>0</v>
      </c>
      <c r="AH74" s="9">
        <f>AC74-(AE74+AF74+AG74)</f>
        <v>30</v>
      </c>
      <c r="AI74" s="419"/>
      <c r="AJ74" s="420"/>
      <c r="AK74" s="420"/>
      <c r="AL74" s="404">
        <f>EP74+FC74</f>
        <v>1</v>
      </c>
      <c r="AM74" s="420"/>
      <c r="AN74" s="420"/>
      <c r="AO74" s="420"/>
      <c r="AP74" s="404">
        <f>EQ74+FD74</f>
        <v>0</v>
      </c>
      <c r="AQ74" s="420"/>
      <c r="AR74" s="420"/>
      <c r="AS74" s="420"/>
      <c r="AT74" s="404">
        <f>ER74+FE74</f>
        <v>0</v>
      </c>
      <c r="AU74" s="420"/>
      <c r="AV74" s="420"/>
      <c r="AW74" s="420"/>
      <c r="AX74" s="404">
        <f>ES74+FF74</f>
        <v>0</v>
      </c>
      <c r="AY74" s="420"/>
      <c r="AZ74" s="420"/>
      <c r="BA74" s="420"/>
      <c r="BB74" s="404">
        <f>ET74+FG74</f>
        <v>0</v>
      </c>
      <c r="BC74" s="420"/>
      <c r="BD74" s="420"/>
      <c r="BE74" s="420"/>
      <c r="BF74" s="404">
        <f>EU74+FH74</f>
        <v>0</v>
      </c>
      <c r="BG74" s="420"/>
      <c r="BH74" s="420"/>
      <c r="BI74" s="420"/>
      <c r="BJ74" s="404">
        <f>EV74+FI74</f>
        <v>0</v>
      </c>
      <c r="BK74" s="420"/>
      <c r="BL74" s="420"/>
      <c r="BM74" s="420"/>
      <c r="BN74" s="404">
        <f>EW74+FJ74</f>
        <v>0</v>
      </c>
      <c r="BO74" s="420"/>
      <c r="BP74" s="420"/>
      <c r="BQ74" s="420"/>
      <c r="BR74" s="404">
        <f>EX74+FK74</f>
        <v>0</v>
      </c>
      <c r="BS74" s="420"/>
      <c r="BT74" s="420"/>
      <c r="BU74" s="420"/>
      <c r="BV74" s="404">
        <f>EY74+FL74</f>
        <v>0</v>
      </c>
      <c r="BW74" s="420"/>
      <c r="BX74" s="420"/>
      <c r="BY74" s="420"/>
      <c r="BZ74" s="404">
        <f>EZ74+FM74</f>
        <v>0</v>
      </c>
      <c r="CA74" s="420"/>
      <c r="CB74" s="420"/>
      <c r="CC74" s="420"/>
      <c r="CD74" s="405">
        <f>FA74+FN74</f>
        <v>0</v>
      </c>
      <c r="CE74" s="59">
        <f t="shared" ref="CE74:CE81" si="133">IF(ISERROR(AH74/AC74),0,AH74/AC74)</f>
        <v>1</v>
      </c>
      <c r="CF74" s="110" t="str">
        <f t="shared" ref="CF74:CF81" si="134">IF(ISERROR(SEARCH("в",A74)),"",1)</f>
        <v/>
      </c>
      <c r="CG74" s="81">
        <f t="shared" ref="CG74:CN81" si="135">IF(AND(CF74&lt;$DI74,$DH74&lt;&gt;$AD74,CV74=$DI74),CV74+$AD74-$DH74,CV74)</f>
        <v>0</v>
      </c>
      <c r="CH74" s="81">
        <f t="shared" si="135"/>
        <v>0</v>
      </c>
      <c r="CI74" s="81">
        <f t="shared" si="135"/>
        <v>0</v>
      </c>
      <c r="CJ74" s="81">
        <f t="shared" si="135"/>
        <v>0</v>
      </c>
      <c r="CK74" s="81">
        <f t="shared" si="135"/>
        <v>0</v>
      </c>
      <c r="CL74" s="81">
        <f t="shared" si="135"/>
        <v>0</v>
      </c>
      <c r="CM74" s="81">
        <f t="shared" si="135"/>
        <v>0</v>
      </c>
      <c r="CN74" s="81">
        <f t="shared" si="135"/>
        <v>0</v>
      </c>
      <c r="CO74" s="14">
        <f t="shared" ref="CO74:CO81" si="136">IF(AND(CJ74&lt;$DI74,$DH74&lt;&gt;$AD74,DD74=$DI74),DD74+$AD74-$DH74,DD74)</f>
        <v>0</v>
      </c>
      <c r="CP74" s="81">
        <f t="shared" ref="CP74:CR81" si="137">IF(AND(CO74&lt;$DI74,$DH74&lt;&gt;$AD74,DE74=$DI74),DE74+$AD74-$DH74,DE74)</f>
        <v>0</v>
      </c>
      <c r="CQ74" s="81">
        <f t="shared" si="137"/>
        <v>0</v>
      </c>
      <c r="CR74" s="81">
        <f t="shared" si="137"/>
        <v>0</v>
      </c>
      <c r="CS74" s="84">
        <f>SUM(CG74:CR74)</f>
        <v>0</v>
      </c>
      <c r="CV74"/>
      <c r="CW74"/>
      <c r="CX74"/>
      <c r="CY74"/>
      <c r="CZ74"/>
      <c r="DA74"/>
      <c r="DB74"/>
      <c r="DC74"/>
      <c r="DD74"/>
      <c r="DE74"/>
      <c r="DF74"/>
      <c r="DG74"/>
      <c r="DH74" s="192"/>
      <c r="DI74" s="205"/>
      <c r="DJ74"/>
      <c r="DK74" s="70">
        <f t="shared" ref="DK74:DV132" si="138">IF(VALUE($D74)=DK$11,1,0)+IF(VALUE($E74)=DK$11,1,0)+IF(VALUE($F74)=DK$11,1,0)+IF(VALUE($G74)=DK$11,1,0)</f>
        <v>0</v>
      </c>
      <c r="DL74" s="70">
        <f t="shared" ref="DL74:DV96" si="139">IF(VALUE($D74)=DL$11,1,0)+IF(VALUE($E74)=DL$11,1,0)+IF(VALUE($F74)=DL$11,1,0)+IF(VALUE($G74)=DL$11,1,0)</f>
        <v>0</v>
      </c>
      <c r="DM74" s="70">
        <f t="shared" si="139"/>
        <v>0</v>
      </c>
      <c r="DN74" s="70">
        <f t="shared" si="139"/>
        <v>0</v>
      </c>
      <c r="DO74" s="70">
        <f t="shared" si="139"/>
        <v>0</v>
      </c>
      <c r="DP74" s="70">
        <f t="shared" si="139"/>
        <v>0</v>
      </c>
      <c r="DQ74" s="70">
        <f t="shared" si="139"/>
        <v>0</v>
      </c>
      <c r="DR74" s="70">
        <f t="shared" si="139"/>
        <v>0</v>
      </c>
      <c r="DS74" s="70">
        <f t="shared" si="139"/>
        <v>0</v>
      </c>
      <c r="DT74" s="70">
        <f t="shared" si="139"/>
        <v>0</v>
      </c>
      <c r="DU74" s="70">
        <f t="shared" si="139"/>
        <v>0</v>
      </c>
      <c r="DV74" s="70">
        <f t="shared" si="139"/>
        <v>0</v>
      </c>
      <c r="DW74" s="391">
        <f t="shared" si="127"/>
        <v>0</v>
      </c>
      <c r="DX74"/>
      <c r="DY74"/>
      <c r="DZ74"/>
      <c r="EA74"/>
      <c r="EB74"/>
      <c r="EC74"/>
      <c r="ED74"/>
      <c r="EE74"/>
      <c r="EF74"/>
      <c r="EG74"/>
      <c r="EH74"/>
      <c r="EI74"/>
      <c r="EJ74"/>
      <c r="EK74"/>
      <c r="EL74"/>
      <c r="EO74" s="62">
        <f t="shared" ref="EO74:EO81" si="140">SUM($AI74:$AI74)+SUM($AM74:$AM74)+SUM($AQ74:$AQ74)+SUM($AU74:$AU74)+SUM($BO74:$BO74)+SUM($BS74:$BS74)+SUM($BW74:$BW74)+SUM($CA74:$CA74)</f>
        <v>0</v>
      </c>
      <c r="EP74" s="86">
        <f t="shared" ref="EP74:EP81" si="141">IF(VALUE($T74)=EP$73,CO$6,0)</f>
        <v>0</v>
      </c>
      <c r="EQ74" s="86">
        <f t="shared" ref="EQ74:EQ81" si="142">IF(VALUE($T74)=EQ$73,CO$6,0)</f>
        <v>0</v>
      </c>
      <c r="ER74" s="86">
        <f t="shared" ref="ER74:ER81" si="143">IF(VALUE($T74)=ER$73,CO$6,0)</f>
        <v>0</v>
      </c>
      <c r="ES74" s="86">
        <f t="shared" ref="ES74:ES81" si="144">IF(VALUE($T74)=ES$73,CO$6,0)</f>
        <v>0</v>
      </c>
      <c r="ET74" s="86">
        <f t="shared" ref="ET74:ET81" si="145">IF(VALUE($T74)=ET$73,CO$6,0)</f>
        <v>0</v>
      </c>
      <c r="EU74" s="86">
        <f t="shared" ref="EU74:EU81" si="146">IF(VALUE($T74)=EU$73,CO$6,0)</f>
        <v>0</v>
      </c>
      <c r="EV74" s="86">
        <f t="shared" ref="EV74:EV81" si="147">IF(VALUE($T74)=EV$73,CO$6,0)</f>
        <v>0</v>
      </c>
      <c r="EW74" s="86">
        <f t="shared" ref="EW74:EW81" si="148">IF(VALUE($T74)=EW$73,CO$6,0)</f>
        <v>0</v>
      </c>
      <c r="EX74" s="86">
        <f t="shared" ref="EX74:EX81" si="149">IF(VALUE($T74)=EX$73,CO$6,0)</f>
        <v>0</v>
      </c>
      <c r="EY74" s="86">
        <f t="shared" ref="EY74:EY81" si="150">IF(VALUE($T74)=EY$73,CO$6,0)</f>
        <v>0</v>
      </c>
      <c r="EZ74" s="86">
        <f t="shared" ref="EZ74:EZ81" si="151">IF(VALUE($T74)=EZ$73,CO$6,0)</f>
        <v>0</v>
      </c>
      <c r="FA74" s="86">
        <f t="shared" ref="FA74:FA81" si="152">IF(VALUE($T74)=FA$73,CO$6,0)</f>
        <v>0</v>
      </c>
      <c r="FB74" s="63">
        <f t="shared" ref="FB74:FB81" si="153">SUM(EP74:FA74)+FO74</f>
        <v>1</v>
      </c>
      <c r="FC74" s="86">
        <f t="shared" ref="FC74:FN81" si="154">IF(VALUE($U74)=FC$73,$CG$6,0)</f>
        <v>1</v>
      </c>
      <c r="FD74" s="86">
        <f t="shared" si="154"/>
        <v>0</v>
      </c>
      <c r="FE74" s="86">
        <f t="shared" si="154"/>
        <v>0</v>
      </c>
      <c r="FF74" s="86">
        <f t="shared" si="154"/>
        <v>0</v>
      </c>
      <c r="FG74" s="86">
        <f t="shared" si="154"/>
        <v>0</v>
      </c>
      <c r="FH74" s="86">
        <f t="shared" si="154"/>
        <v>0</v>
      </c>
      <c r="FI74" s="86">
        <f t="shared" si="154"/>
        <v>0</v>
      </c>
      <c r="FJ74" s="86">
        <f t="shared" si="154"/>
        <v>0</v>
      </c>
      <c r="FK74" s="86">
        <f t="shared" si="154"/>
        <v>0</v>
      </c>
      <c r="FL74" s="86">
        <f t="shared" si="154"/>
        <v>0</v>
      </c>
      <c r="FM74" s="86">
        <f t="shared" si="154"/>
        <v>0</v>
      </c>
      <c r="FN74" s="86">
        <f t="shared" si="154"/>
        <v>0</v>
      </c>
      <c r="FO74" s="63">
        <f t="shared" ref="FO74:FO81" si="155">SUM(FC74:FN74)</f>
        <v>1</v>
      </c>
    </row>
    <row r="75" spans="1:171" s="2" customFormat="1" x14ac:dyDescent="0.25">
      <c r="A75" s="256" t="s">
        <v>172</v>
      </c>
      <c r="B75" s="107" t="s">
        <v>302</v>
      </c>
      <c r="C75" s="122" t="s">
        <v>111</v>
      </c>
      <c r="D75" s="127"/>
      <c r="E75" s="127"/>
      <c r="F75" s="127"/>
      <c r="G75" s="127"/>
      <c r="H75" s="127"/>
      <c r="I75" s="127"/>
      <c r="J75" s="127"/>
      <c r="K75" s="127"/>
      <c r="L75" s="127"/>
      <c r="M75" s="127"/>
      <c r="N75" s="127"/>
      <c r="O75" s="127"/>
      <c r="P75" s="127"/>
      <c r="Q75" s="127"/>
      <c r="R75" s="127"/>
      <c r="S75" s="127"/>
      <c r="T75" s="8"/>
      <c r="U75" s="8">
        <v>2</v>
      </c>
      <c r="V75" s="127"/>
      <c r="W75" s="127"/>
      <c r="X75" s="127"/>
      <c r="Y75" s="127"/>
      <c r="Z75" s="127"/>
      <c r="AA75" s="127"/>
      <c r="AB75" s="127"/>
      <c r="AC75" s="127">
        <f t="shared" si="130"/>
        <v>30</v>
      </c>
      <c r="AD75" s="127">
        <f t="shared" si="131"/>
        <v>1</v>
      </c>
      <c r="AE75" s="9">
        <f t="shared" si="132"/>
        <v>0</v>
      </c>
      <c r="AF75" s="9">
        <f t="shared" si="132"/>
        <v>0</v>
      </c>
      <c r="AG75" s="9">
        <f t="shared" si="132"/>
        <v>0</v>
      </c>
      <c r="AH75" s="9">
        <f t="shared" ref="AH75:AH81" si="156">AC75-(AE75+AF75+AG75)</f>
        <v>30</v>
      </c>
      <c r="AI75" s="419"/>
      <c r="AJ75" s="420"/>
      <c r="AK75" s="420"/>
      <c r="AL75" s="404">
        <f t="shared" ref="AL75:AL81" si="157">EP75+FC75</f>
        <v>0</v>
      </c>
      <c r="AM75" s="420"/>
      <c r="AN75" s="420"/>
      <c r="AO75" s="420"/>
      <c r="AP75" s="404">
        <f t="shared" ref="AP75:AP81" si="158">EQ75+FD75</f>
        <v>1</v>
      </c>
      <c r="AQ75" s="420"/>
      <c r="AR75" s="420"/>
      <c r="AS75" s="420"/>
      <c r="AT75" s="404">
        <f t="shared" ref="AT75:AT81" si="159">ER75+FE75</f>
        <v>0</v>
      </c>
      <c r="AU75" s="420"/>
      <c r="AV75" s="420"/>
      <c r="AW75" s="420"/>
      <c r="AX75" s="404">
        <f t="shared" ref="AX75:AX81" si="160">ES75+FF75</f>
        <v>0</v>
      </c>
      <c r="AY75" s="420"/>
      <c r="AZ75" s="420"/>
      <c r="BA75" s="420"/>
      <c r="BB75" s="404">
        <f t="shared" ref="BB75:BB81" si="161">ET75+FG75</f>
        <v>0</v>
      </c>
      <c r="BC75" s="420"/>
      <c r="BD75" s="420"/>
      <c r="BE75" s="420"/>
      <c r="BF75" s="404">
        <f t="shared" ref="BF75:BF81" si="162">EU75+FH75</f>
        <v>0</v>
      </c>
      <c r="BG75" s="420"/>
      <c r="BH75" s="420"/>
      <c r="BI75" s="420"/>
      <c r="BJ75" s="404">
        <f t="shared" ref="BJ75:BJ81" si="163">EV75+FI75</f>
        <v>0</v>
      </c>
      <c r="BK75" s="420"/>
      <c r="BL75" s="420"/>
      <c r="BM75" s="420"/>
      <c r="BN75" s="404">
        <f t="shared" ref="BN75:BN81" si="164">EW75+FJ75</f>
        <v>0</v>
      </c>
      <c r="BO75" s="420"/>
      <c r="BP75" s="420"/>
      <c r="BQ75" s="420"/>
      <c r="BR75" s="404">
        <f t="shared" ref="BR75:BR81" si="165">EX75+FK75</f>
        <v>0</v>
      </c>
      <c r="BS75" s="420"/>
      <c r="BT75" s="420"/>
      <c r="BU75" s="420"/>
      <c r="BV75" s="404">
        <f t="shared" ref="BV75:BV81" si="166">EY75+FL75</f>
        <v>0</v>
      </c>
      <c r="BW75" s="420"/>
      <c r="BX75" s="420"/>
      <c r="BY75" s="420"/>
      <c r="BZ75" s="404">
        <f t="shared" ref="BZ75:BZ81" si="167">EZ75+FM75</f>
        <v>0</v>
      </c>
      <c r="CA75" s="420"/>
      <c r="CB75" s="420"/>
      <c r="CC75" s="420"/>
      <c r="CD75" s="405">
        <f t="shared" ref="CD75:CD81" si="168">FA75+FN75</f>
        <v>0</v>
      </c>
      <c r="CE75" s="59">
        <f t="shared" si="133"/>
        <v>1</v>
      </c>
      <c r="CF75" s="110" t="str">
        <f t="shared" si="134"/>
        <v/>
      </c>
      <c r="CG75" s="81">
        <f t="shared" si="135"/>
        <v>0</v>
      </c>
      <c r="CH75" s="81">
        <f t="shared" si="135"/>
        <v>0</v>
      </c>
      <c r="CI75" s="81">
        <f t="shared" si="135"/>
        <v>0</v>
      </c>
      <c r="CJ75" s="81">
        <f t="shared" si="135"/>
        <v>0</v>
      </c>
      <c r="CK75" s="81">
        <f t="shared" si="135"/>
        <v>0</v>
      </c>
      <c r="CL75" s="81">
        <f t="shared" si="135"/>
        <v>0</v>
      </c>
      <c r="CM75" s="81">
        <f t="shared" si="135"/>
        <v>0</v>
      </c>
      <c r="CN75" s="81">
        <f t="shared" si="135"/>
        <v>0</v>
      </c>
      <c r="CO75" s="14">
        <f t="shared" si="136"/>
        <v>0</v>
      </c>
      <c r="CP75" s="81">
        <f t="shared" si="137"/>
        <v>0</v>
      </c>
      <c r="CQ75" s="81">
        <f t="shared" si="137"/>
        <v>0</v>
      </c>
      <c r="CR75" s="81">
        <f t="shared" si="137"/>
        <v>0</v>
      </c>
      <c r="CS75" s="84">
        <f t="shared" ref="CS75:CS81" si="169">SUM(CG75:CR75)</f>
        <v>0</v>
      </c>
      <c r="CV75"/>
      <c r="CW75"/>
      <c r="CX75"/>
      <c r="CY75"/>
      <c r="CZ75"/>
      <c r="DA75"/>
      <c r="DB75"/>
      <c r="DC75"/>
      <c r="DD75"/>
      <c r="DE75"/>
      <c r="DF75"/>
      <c r="DG75"/>
      <c r="DH75" s="192"/>
      <c r="DI75" s="205"/>
      <c r="DJ75"/>
      <c r="DK75" s="70">
        <f t="shared" si="138"/>
        <v>0</v>
      </c>
      <c r="DL75" s="70">
        <f t="shared" si="139"/>
        <v>0</v>
      </c>
      <c r="DM75" s="70">
        <f t="shared" si="139"/>
        <v>0</v>
      </c>
      <c r="DN75" s="70">
        <f t="shared" si="139"/>
        <v>0</v>
      </c>
      <c r="DO75" s="70">
        <f t="shared" si="139"/>
        <v>0</v>
      </c>
      <c r="DP75" s="70">
        <f t="shared" si="139"/>
        <v>0</v>
      </c>
      <c r="DQ75" s="70">
        <f t="shared" si="139"/>
        <v>0</v>
      </c>
      <c r="DR75" s="70">
        <f t="shared" si="139"/>
        <v>0</v>
      </c>
      <c r="DS75" s="70">
        <f t="shared" si="139"/>
        <v>0</v>
      </c>
      <c r="DT75" s="70">
        <f t="shared" si="139"/>
        <v>0</v>
      </c>
      <c r="DU75" s="70">
        <f t="shared" si="139"/>
        <v>0</v>
      </c>
      <c r="DV75" s="70">
        <f t="shared" si="139"/>
        <v>0</v>
      </c>
      <c r="DW75" s="391">
        <f t="shared" si="127"/>
        <v>0</v>
      </c>
      <c r="DX75"/>
      <c r="DY75"/>
      <c r="DZ75"/>
      <c r="EA75"/>
      <c r="EB75"/>
      <c r="EC75"/>
      <c r="ED75"/>
      <c r="EE75"/>
      <c r="EF75"/>
      <c r="EG75"/>
      <c r="EH75"/>
      <c r="EI75"/>
      <c r="EJ75"/>
      <c r="EK75"/>
      <c r="EL75"/>
      <c r="EO75" s="62">
        <f t="shared" si="140"/>
        <v>0</v>
      </c>
      <c r="EP75" s="86">
        <f t="shared" si="141"/>
        <v>0</v>
      </c>
      <c r="EQ75" s="86">
        <f t="shared" si="142"/>
        <v>0</v>
      </c>
      <c r="ER75" s="86">
        <f t="shared" si="143"/>
        <v>0</v>
      </c>
      <c r="ES75" s="86">
        <f t="shared" si="144"/>
        <v>0</v>
      </c>
      <c r="ET75" s="86">
        <f t="shared" si="145"/>
        <v>0</v>
      </c>
      <c r="EU75" s="86">
        <f t="shared" si="146"/>
        <v>0</v>
      </c>
      <c r="EV75" s="86">
        <f t="shared" si="147"/>
        <v>0</v>
      </c>
      <c r="EW75" s="86">
        <f t="shared" si="148"/>
        <v>0</v>
      </c>
      <c r="EX75" s="86">
        <f t="shared" si="149"/>
        <v>0</v>
      </c>
      <c r="EY75" s="86">
        <f t="shared" si="150"/>
        <v>0</v>
      </c>
      <c r="EZ75" s="86">
        <f t="shared" si="151"/>
        <v>0</v>
      </c>
      <c r="FA75" s="86">
        <f t="shared" si="152"/>
        <v>0</v>
      </c>
      <c r="FB75" s="63">
        <f t="shared" si="153"/>
        <v>1</v>
      </c>
      <c r="FC75" s="86">
        <f t="shared" si="154"/>
        <v>0</v>
      </c>
      <c r="FD75" s="86">
        <f t="shared" si="154"/>
        <v>1</v>
      </c>
      <c r="FE75" s="86">
        <f t="shared" si="154"/>
        <v>0</v>
      </c>
      <c r="FF75" s="86">
        <f t="shared" si="154"/>
        <v>0</v>
      </c>
      <c r="FG75" s="86">
        <f t="shared" si="154"/>
        <v>0</v>
      </c>
      <c r="FH75" s="86">
        <f t="shared" si="154"/>
        <v>0</v>
      </c>
      <c r="FI75" s="86">
        <f t="shared" si="154"/>
        <v>0</v>
      </c>
      <c r="FJ75" s="86">
        <f t="shared" si="154"/>
        <v>0</v>
      </c>
      <c r="FK75" s="86">
        <f t="shared" si="154"/>
        <v>0</v>
      </c>
      <c r="FL75" s="86">
        <f t="shared" si="154"/>
        <v>0</v>
      </c>
      <c r="FM75" s="86">
        <f t="shared" si="154"/>
        <v>0</v>
      </c>
      <c r="FN75" s="86">
        <f t="shared" si="154"/>
        <v>0</v>
      </c>
      <c r="FO75" s="63">
        <f t="shared" si="155"/>
        <v>1</v>
      </c>
    </row>
    <row r="76" spans="1:171" s="2" customFormat="1" hidden="1" x14ac:dyDescent="0.25">
      <c r="A76" s="256" t="s">
        <v>173</v>
      </c>
      <c r="B76" s="107"/>
      <c r="C76" s="122"/>
      <c r="D76" s="127"/>
      <c r="E76" s="127"/>
      <c r="F76" s="127"/>
      <c r="G76" s="127"/>
      <c r="H76" s="127"/>
      <c r="I76" s="127"/>
      <c r="J76" s="127"/>
      <c r="K76" s="127"/>
      <c r="L76" s="127"/>
      <c r="M76" s="127"/>
      <c r="N76" s="127"/>
      <c r="O76" s="127"/>
      <c r="P76" s="127"/>
      <c r="Q76" s="127"/>
      <c r="R76" s="127"/>
      <c r="S76" s="127"/>
      <c r="T76" s="8"/>
      <c r="U76" s="8"/>
      <c r="V76" s="127"/>
      <c r="W76" s="127"/>
      <c r="X76" s="127"/>
      <c r="Y76" s="127"/>
      <c r="Z76" s="127"/>
      <c r="AA76" s="127"/>
      <c r="AB76" s="127"/>
      <c r="AC76" s="127">
        <f t="shared" si="130"/>
        <v>0</v>
      </c>
      <c r="AD76" s="127">
        <f t="shared" si="131"/>
        <v>0</v>
      </c>
      <c r="AE76" s="9">
        <f t="shared" si="132"/>
        <v>0</v>
      </c>
      <c r="AF76" s="9">
        <f t="shared" si="132"/>
        <v>0</v>
      </c>
      <c r="AG76" s="9">
        <f t="shared" si="132"/>
        <v>0</v>
      </c>
      <c r="AH76" s="9">
        <f t="shared" si="156"/>
        <v>0</v>
      </c>
      <c r="AI76" s="419"/>
      <c r="AJ76" s="420"/>
      <c r="AK76" s="420"/>
      <c r="AL76" s="404">
        <f t="shared" si="157"/>
        <v>0</v>
      </c>
      <c r="AM76" s="420"/>
      <c r="AN76" s="420"/>
      <c r="AO76" s="420"/>
      <c r="AP76" s="404">
        <f t="shared" si="158"/>
        <v>0</v>
      </c>
      <c r="AQ76" s="420"/>
      <c r="AR76" s="420"/>
      <c r="AS76" s="420"/>
      <c r="AT76" s="404">
        <f t="shared" si="159"/>
        <v>0</v>
      </c>
      <c r="AU76" s="420"/>
      <c r="AV76" s="420"/>
      <c r="AW76" s="420"/>
      <c r="AX76" s="404">
        <f t="shared" si="160"/>
        <v>0</v>
      </c>
      <c r="AY76" s="420"/>
      <c r="AZ76" s="420"/>
      <c r="BA76" s="420"/>
      <c r="BB76" s="404">
        <f t="shared" si="161"/>
        <v>0</v>
      </c>
      <c r="BC76" s="420"/>
      <c r="BD76" s="420"/>
      <c r="BE76" s="420"/>
      <c r="BF76" s="404">
        <f t="shared" si="162"/>
        <v>0</v>
      </c>
      <c r="BG76" s="420"/>
      <c r="BH76" s="420"/>
      <c r="BI76" s="420"/>
      <c r="BJ76" s="404">
        <f t="shared" si="163"/>
        <v>0</v>
      </c>
      <c r="BK76" s="420"/>
      <c r="BL76" s="420"/>
      <c r="BM76" s="420"/>
      <c r="BN76" s="404">
        <f t="shared" si="164"/>
        <v>0</v>
      </c>
      <c r="BO76" s="420"/>
      <c r="BP76" s="420"/>
      <c r="BQ76" s="420"/>
      <c r="BR76" s="404">
        <f t="shared" si="165"/>
        <v>0</v>
      </c>
      <c r="BS76" s="420"/>
      <c r="BT76" s="420"/>
      <c r="BU76" s="420"/>
      <c r="BV76" s="404">
        <f t="shared" si="166"/>
        <v>0</v>
      </c>
      <c r="BW76" s="420"/>
      <c r="BX76" s="420"/>
      <c r="BY76" s="420"/>
      <c r="BZ76" s="404">
        <f t="shared" si="167"/>
        <v>0</v>
      </c>
      <c r="CA76" s="420"/>
      <c r="CB76" s="420"/>
      <c r="CC76" s="420"/>
      <c r="CD76" s="405">
        <f t="shared" si="168"/>
        <v>0</v>
      </c>
      <c r="CE76" s="59">
        <f t="shared" si="133"/>
        <v>0</v>
      </c>
      <c r="CF76" s="110" t="str">
        <f t="shared" si="134"/>
        <v/>
      </c>
      <c r="CG76" s="81">
        <f t="shared" si="135"/>
        <v>0</v>
      </c>
      <c r="CH76" s="81">
        <f t="shared" si="135"/>
        <v>0</v>
      </c>
      <c r="CI76" s="81">
        <f t="shared" si="135"/>
        <v>0</v>
      </c>
      <c r="CJ76" s="81">
        <f t="shared" si="135"/>
        <v>0</v>
      </c>
      <c r="CK76" s="81">
        <f t="shared" si="135"/>
        <v>0</v>
      </c>
      <c r="CL76" s="81">
        <f t="shared" si="135"/>
        <v>0</v>
      </c>
      <c r="CM76" s="81">
        <f t="shared" si="135"/>
        <v>0</v>
      </c>
      <c r="CN76" s="81">
        <f t="shared" si="135"/>
        <v>0</v>
      </c>
      <c r="CO76" s="14">
        <f t="shared" si="136"/>
        <v>0</v>
      </c>
      <c r="CP76" s="81">
        <f t="shared" si="137"/>
        <v>0</v>
      </c>
      <c r="CQ76" s="81">
        <f t="shared" si="137"/>
        <v>0</v>
      </c>
      <c r="CR76" s="81">
        <f t="shared" si="137"/>
        <v>0</v>
      </c>
      <c r="CS76" s="84">
        <f t="shared" si="169"/>
        <v>0</v>
      </c>
      <c r="CV76"/>
      <c r="CW76"/>
      <c r="CX76"/>
      <c r="CY76"/>
      <c r="CZ76"/>
      <c r="DA76"/>
      <c r="DB76"/>
      <c r="DC76"/>
      <c r="DD76"/>
      <c r="DE76"/>
      <c r="DF76"/>
      <c r="DG76"/>
      <c r="DH76" s="192"/>
      <c r="DI76" s="205"/>
      <c r="DJ76"/>
      <c r="DK76" s="70">
        <f t="shared" si="138"/>
        <v>0</v>
      </c>
      <c r="DL76" s="70">
        <f t="shared" si="139"/>
        <v>0</v>
      </c>
      <c r="DM76" s="70">
        <f t="shared" si="139"/>
        <v>0</v>
      </c>
      <c r="DN76" s="70">
        <f t="shared" si="139"/>
        <v>0</v>
      </c>
      <c r="DO76" s="70">
        <f t="shared" si="139"/>
        <v>0</v>
      </c>
      <c r="DP76" s="70">
        <f t="shared" si="139"/>
        <v>0</v>
      </c>
      <c r="DQ76" s="70">
        <f t="shared" si="139"/>
        <v>0</v>
      </c>
      <c r="DR76" s="70">
        <f t="shared" si="139"/>
        <v>0</v>
      </c>
      <c r="DS76" s="70">
        <f t="shared" si="139"/>
        <v>0</v>
      </c>
      <c r="DT76" s="70">
        <f t="shared" si="139"/>
        <v>0</v>
      </c>
      <c r="DU76" s="70">
        <f t="shared" si="139"/>
        <v>0</v>
      </c>
      <c r="DV76" s="70">
        <f t="shared" si="139"/>
        <v>0</v>
      </c>
      <c r="DW76" s="391">
        <f t="shared" si="127"/>
        <v>0</v>
      </c>
      <c r="DX76"/>
      <c r="DY76"/>
      <c r="DZ76"/>
      <c r="EA76"/>
      <c r="EB76"/>
      <c r="EC76"/>
      <c r="ED76"/>
      <c r="EE76"/>
      <c r="EF76"/>
      <c r="EG76"/>
      <c r="EH76"/>
      <c r="EI76"/>
      <c r="EJ76"/>
      <c r="EK76"/>
      <c r="EL76"/>
      <c r="EO76" s="62">
        <f t="shared" si="140"/>
        <v>0</v>
      </c>
      <c r="EP76" s="86">
        <f t="shared" si="141"/>
        <v>0</v>
      </c>
      <c r="EQ76" s="86">
        <f t="shared" si="142"/>
        <v>0</v>
      </c>
      <c r="ER76" s="86">
        <f t="shared" si="143"/>
        <v>0</v>
      </c>
      <c r="ES76" s="86">
        <f t="shared" si="144"/>
        <v>0</v>
      </c>
      <c r="ET76" s="86">
        <f t="shared" si="145"/>
        <v>0</v>
      </c>
      <c r="EU76" s="86">
        <f t="shared" si="146"/>
        <v>0</v>
      </c>
      <c r="EV76" s="86">
        <f t="shared" si="147"/>
        <v>0</v>
      </c>
      <c r="EW76" s="86">
        <f t="shared" si="148"/>
        <v>0</v>
      </c>
      <c r="EX76" s="86">
        <f t="shared" si="149"/>
        <v>0</v>
      </c>
      <c r="EY76" s="86">
        <f t="shared" si="150"/>
        <v>0</v>
      </c>
      <c r="EZ76" s="86">
        <f t="shared" si="151"/>
        <v>0</v>
      </c>
      <c r="FA76" s="86">
        <f t="shared" si="152"/>
        <v>0</v>
      </c>
      <c r="FB76" s="63">
        <f t="shared" si="153"/>
        <v>0</v>
      </c>
      <c r="FC76" s="86">
        <f t="shared" si="154"/>
        <v>0</v>
      </c>
      <c r="FD76" s="86">
        <f t="shared" si="154"/>
        <v>0</v>
      </c>
      <c r="FE76" s="86">
        <f t="shared" si="154"/>
        <v>0</v>
      </c>
      <c r="FF76" s="86">
        <f t="shared" si="154"/>
        <v>0</v>
      </c>
      <c r="FG76" s="86">
        <f t="shared" si="154"/>
        <v>0</v>
      </c>
      <c r="FH76" s="86">
        <f t="shared" si="154"/>
        <v>0</v>
      </c>
      <c r="FI76" s="86">
        <f t="shared" si="154"/>
        <v>0</v>
      </c>
      <c r="FJ76" s="86">
        <f t="shared" si="154"/>
        <v>0</v>
      </c>
      <c r="FK76" s="86">
        <f t="shared" si="154"/>
        <v>0</v>
      </c>
      <c r="FL76" s="86">
        <f t="shared" si="154"/>
        <v>0</v>
      </c>
      <c r="FM76" s="86">
        <f t="shared" si="154"/>
        <v>0</v>
      </c>
      <c r="FN76" s="86">
        <f t="shared" si="154"/>
        <v>0</v>
      </c>
      <c r="FO76" s="63">
        <f t="shared" si="155"/>
        <v>0</v>
      </c>
    </row>
    <row r="77" spans="1:171" s="2" customFormat="1" hidden="1" x14ac:dyDescent="0.25">
      <c r="A77" s="256" t="s">
        <v>174</v>
      </c>
      <c r="B77" s="107"/>
      <c r="C77" s="122"/>
      <c r="D77" s="127"/>
      <c r="E77" s="127"/>
      <c r="F77" s="127"/>
      <c r="G77" s="127"/>
      <c r="H77" s="127"/>
      <c r="I77" s="127"/>
      <c r="J77" s="127"/>
      <c r="K77" s="127"/>
      <c r="L77" s="127"/>
      <c r="M77" s="127"/>
      <c r="N77" s="127"/>
      <c r="O77" s="127"/>
      <c r="P77" s="127"/>
      <c r="Q77" s="127"/>
      <c r="R77" s="127"/>
      <c r="S77" s="127"/>
      <c r="T77" s="8"/>
      <c r="U77" s="8"/>
      <c r="V77" s="127"/>
      <c r="W77" s="127"/>
      <c r="X77" s="127"/>
      <c r="Y77" s="127"/>
      <c r="Z77" s="127"/>
      <c r="AA77" s="127"/>
      <c r="AB77" s="127"/>
      <c r="AC77" s="127">
        <f t="shared" si="130"/>
        <v>0</v>
      </c>
      <c r="AD77" s="127">
        <f t="shared" si="131"/>
        <v>0</v>
      </c>
      <c r="AE77" s="9">
        <f t="shared" si="132"/>
        <v>0</v>
      </c>
      <c r="AF77" s="9">
        <f t="shared" si="132"/>
        <v>0</v>
      </c>
      <c r="AG77" s="9">
        <f t="shared" si="132"/>
        <v>0</v>
      </c>
      <c r="AH77" s="9">
        <f t="shared" si="156"/>
        <v>0</v>
      </c>
      <c r="AI77" s="419"/>
      <c r="AJ77" s="420"/>
      <c r="AK77" s="420"/>
      <c r="AL77" s="404">
        <f t="shared" si="157"/>
        <v>0</v>
      </c>
      <c r="AM77" s="420"/>
      <c r="AN77" s="420"/>
      <c r="AO77" s="420"/>
      <c r="AP77" s="404">
        <f t="shared" si="158"/>
        <v>0</v>
      </c>
      <c r="AQ77" s="420"/>
      <c r="AR77" s="420"/>
      <c r="AS77" s="420"/>
      <c r="AT77" s="404">
        <f t="shared" si="159"/>
        <v>0</v>
      </c>
      <c r="AU77" s="420"/>
      <c r="AV77" s="420"/>
      <c r="AW77" s="420"/>
      <c r="AX77" s="404">
        <f t="shared" si="160"/>
        <v>0</v>
      </c>
      <c r="AY77" s="420"/>
      <c r="AZ77" s="420"/>
      <c r="BA77" s="420"/>
      <c r="BB77" s="404">
        <f t="shared" si="161"/>
        <v>0</v>
      </c>
      <c r="BC77" s="420"/>
      <c r="BD77" s="420"/>
      <c r="BE77" s="420"/>
      <c r="BF77" s="404">
        <f t="shared" si="162"/>
        <v>0</v>
      </c>
      <c r="BG77" s="420"/>
      <c r="BH77" s="420"/>
      <c r="BI77" s="420"/>
      <c r="BJ77" s="404">
        <f t="shared" si="163"/>
        <v>0</v>
      </c>
      <c r="BK77" s="420"/>
      <c r="BL77" s="420"/>
      <c r="BM77" s="420"/>
      <c r="BN77" s="404">
        <f t="shared" si="164"/>
        <v>0</v>
      </c>
      <c r="BO77" s="420"/>
      <c r="BP77" s="420"/>
      <c r="BQ77" s="420"/>
      <c r="BR77" s="404">
        <f t="shared" si="165"/>
        <v>0</v>
      </c>
      <c r="BS77" s="420"/>
      <c r="BT77" s="420"/>
      <c r="BU77" s="420"/>
      <c r="BV77" s="404">
        <f t="shared" si="166"/>
        <v>0</v>
      </c>
      <c r="BW77" s="420"/>
      <c r="BX77" s="420"/>
      <c r="BY77" s="420"/>
      <c r="BZ77" s="404">
        <f t="shared" si="167"/>
        <v>0</v>
      </c>
      <c r="CA77" s="420"/>
      <c r="CB77" s="420"/>
      <c r="CC77" s="420"/>
      <c r="CD77" s="405">
        <f t="shared" si="168"/>
        <v>0</v>
      </c>
      <c r="CE77" s="59">
        <f t="shared" si="133"/>
        <v>0</v>
      </c>
      <c r="CF77" s="110" t="str">
        <f t="shared" si="134"/>
        <v/>
      </c>
      <c r="CG77" s="81">
        <f t="shared" si="135"/>
        <v>0</v>
      </c>
      <c r="CH77" s="81">
        <f t="shared" si="135"/>
        <v>0</v>
      </c>
      <c r="CI77" s="81">
        <f t="shared" si="135"/>
        <v>0</v>
      </c>
      <c r="CJ77" s="81">
        <f t="shared" si="135"/>
        <v>0</v>
      </c>
      <c r="CK77" s="81">
        <f t="shared" si="135"/>
        <v>0</v>
      </c>
      <c r="CL77" s="81">
        <f t="shared" si="135"/>
        <v>0</v>
      </c>
      <c r="CM77" s="81">
        <f t="shared" si="135"/>
        <v>0</v>
      </c>
      <c r="CN77" s="81">
        <f t="shared" si="135"/>
        <v>0</v>
      </c>
      <c r="CO77" s="14">
        <f t="shared" si="136"/>
        <v>0</v>
      </c>
      <c r="CP77" s="81">
        <f t="shared" si="137"/>
        <v>0</v>
      </c>
      <c r="CQ77" s="81">
        <f t="shared" si="137"/>
        <v>0</v>
      </c>
      <c r="CR77" s="81">
        <f t="shared" si="137"/>
        <v>0</v>
      </c>
      <c r="CS77" s="84">
        <f t="shared" si="169"/>
        <v>0</v>
      </c>
      <c r="CV77"/>
      <c r="CW77"/>
      <c r="CX77"/>
      <c r="CY77"/>
      <c r="CZ77"/>
      <c r="DA77"/>
      <c r="DB77"/>
      <c r="DC77"/>
      <c r="DD77"/>
      <c r="DE77"/>
      <c r="DF77"/>
      <c r="DG77"/>
      <c r="DH77" s="192"/>
      <c r="DI77" s="205"/>
      <c r="DJ77"/>
      <c r="DK77" s="70">
        <f t="shared" si="138"/>
        <v>0</v>
      </c>
      <c r="DL77" s="70">
        <f t="shared" si="139"/>
        <v>0</v>
      </c>
      <c r="DM77" s="70">
        <f t="shared" si="139"/>
        <v>0</v>
      </c>
      <c r="DN77" s="70">
        <f t="shared" si="139"/>
        <v>0</v>
      </c>
      <c r="DO77" s="70">
        <f t="shared" si="139"/>
        <v>0</v>
      </c>
      <c r="DP77" s="70">
        <f t="shared" si="139"/>
        <v>0</v>
      </c>
      <c r="DQ77" s="70">
        <f t="shared" si="139"/>
        <v>0</v>
      </c>
      <c r="DR77" s="70">
        <f t="shared" si="139"/>
        <v>0</v>
      </c>
      <c r="DS77" s="70">
        <f t="shared" si="139"/>
        <v>0</v>
      </c>
      <c r="DT77" s="70">
        <f t="shared" si="139"/>
        <v>0</v>
      </c>
      <c r="DU77" s="70">
        <f t="shared" si="139"/>
        <v>0</v>
      </c>
      <c r="DV77" s="70">
        <f t="shared" si="139"/>
        <v>0</v>
      </c>
      <c r="DW77" s="391">
        <f t="shared" si="127"/>
        <v>0</v>
      </c>
      <c r="DX77"/>
      <c r="DY77"/>
      <c r="DZ77"/>
      <c r="EA77"/>
      <c r="EB77"/>
      <c r="EC77"/>
      <c r="ED77"/>
      <c r="EE77"/>
      <c r="EF77"/>
      <c r="EG77"/>
      <c r="EH77"/>
      <c r="EI77"/>
      <c r="EJ77"/>
      <c r="EK77"/>
      <c r="EL77"/>
      <c r="EO77" s="62">
        <f t="shared" si="140"/>
        <v>0</v>
      </c>
      <c r="EP77" s="86">
        <f t="shared" si="141"/>
        <v>0</v>
      </c>
      <c r="EQ77" s="86">
        <f t="shared" si="142"/>
        <v>0</v>
      </c>
      <c r="ER77" s="86">
        <f t="shared" si="143"/>
        <v>0</v>
      </c>
      <c r="ES77" s="86">
        <f t="shared" si="144"/>
        <v>0</v>
      </c>
      <c r="ET77" s="86">
        <f t="shared" si="145"/>
        <v>0</v>
      </c>
      <c r="EU77" s="86">
        <f t="shared" si="146"/>
        <v>0</v>
      </c>
      <c r="EV77" s="86">
        <f t="shared" si="147"/>
        <v>0</v>
      </c>
      <c r="EW77" s="86">
        <f t="shared" si="148"/>
        <v>0</v>
      </c>
      <c r="EX77" s="86">
        <f t="shared" si="149"/>
        <v>0</v>
      </c>
      <c r="EY77" s="86">
        <f t="shared" si="150"/>
        <v>0</v>
      </c>
      <c r="EZ77" s="86">
        <f t="shared" si="151"/>
        <v>0</v>
      </c>
      <c r="FA77" s="86">
        <f t="shared" si="152"/>
        <v>0</v>
      </c>
      <c r="FB77" s="63">
        <f t="shared" si="153"/>
        <v>0</v>
      </c>
      <c r="FC77" s="86">
        <f t="shared" si="154"/>
        <v>0</v>
      </c>
      <c r="FD77" s="86">
        <f t="shared" si="154"/>
        <v>0</v>
      </c>
      <c r="FE77" s="86">
        <f t="shared" si="154"/>
        <v>0</v>
      </c>
      <c r="FF77" s="86">
        <f t="shared" si="154"/>
        <v>0</v>
      </c>
      <c r="FG77" s="86">
        <f t="shared" si="154"/>
        <v>0</v>
      </c>
      <c r="FH77" s="86">
        <f t="shared" si="154"/>
        <v>0</v>
      </c>
      <c r="FI77" s="86">
        <f t="shared" si="154"/>
        <v>0</v>
      </c>
      <c r="FJ77" s="86">
        <f t="shared" si="154"/>
        <v>0</v>
      </c>
      <c r="FK77" s="86">
        <f t="shared" si="154"/>
        <v>0</v>
      </c>
      <c r="FL77" s="86">
        <f t="shared" si="154"/>
        <v>0</v>
      </c>
      <c r="FM77" s="86">
        <f t="shared" si="154"/>
        <v>0</v>
      </c>
      <c r="FN77" s="86">
        <f t="shared" si="154"/>
        <v>0</v>
      </c>
      <c r="FO77" s="63">
        <f t="shared" si="155"/>
        <v>0</v>
      </c>
    </row>
    <row r="78" spans="1:171" s="2" customFormat="1" hidden="1" x14ac:dyDescent="0.25">
      <c r="A78" s="256" t="s">
        <v>175</v>
      </c>
      <c r="B78" s="107"/>
      <c r="C78" s="122"/>
      <c r="D78" s="127"/>
      <c r="E78" s="127"/>
      <c r="F78" s="127"/>
      <c r="G78" s="127"/>
      <c r="H78" s="127"/>
      <c r="I78" s="127"/>
      <c r="J78" s="127"/>
      <c r="K78" s="127"/>
      <c r="L78" s="127"/>
      <c r="M78" s="127"/>
      <c r="N78" s="127"/>
      <c r="O78" s="127"/>
      <c r="P78" s="127"/>
      <c r="Q78" s="127"/>
      <c r="R78" s="127"/>
      <c r="S78" s="127"/>
      <c r="T78" s="8"/>
      <c r="U78" s="8"/>
      <c r="V78" s="127"/>
      <c r="W78" s="127"/>
      <c r="X78" s="127"/>
      <c r="Y78" s="127"/>
      <c r="Z78" s="127"/>
      <c r="AA78" s="127"/>
      <c r="AB78" s="127"/>
      <c r="AC78" s="127">
        <f t="shared" si="130"/>
        <v>0</v>
      </c>
      <c r="AD78" s="127">
        <f t="shared" si="131"/>
        <v>0</v>
      </c>
      <c r="AE78" s="9">
        <f t="shared" si="132"/>
        <v>0</v>
      </c>
      <c r="AF78" s="9">
        <f t="shared" si="132"/>
        <v>0</v>
      </c>
      <c r="AG78" s="9">
        <f t="shared" si="132"/>
        <v>0</v>
      </c>
      <c r="AH78" s="9">
        <f t="shared" si="156"/>
        <v>0</v>
      </c>
      <c r="AI78" s="419"/>
      <c r="AJ78" s="420"/>
      <c r="AK78" s="420"/>
      <c r="AL78" s="404">
        <f t="shared" si="157"/>
        <v>0</v>
      </c>
      <c r="AM78" s="420"/>
      <c r="AN78" s="420"/>
      <c r="AO78" s="420"/>
      <c r="AP78" s="404">
        <f t="shared" si="158"/>
        <v>0</v>
      </c>
      <c r="AQ78" s="420"/>
      <c r="AR78" s="420"/>
      <c r="AS78" s="420"/>
      <c r="AT78" s="404">
        <f t="shared" si="159"/>
        <v>0</v>
      </c>
      <c r="AU78" s="420"/>
      <c r="AV78" s="420"/>
      <c r="AW78" s="420"/>
      <c r="AX78" s="404">
        <f t="shared" si="160"/>
        <v>0</v>
      </c>
      <c r="AY78" s="420"/>
      <c r="AZ78" s="420"/>
      <c r="BA78" s="420"/>
      <c r="BB78" s="404">
        <f t="shared" si="161"/>
        <v>0</v>
      </c>
      <c r="BC78" s="420"/>
      <c r="BD78" s="420"/>
      <c r="BE78" s="420"/>
      <c r="BF78" s="404">
        <f t="shared" si="162"/>
        <v>0</v>
      </c>
      <c r="BG78" s="420"/>
      <c r="BH78" s="420"/>
      <c r="BI78" s="420"/>
      <c r="BJ78" s="404">
        <f t="shared" si="163"/>
        <v>0</v>
      </c>
      <c r="BK78" s="420"/>
      <c r="BL78" s="420"/>
      <c r="BM78" s="420"/>
      <c r="BN78" s="404">
        <f t="shared" si="164"/>
        <v>0</v>
      </c>
      <c r="BO78" s="420"/>
      <c r="BP78" s="420"/>
      <c r="BQ78" s="420"/>
      <c r="BR78" s="404">
        <f t="shared" si="165"/>
        <v>0</v>
      </c>
      <c r="BS78" s="420"/>
      <c r="BT78" s="420"/>
      <c r="BU78" s="420"/>
      <c r="BV78" s="404">
        <f t="shared" si="166"/>
        <v>0</v>
      </c>
      <c r="BW78" s="420"/>
      <c r="BX78" s="420"/>
      <c r="BY78" s="420"/>
      <c r="BZ78" s="404">
        <f t="shared" si="167"/>
        <v>0</v>
      </c>
      <c r="CA78" s="420"/>
      <c r="CB78" s="420"/>
      <c r="CC78" s="420"/>
      <c r="CD78" s="405">
        <f t="shared" si="168"/>
        <v>0</v>
      </c>
      <c r="CE78" s="59">
        <f t="shared" si="133"/>
        <v>0</v>
      </c>
      <c r="CF78" s="110" t="str">
        <f t="shared" si="134"/>
        <v/>
      </c>
      <c r="CG78" s="81">
        <f t="shared" si="135"/>
        <v>0</v>
      </c>
      <c r="CH78" s="81">
        <f t="shared" si="135"/>
        <v>0</v>
      </c>
      <c r="CI78" s="81">
        <f t="shared" si="135"/>
        <v>0</v>
      </c>
      <c r="CJ78" s="81">
        <f t="shared" si="135"/>
        <v>0</v>
      </c>
      <c r="CK78" s="81">
        <f t="shared" si="135"/>
        <v>0</v>
      </c>
      <c r="CL78" s="81">
        <f t="shared" si="135"/>
        <v>0</v>
      </c>
      <c r="CM78" s="81">
        <f t="shared" si="135"/>
        <v>0</v>
      </c>
      <c r="CN78" s="81">
        <f t="shared" si="135"/>
        <v>0</v>
      </c>
      <c r="CO78" s="14">
        <f t="shared" si="136"/>
        <v>0</v>
      </c>
      <c r="CP78" s="81">
        <f t="shared" si="137"/>
        <v>0</v>
      </c>
      <c r="CQ78" s="81">
        <f t="shared" si="137"/>
        <v>0</v>
      </c>
      <c r="CR78" s="81">
        <f t="shared" si="137"/>
        <v>0</v>
      </c>
      <c r="CS78" s="84">
        <f t="shared" si="169"/>
        <v>0</v>
      </c>
      <c r="CV78"/>
      <c r="CW78"/>
      <c r="CX78"/>
      <c r="CY78"/>
      <c r="CZ78"/>
      <c r="DA78"/>
      <c r="DB78"/>
      <c r="DC78"/>
      <c r="DD78"/>
      <c r="DE78"/>
      <c r="DF78"/>
      <c r="DG78"/>
      <c r="DH78" s="192"/>
      <c r="DI78" s="205"/>
      <c r="DJ78"/>
      <c r="DK78" s="70">
        <f t="shared" si="138"/>
        <v>0</v>
      </c>
      <c r="DL78" s="70">
        <f t="shared" si="139"/>
        <v>0</v>
      </c>
      <c r="DM78" s="70">
        <f t="shared" si="139"/>
        <v>0</v>
      </c>
      <c r="DN78" s="70">
        <f t="shared" si="139"/>
        <v>0</v>
      </c>
      <c r="DO78" s="70">
        <f t="shared" si="139"/>
        <v>0</v>
      </c>
      <c r="DP78" s="70">
        <f t="shared" si="139"/>
        <v>0</v>
      </c>
      <c r="DQ78" s="70">
        <f t="shared" si="139"/>
        <v>0</v>
      </c>
      <c r="DR78" s="70">
        <f t="shared" si="139"/>
        <v>0</v>
      </c>
      <c r="DS78" s="70">
        <f t="shared" si="139"/>
        <v>0</v>
      </c>
      <c r="DT78" s="70">
        <f t="shared" si="139"/>
        <v>0</v>
      </c>
      <c r="DU78" s="70">
        <f t="shared" si="139"/>
        <v>0</v>
      </c>
      <c r="DV78" s="70">
        <f t="shared" si="139"/>
        <v>0</v>
      </c>
      <c r="DW78" s="391">
        <f t="shared" si="127"/>
        <v>0</v>
      </c>
      <c r="DX78"/>
      <c r="DY78"/>
      <c r="DZ78"/>
      <c r="EA78"/>
      <c r="EB78"/>
      <c r="EC78"/>
      <c r="ED78"/>
      <c r="EE78"/>
      <c r="EF78"/>
      <c r="EG78"/>
      <c r="EH78"/>
      <c r="EI78"/>
      <c r="EJ78"/>
      <c r="EK78"/>
      <c r="EL78"/>
      <c r="EO78" s="62">
        <f t="shared" si="140"/>
        <v>0</v>
      </c>
      <c r="EP78" s="86">
        <f t="shared" si="141"/>
        <v>0</v>
      </c>
      <c r="EQ78" s="86">
        <f t="shared" si="142"/>
        <v>0</v>
      </c>
      <c r="ER78" s="86">
        <f t="shared" si="143"/>
        <v>0</v>
      </c>
      <c r="ES78" s="86">
        <f t="shared" si="144"/>
        <v>0</v>
      </c>
      <c r="ET78" s="86">
        <f t="shared" si="145"/>
        <v>0</v>
      </c>
      <c r="EU78" s="86">
        <f t="shared" si="146"/>
        <v>0</v>
      </c>
      <c r="EV78" s="86">
        <f t="shared" si="147"/>
        <v>0</v>
      </c>
      <c r="EW78" s="86">
        <f t="shared" si="148"/>
        <v>0</v>
      </c>
      <c r="EX78" s="86">
        <f t="shared" si="149"/>
        <v>0</v>
      </c>
      <c r="EY78" s="86">
        <f t="shared" si="150"/>
        <v>0</v>
      </c>
      <c r="EZ78" s="86">
        <f t="shared" si="151"/>
        <v>0</v>
      </c>
      <c r="FA78" s="86">
        <f t="shared" si="152"/>
        <v>0</v>
      </c>
      <c r="FB78" s="63">
        <f t="shared" si="153"/>
        <v>0</v>
      </c>
      <c r="FC78" s="86">
        <f t="shared" si="154"/>
        <v>0</v>
      </c>
      <c r="FD78" s="86">
        <f t="shared" si="154"/>
        <v>0</v>
      </c>
      <c r="FE78" s="86">
        <f t="shared" si="154"/>
        <v>0</v>
      </c>
      <c r="FF78" s="86">
        <f t="shared" si="154"/>
        <v>0</v>
      </c>
      <c r="FG78" s="86">
        <f t="shared" si="154"/>
        <v>0</v>
      </c>
      <c r="FH78" s="86">
        <f t="shared" si="154"/>
        <v>0</v>
      </c>
      <c r="FI78" s="86">
        <f t="shared" si="154"/>
        <v>0</v>
      </c>
      <c r="FJ78" s="86">
        <f t="shared" si="154"/>
        <v>0</v>
      </c>
      <c r="FK78" s="86">
        <f t="shared" si="154"/>
        <v>0</v>
      </c>
      <c r="FL78" s="86">
        <f t="shared" si="154"/>
        <v>0</v>
      </c>
      <c r="FM78" s="86">
        <f t="shared" si="154"/>
        <v>0</v>
      </c>
      <c r="FN78" s="86">
        <f t="shared" si="154"/>
        <v>0</v>
      </c>
      <c r="FO78" s="63">
        <f t="shared" si="155"/>
        <v>0</v>
      </c>
    </row>
    <row r="79" spans="1:171" s="2" customFormat="1" hidden="1" x14ac:dyDescent="0.25">
      <c r="A79" s="256" t="s">
        <v>176</v>
      </c>
      <c r="B79" s="107"/>
      <c r="C79" s="122"/>
      <c r="D79" s="127"/>
      <c r="E79" s="127"/>
      <c r="F79" s="127"/>
      <c r="G79" s="127"/>
      <c r="H79" s="127"/>
      <c r="I79" s="127"/>
      <c r="J79" s="127"/>
      <c r="K79" s="127"/>
      <c r="L79" s="127"/>
      <c r="M79" s="127"/>
      <c r="N79" s="127"/>
      <c r="O79" s="127"/>
      <c r="P79" s="127"/>
      <c r="Q79" s="127"/>
      <c r="R79" s="127"/>
      <c r="S79" s="127"/>
      <c r="T79" s="8"/>
      <c r="U79" s="8"/>
      <c r="V79" s="127"/>
      <c r="W79" s="127"/>
      <c r="X79" s="127"/>
      <c r="Y79" s="127"/>
      <c r="Z79" s="127"/>
      <c r="AA79" s="127"/>
      <c r="AB79" s="127"/>
      <c r="AC79" s="127">
        <f t="shared" si="130"/>
        <v>0</v>
      </c>
      <c r="AD79" s="127">
        <f t="shared" si="131"/>
        <v>0</v>
      </c>
      <c r="AE79" s="9">
        <f t="shared" si="132"/>
        <v>0</v>
      </c>
      <c r="AF79" s="9">
        <f t="shared" si="132"/>
        <v>0</v>
      </c>
      <c r="AG79" s="9">
        <f t="shared" si="132"/>
        <v>0</v>
      </c>
      <c r="AH79" s="9">
        <f t="shared" si="156"/>
        <v>0</v>
      </c>
      <c r="AI79" s="419"/>
      <c r="AJ79" s="420"/>
      <c r="AK79" s="420"/>
      <c r="AL79" s="404">
        <f t="shared" si="157"/>
        <v>0</v>
      </c>
      <c r="AM79" s="420"/>
      <c r="AN79" s="420"/>
      <c r="AO79" s="420"/>
      <c r="AP79" s="404">
        <f t="shared" si="158"/>
        <v>0</v>
      </c>
      <c r="AQ79" s="420"/>
      <c r="AR79" s="420"/>
      <c r="AS79" s="420"/>
      <c r="AT79" s="404">
        <f t="shared" si="159"/>
        <v>0</v>
      </c>
      <c r="AU79" s="420"/>
      <c r="AV79" s="420"/>
      <c r="AW79" s="420"/>
      <c r="AX79" s="404">
        <f t="shared" si="160"/>
        <v>0</v>
      </c>
      <c r="AY79" s="420"/>
      <c r="AZ79" s="420"/>
      <c r="BA79" s="420"/>
      <c r="BB79" s="404">
        <f t="shared" si="161"/>
        <v>0</v>
      </c>
      <c r="BC79" s="420"/>
      <c r="BD79" s="420"/>
      <c r="BE79" s="420"/>
      <c r="BF79" s="404">
        <f t="shared" si="162"/>
        <v>0</v>
      </c>
      <c r="BG79" s="420"/>
      <c r="BH79" s="420"/>
      <c r="BI79" s="420"/>
      <c r="BJ79" s="404">
        <f t="shared" si="163"/>
        <v>0</v>
      </c>
      <c r="BK79" s="420"/>
      <c r="BL79" s="420"/>
      <c r="BM79" s="420"/>
      <c r="BN79" s="404">
        <f t="shared" si="164"/>
        <v>0</v>
      </c>
      <c r="BO79" s="420"/>
      <c r="BP79" s="420"/>
      <c r="BQ79" s="420"/>
      <c r="BR79" s="404">
        <f t="shared" si="165"/>
        <v>0</v>
      </c>
      <c r="BS79" s="420"/>
      <c r="BT79" s="420"/>
      <c r="BU79" s="420"/>
      <c r="BV79" s="404">
        <f t="shared" si="166"/>
        <v>0</v>
      </c>
      <c r="BW79" s="420"/>
      <c r="BX79" s="420"/>
      <c r="BY79" s="420"/>
      <c r="BZ79" s="404">
        <f t="shared" si="167"/>
        <v>0</v>
      </c>
      <c r="CA79" s="420"/>
      <c r="CB79" s="420"/>
      <c r="CC79" s="420"/>
      <c r="CD79" s="405">
        <f t="shared" si="168"/>
        <v>0</v>
      </c>
      <c r="CE79" s="59">
        <f t="shared" si="133"/>
        <v>0</v>
      </c>
      <c r="CF79" s="110" t="str">
        <f t="shared" si="134"/>
        <v/>
      </c>
      <c r="CG79" s="81">
        <f t="shared" si="135"/>
        <v>0</v>
      </c>
      <c r="CH79" s="81">
        <f t="shared" si="135"/>
        <v>0</v>
      </c>
      <c r="CI79" s="81">
        <f t="shared" si="135"/>
        <v>0</v>
      </c>
      <c r="CJ79" s="81">
        <f t="shared" si="135"/>
        <v>0</v>
      </c>
      <c r="CK79" s="81">
        <f t="shared" si="135"/>
        <v>0</v>
      </c>
      <c r="CL79" s="81">
        <f t="shared" si="135"/>
        <v>0</v>
      </c>
      <c r="CM79" s="81">
        <f t="shared" si="135"/>
        <v>0</v>
      </c>
      <c r="CN79" s="81">
        <f t="shared" si="135"/>
        <v>0</v>
      </c>
      <c r="CO79" s="14">
        <f t="shared" si="136"/>
        <v>0</v>
      </c>
      <c r="CP79" s="81">
        <f t="shared" si="137"/>
        <v>0</v>
      </c>
      <c r="CQ79" s="81">
        <f t="shared" si="137"/>
        <v>0</v>
      </c>
      <c r="CR79" s="81">
        <f t="shared" si="137"/>
        <v>0</v>
      </c>
      <c r="CS79" s="84">
        <f t="shared" si="169"/>
        <v>0</v>
      </c>
      <c r="CV79"/>
      <c r="CW79"/>
      <c r="CX79"/>
      <c r="CY79"/>
      <c r="CZ79"/>
      <c r="DA79"/>
      <c r="DB79"/>
      <c r="DC79"/>
      <c r="DD79"/>
      <c r="DE79"/>
      <c r="DF79"/>
      <c r="DG79"/>
      <c r="DH79" s="192"/>
      <c r="DI79" s="205"/>
      <c r="DJ79"/>
      <c r="DK79" s="70">
        <f t="shared" si="138"/>
        <v>0</v>
      </c>
      <c r="DL79" s="70">
        <f t="shared" si="139"/>
        <v>0</v>
      </c>
      <c r="DM79" s="70">
        <f t="shared" si="139"/>
        <v>0</v>
      </c>
      <c r="DN79" s="70">
        <f t="shared" si="139"/>
        <v>0</v>
      </c>
      <c r="DO79" s="70">
        <f t="shared" si="139"/>
        <v>0</v>
      </c>
      <c r="DP79" s="70">
        <f t="shared" si="139"/>
        <v>0</v>
      </c>
      <c r="DQ79" s="70">
        <f t="shared" si="139"/>
        <v>0</v>
      </c>
      <c r="DR79" s="70">
        <f t="shared" si="139"/>
        <v>0</v>
      </c>
      <c r="DS79" s="70">
        <f t="shared" si="139"/>
        <v>0</v>
      </c>
      <c r="DT79" s="70">
        <f t="shared" si="139"/>
        <v>0</v>
      </c>
      <c r="DU79" s="70">
        <f t="shared" si="139"/>
        <v>0</v>
      </c>
      <c r="DV79" s="70">
        <f t="shared" si="139"/>
        <v>0</v>
      </c>
      <c r="DW79" s="391">
        <f t="shared" si="127"/>
        <v>0</v>
      </c>
      <c r="DX79"/>
      <c r="DY79"/>
      <c r="DZ79"/>
      <c r="EA79"/>
      <c r="EB79"/>
      <c r="EC79"/>
      <c r="ED79"/>
      <c r="EE79"/>
      <c r="EF79"/>
      <c r="EG79"/>
      <c r="EH79"/>
      <c r="EI79"/>
      <c r="EJ79"/>
      <c r="EK79"/>
      <c r="EL79"/>
      <c r="EO79" s="62">
        <f t="shared" si="140"/>
        <v>0</v>
      </c>
      <c r="EP79" s="86">
        <f t="shared" si="141"/>
        <v>0</v>
      </c>
      <c r="EQ79" s="86">
        <f t="shared" si="142"/>
        <v>0</v>
      </c>
      <c r="ER79" s="86">
        <f t="shared" si="143"/>
        <v>0</v>
      </c>
      <c r="ES79" s="86">
        <f t="shared" si="144"/>
        <v>0</v>
      </c>
      <c r="ET79" s="86">
        <f t="shared" si="145"/>
        <v>0</v>
      </c>
      <c r="EU79" s="86">
        <f t="shared" si="146"/>
        <v>0</v>
      </c>
      <c r="EV79" s="86">
        <f t="shared" si="147"/>
        <v>0</v>
      </c>
      <c r="EW79" s="86">
        <f t="shared" si="148"/>
        <v>0</v>
      </c>
      <c r="EX79" s="86">
        <f t="shared" si="149"/>
        <v>0</v>
      </c>
      <c r="EY79" s="86">
        <f t="shared" si="150"/>
        <v>0</v>
      </c>
      <c r="EZ79" s="86">
        <f t="shared" si="151"/>
        <v>0</v>
      </c>
      <c r="FA79" s="86">
        <f t="shared" si="152"/>
        <v>0</v>
      </c>
      <c r="FB79" s="63">
        <f t="shared" si="153"/>
        <v>0</v>
      </c>
      <c r="FC79" s="86">
        <f t="shared" si="154"/>
        <v>0</v>
      </c>
      <c r="FD79" s="86">
        <f t="shared" si="154"/>
        <v>0</v>
      </c>
      <c r="FE79" s="86">
        <f t="shared" si="154"/>
        <v>0</v>
      </c>
      <c r="FF79" s="86">
        <f t="shared" si="154"/>
        <v>0</v>
      </c>
      <c r="FG79" s="86">
        <f t="shared" si="154"/>
        <v>0</v>
      </c>
      <c r="FH79" s="86">
        <f t="shared" si="154"/>
        <v>0</v>
      </c>
      <c r="FI79" s="86">
        <f t="shared" si="154"/>
        <v>0</v>
      </c>
      <c r="FJ79" s="86">
        <f t="shared" si="154"/>
        <v>0</v>
      </c>
      <c r="FK79" s="86">
        <f t="shared" si="154"/>
        <v>0</v>
      </c>
      <c r="FL79" s="86">
        <f t="shared" si="154"/>
        <v>0</v>
      </c>
      <c r="FM79" s="86">
        <f t="shared" si="154"/>
        <v>0</v>
      </c>
      <c r="FN79" s="86">
        <f t="shared" si="154"/>
        <v>0</v>
      </c>
      <c r="FO79" s="63">
        <f t="shared" si="155"/>
        <v>0</v>
      </c>
    </row>
    <row r="80" spans="1:171" s="2" customFormat="1" hidden="1" x14ac:dyDescent="0.25">
      <c r="A80" s="256" t="s">
        <v>177</v>
      </c>
      <c r="B80" s="107"/>
      <c r="C80" s="122"/>
      <c r="D80" s="127"/>
      <c r="E80" s="127"/>
      <c r="F80" s="127"/>
      <c r="G80" s="127"/>
      <c r="H80" s="127"/>
      <c r="I80" s="127"/>
      <c r="J80" s="127"/>
      <c r="K80" s="127"/>
      <c r="L80" s="127"/>
      <c r="M80" s="127"/>
      <c r="N80" s="127"/>
      <c r="O80" s="127"/>
      <c r="P80" s="127"/>
      <c r="Q80" s="127"/>
      <c r="R80" s="127"/>
      <c r="S80" s="127"/>
      <c r="T80" s="8"/>
      <c r="U80" s="8"/>
      <c r="V80" s="127"/>
      <c r="W80" s="127"/>
      <c r="X80" s="127"/>
      <c r="Y80" s="127"/>
      <c r="Z80" s="127"/>
      <c r="AA80" s="127"/>
      <c r="AB80" s="127"/>
      <c r="AC80" s="127">
        <f t="shared" si="130"/>
        <v>0</v>
      </c>
      <c r="AD80" s="127">
        <f t="shared" si="131"/>
        <v>0</v>
      </c>
      <c r="AE80" s="9">
        <f t="shared" si="132"/>
        <v>0</v>
      </c>
      <c r="AF80" s="9">
        <f t="shared" si="132"/>
        <v>0</v>
      </c>
      <c r="AG80" s="9">
        <f t="shared" si="132"/>
        <v>0</v>
      </c>
      <c r="AH80" s="9">
        <f t="shared" si="156"/>
        <v>0</v>
      </c>
      <c r="AI80" s="419"/>
      <c r="AJ80" s="420"/>
      <c r="AK80" s="420"/>
      <c r="AL80" s="404">
        <f t="shared" si="157"/>
        <v>0</v>
      </c>
      <c r="AM80" s="420"/>
      <c r="AN80" s="420"/>
      <c r="AO80" s="420"/>
      <c r="AP80" s="404">
        <f t="shared" si="158"/>
        <v>0</v>
      </c>
      <c r="AQ80" s="420"/>
      <c r="AR80" s="420"/>
      <c r="AS80" s="420"/>
      <c r="AT80" s="404">
        <f t="shared" si="159"/>
        <v>0</v>
      </c>
      <c r="AU80" s="420"/>
      <c r="AV80" s="420"/>
      <c r="AW80" s="420"/>
      <c r="AX80" s="404">
        <f t="shared" si="160"/>
        <v>0</v>
      </c>
      <c r="AY80" s="420"/>
      <c r="AZ80" s="420"/>
      <c r="BA80" s="420"/>
      <c r="BB80" s="404">
        <f t="shared" si="161"/>
        <v>0</v>
      </c>
      <c r="BC80" s="420"/>
      <c r="BD80" s="420"/>
      <c r="BE80" s="420"/>
      <c r="BF80" s="404">
        <f t="shared" si="162"/>
        <v>0</v>
      </c>
      <c r="BG80" s="420"/>
      <c r="BH80" s="420"/>
      <c r="BI80" s="420"/>
      <c r="BJ80" s="404">
        <f t="shared" si="163"/>
        <v>0</v>
      </c>
      <c r="BK80" s="420"/>
      <c r="BL80" s="420"/>
      <c r="BM80" s="420"/>
      <c r="BN80" s="404">
        <f t="shared" si="164"/>
        <v>0</v>
      </c>
      <c r="BO80" s="420"/>
      <c r="BP80" s="420"/>
      <c r="BQ80" s="420"/>
      <c r="BR80" s="404">
        <f t="shared" si="165"/>
        <v>0</v>
      </c>
      <c r="BS80" s="420"/>
      <c r="BT80" s="420"/>
      <c r="BU80" s="420"/>
      <c r="BV80" s="404">
        <f t="shared" si="166"/>
        <v>0</v>
      </c>
      <c r="BW80" s="420"/>
      <c r="BX80" s="420"/>
      <c r="BY80" s="420"/>
      <c r="BZ80" s="404">
        <f t="shared" si="167"/>
        <v>0</v>
      </c>
      <c r="CA80" s="420"/>
      <c r="CB80" s="420"/>
      <c r="CC80" s="420"/>
      <c r="CD80" s="405">
        <f t="shared" si="168"/>
        <v>0</v>
      </c>
      <c r="CE80" s="59">
        <f t="shared" si="133"/>
        <v>0</v>
      </c>
      <c r="CF80" s="110" t="str">
        <f t="shared" si="134"/>
        <v/>
      </c>
      <c r="CG80" s="81">
        <f t="shared" si="135"/>
        <v>0</v>
      </c>
      <c r="CH80" s="81">
        <f t="shared" si="135"/>
        <v>0</v>
      </c>
      <c r="CI80" s="81">
        <f t="shared" si="135"/>
        <v>0</v>
      </c>
      <c r="CJ80" s="81">
        <f t="shared" si="135"/>
        <v>0</v>
      </c>
      <c r="CK80" s="81">
        <f t="shared" si="135"/>
        <v>0</v>
      </c>
      <c r="CL80" s="81">
        <f t="shared" si="135"/>
        <v>0</v>
      </c>
      <c r="CM80" s="81">
        <f t="shared" si="135"/>
        <v>0</v>
      </c>
      <c r="CN80" s="81">
        <f t="shared" si="135"/>
        <v>0</v>
      </c>
      <c r="CO80" s="14">
        <f t="shared" si="136"/>
        <v>0</v>
      </c>
      <c r="CP80" s="81">
        <f t="shared" si="137"/>
        <v>0</v>
      </c>
      <c r="CQ80" s="81">
        <f t="shared" si="137"/>
        <v>0</v>
      </c>
      <c r="CR80" s="81">
        <f t="shared" si="137"/>
        <v>0</v>
      </c>
      <c r="CS80" s="84">
        <f t="shared" si="169"/>
        <v>0</v>
      </c>
      <c r="CV80"/>
      <c r="CW80"/>
      <c r="CX80"/>
      <c r="CY80"/>
      <c r="CZ80"/>
      <c r="DA80"/>
      <c r="DB80"/>
      <c r="DC80"/>
      <c r="DD80"/>
      <c r="DE80"/>
      <c r="DF80"/>
      <c r="DG80"/>
      <c r="DH80" s="192"/>
      <c r="DI80" s="205"/>
      <c r="DJ80"/>
      <c r="DK80" s="70">
        <f t="shared" si="138"/>
        <v>0</v>
      </c>
      <c r="DL80" s="70">
        <f t="shared" si="139"/>
        <v>0</v>
      </c>
      <c r="DM80" s="70">
        <f t="shared" si="139"/>
        <v>0</v>
      </c>
      <c r="DN80" s="70">
        <f t="shared" si="139"/>
        <v>0</v>
      </c>
      <c r="DO80" s="70">
        <f t="shared" si="139"/>
        <v>0</v>
      </c>
      <c r="DP80" s="70">
        <f t="shared" si="139"/>
        <v>0</v>
      </c>
      <c r="DQ80" s="70">
        <f t="shared" si="139"/>
        <v>0</v>
      </c>
      <c r="DR80" s="70">
        <f t="shared" si="139"/>
        <v>0</v>
      </c>
      <c r="DS80" s="70">
        <f t="shared" si="139"/>
        <v>0</v>
      </c>
      <c r="DT80" s="70">
        <f t="shared" si="139"/>
        <v>0</v>
      </c>
      <c r="DU80" s="70">
        <f t="shared" si="139"/>
        <v>0</v>
      </c>
      <c r="DV80" s="70">
        <f t="shared" si="139"/>
        <v>0</v>
      </c>
      <c r="DW80" s="391">
        <f t="shared" si="127"/>
        <v>0</v>
      </c>
      <c r="DX80"/>
      <c r="DY80"/>
      <c r="DZ80"/>
      <c r="EA80"/>
      <c r="EB80"/>
      <c r="EC80"/>
      <c r="ED80"/>
      <c r="EE80"/>
      <c r="EF80"/>
      <c r="EG80"/>
      <c r="EH80"/>
      <c r="EI80"/>
      <c r="EJ80"/>
      <c r="EK80"/>
      <c r="EL80"/>
      <c r="EO80" s="62">
        <f t="shared" si="140"/>
        <v>0</v>
      </c>
      <c r="EP80" s="86">
        <f t="shared" si="141"/>
        <v>0</v>
      </c>
      <c r="EQ80" s="86">
        <f t="shared" si="142"/>
        <v>0</v>
      </c>
      <c r="ER80" s="86">
        <f t="shared" si="143"/>
        <v>0</v>
      </c>
      <c r="ES80" s="86">
        <f t="shared" si="144"/>
        <v>0</v>
      </c>
      <c r="ET80" s="86">
        <f t="shared" si="145"/>
        <v>0</v>
      </c>
      <c r="EU80" s="86">
        <f t="shared" si="146"/>
        <v>0</v>
      </c>
      <c r="EV80" s="86">
        <f t="shared" si="147"/>
        <v>0</v>
      </c>
      <c r="EW80" s="86">
        <f t="shared" si="148"/>
        <v>0</v>
      </c>
      <c r="EX80" s="86">
        <f t="shared" si="149"/>
        <v>0</v>
      </c>
      <c r="EY80" s="86">
        <f t="shared" si="150"/>
        <v>0</v>
      </c>
      <c r="EZ80" s="86">
        <f t="shared" si="151"/>
        <v>0</v>
      </c>
      <c r="FA80" s="86">
        <f t="shared" si="152"/>
        <v>0</v>
      </c>
      <c r="FB80" s="63">
        <f t="shared" si="153"/>
        <v>0</v>
      </c>
      <c r="FC80" s="86">
        <f t="shared" si="154"/>
        <v>0</v>
      </c>
      <c r="FD80" s="86">
        <f t="shared" si="154"/>
        <v>0</v>
      </c>
      <c r="FE80" s="86">
        <f t="shared" si="154"/>
        <v>0</v>
      </c>
      <c r="FF80" s="86">
        <f t="shared" si="154"/>
        <v>0</v>
      </c>
      <c r="FG80" s="86">
        <f t="shared" si="154"/>
        <v>0</v>
      </c>
      <c r="FH80" s="86">
        <f t="shared" si="154"/>
        <v>0</v>
      </c>
      <c r="FI80" s="86">
        <f t="shared" si="154"/>
        <v>0</v>
      </c>
      <c r="FJ80" s="86">
        <f t="shared" si="154"/>
        <v>0</v>
      </c>
      <c r="FK80" s="86">
        <f t="shared" si="154"/>
        <v>0</v>
      </c>
      <c r="FL80" s="86">
        <f t="shared" si="154"/>
        <v>0</v>
      </c>
      <c r="FM80" s="86">
        <f t="shared" si="154"/>
        <v>0</v>
      </c>
      <c r="FN80" s="86">
        <f t="shared" si="154"/>
        <v>0</v>
      </c>
      <c r="FO80" s="63">
        <f t="shared" si="155"/>
        <v>0</v>
      </c>
    </row>
    <row r="81" spans="1:171" s="2" customFormat="1" hidden="1" x14ac:dyDescent="0.25">
      <c r="A81" s="256" t="s">
        <v>178</v>
      </c>
      <c r="B81" s="107"/>
      <c r="C81" s="122"/>
      <c r="D81" s="127"/>
      <c r="E81" s="127"/>
      <c r="F81" s="127"/>
      <c r="G81" s="127"/>
      <c r="H81" s="127"/>
      <c r="I81" s="127"/>
      <c r="J81" s="127"/>
      <c r="K81" s="127"/>
      <c r="L81" s="127"/>
      <c r="M81" s="127"/>
      <c r="N81" s="127"/>
      <c r="O81" s="127"/>
      <c r="P81" s="127"/>
      <c r="Q81" s="127"/>
      <c r="R81" s="127"/>
      <c r="S81" s="127"/>
      <c r="T81" s="8"/>
      <c r="U81" s="8"/>
      <c r="V81" s="127"/>
      <c r="W81" s="127"/>
      <c r="X81" s="127"/>
      <c r="Y81" s="127"/>
      <c r="Z81" s="127"/>
      <c r="AA81" s="127"/>
      <c r="AB81" s="127"/>
      <c r="AC81" s="127">
        <f t="shared" si="130"/>
        <v>0</v>
      </c>
      <c r="AD81" s="127">
        <f t="shared" si="131"/>
        <v>0</v>
      </c>
      <c r="AE81" s="9">
        <f t="shared" si="132"/>
        <v>0</v>
      </c>
      <c r="AF81" s="9">
        <f t="shared" si="132"/>
        <v>0</v>
      </c>
      <c r="AG81" s="9">
        <f t="shared" si="132"/>
        <v>0</v>
      </c>
      <c r="AH81" s="9">
        <f t="shared" si="156"/>
        <v>0</v>
      </c>
      <c r="AI81" s="419"/>
      <c r="AJ81" s="420"/>
      <c r="AK81" s="420"/>
      <c r="AL81" s="404">
        <f t="shared" si="157"/>
        <v>0</v>
      </c>
      <c r="AM81" s="420"/>
      <c r="AN81" s="420"/>
      <c r="AO81" s="420"/>
      <c r="AP81" s="404">
        <f t="shared" si="158"/>
        <v>0</v>
      </c>
      <c r="AQ81" s="420"/>
      <c r="AR81" s="420"/>
      <c r="AS81" s="420"/>
      <c r="AT81" s="404">
        <f t="shared" si="159"/>
        <v>0</v>
      </c>
      <c r="AU81" s="420"/>
      <c r="AV81" s="420"/>
      <c r="AW81" s="420"/>
      <c r="AX81" s="404">
        <f t="shared" si="160"/>
        <v>0</v>
      </c>
      <c r="AY81" s="420"/>
      <c r="AZ81" s="420"/>
      <c r="BA81" s="420"/>
      <c r="BB81" s="404">
        <f t="shared" si="161"/>
        <v>0</v>
      </c>
      <c r="BC81" s="420"/>
      <c r="BD81" s="420"/>
      <c r="BE81" s="420"/>
      <c r="BF81" s="404">
        <f t="shared" si="162"/>
        <v>0</v>
      </c>
      <c r="BG81" s="420"/>
      <c r="BH81" s="420"/>
      <c r="BI81" s="420"/>
      <c r="BJ81" s="404">
        <f t="shared" si="163"/>
        <v>0</v>
      </c>
      <c r="BK81" s="420"/>
      <c r="BL81" s="420"/>
      <c r="BM81" s="420"/>
      <c r="BN81" s="404">
        <f t="shared" si="164"/>
        <v>0</v>
      </c>
      <c r="BO81" s="420"/>
      <c r="BP81" s="420"/>
      <c r="BQ81" s="420"/>
      <c r="BR81" s="404">
        <f t="shared" si="165"/>
        <v>0</v>
      </c>
      <c r="BS81" s="420"/>
      <c r="BT81" s="420"/>
      <c r="BU81" s="420"/>
      <c r="BV81" s="404">
        <f t="shared" si="166"/>
        <v>0</v>
      </c>
      <c r="BW81" s="420"/>
      <c r="BX81" s="420"/>
      <c r="BY81" s="420"/>
      <c r="BZ81" s="404">
        <f t="shared" si="167"/>
        <v>0</v>
      </c>
      <c r="CA81" s="420"/>
      <c r="CB81" s="420"/>
      <c r="CC81" s="420"/>
      <c r="CD81" s="405">
        <f t="shared" si="168"/>
        <v>0</v>
      </c>
      <c r="CE81" s="59">
        <f t="shared" si="133"/>
        <v>0</v>
      </c>
      <c r="CF81" s="110" t="str">
        <f t="shared" si="134"/>
        <v/>
      </c>
      <c r="CG81" s="81">
        <f t="shared" si="135"/>
        <v>0</v>
      </c>
      <c r="CH81" s="81">
        <f t="shared" si="135"/>
        <v>0</v>
      </c>
      <c r="CI81" s="81">
        <f t="shared" si="135"/>
        <v>0</v>
      </c>
      <c r="CJ81" s="81">
        <f t="shared" si="135"/>
        <v>0</v>
      </c>
      <c r="CK81" s="81">
        <f t="shared" si="135"/>
        <v>0</v>
      </c>
      <c r="CL81" s="81">
        <f t="shared" si="135"/>
        <v>0</v>
      </c>
      <c r="CM81" s="81">
        <f t="shared" si="135"/>
        <v>0</v>
      </c>
      <c r="CN81" s="81">
        <f t="shared" si="135"/>
        <v>0</v>
      </c>
      <c r="CO81" s="14">
        <f t="shared" si="136"/>
        <v>0</v>
      </c>
      <c r="CP81" s="81">
        <f t="shared" si="137"/>
        <v>0</v>
      </c>
      <c r="CQ81" s="81">
        <f t="shared" si="137"/>
        <v>0</v>
      </c>
      <c r="CR81" s="81">
        <f t="shared" si="137"/>
        <v>0</v>
      </c>
      <c r="CS81" s="84">
        <f t="shared" si="169"/>
        <v>0</v>
      </c>
      <c r="CV81"/>
      <c r="CW81"/>
      <c r="CX81"/>
      <c r="CY81"/>
      <c r="CZ81"/>
      <c r="DA81"/>
      <c r="DB81"/>
      <c r="DC81"/>
      <c r="DD81"/>
      <c r="DE81"/>
      <c r="DF81"/>
      <c r="DG81"/>
      <c r="DH81" s="192"/>
      <c r="DI81" s="205"/>
      <c r="DJ81"/>
      <c r="DK81" s="70">
        <f t="shared" si="138"/>
        <v>0</v>
      </c>
      <c r="DL81" s="70">
        <f t="shared" si="139"/>
        <v>0</v>
      </c>
      <c r="DM81" s="70">
        <f t="shared" si="139"/>
        <v>0</v>
      </c>
      <c r="DN81" s="70">
        <f t="shared" si="139"/>
        <v>0</v>
      </c>
      <c r="DO81" s="70">
        <f t="shared" si="139"/>
        <v>0</v>
      </c>
      <c r="DP81" s="70">
        <f t="shared" si="139"/>
        <v>0</v>
      </c>
      <c r="DQ81" s="70">
        <f t="shared" si="139"/>
        <v>0</v>
      </c>
      <c r="DR81" s="70">
        <f t="shared" si="139"/>
        <v>0</v>
      </c>
      <c r="DS81" s="70">
        <f t="shared" si="139"/>
        <v>0</v>
      </c>
      <c r="DT81" s="70">
        <f t="shared" si="139"/>
        <v>0</v>
      </c>
      <c r="DU81" s="70">
        <f t="shared" si="139"/>
        <v>0</v>
      </c>
      <c r="DV81" s="70">
        <f t="shared" si="139"/>
        <v>0</v>
      </c>
      <c r="DW81" s="391">
        <f t="shared" si="127"/>
        <v>0</v>
      </c>
      <c r="DX81"/>
      <c r="DY81"/>
      <c r="DZ81"/>
      <c r="EA81"/>
      <c r="EB81"/>
      <c r="EC81"/>
      <c r="ED81"/>
      <c r="EE81"/>
      <c r="EF81"/>
      <c r="EG81"/>
      <c r="EH81"/>
      <c r="EI81"/>
      <c r="EJ81"/>
      <c r="EK81"/>
      <c r="EL81"/>
      <c r="EO81" s="62">
        <f t="shared" si="140"/>
        <v>0</v>
      </c>
      <c r="EP81" s="86">
        <f t="shared" si="141"/>
        <v>0</v>
      </c>
      <c r="EQ81" s="86">
        <f t="shared" si="142"/>
        <v>0</v>
      </c>
      <c r="ER81" s="86">
        <f t="shared" si="143"/>
        <v>0</v>
      </c>
      <c r="ES81" s="86">
        <f t="shared" si="144"/>
        <v>0</v>
      </c>
      <c r="ET81" s="86">
        <f t="shared" si="145"/>
        <v>0</v>
      </c>
      <c r="EU81" s="86">
        <f t="shared" si="146"/>
        <v>0</v>
      </c>
      <c r="EV81" s="86">
        <f t="shared" si="147"/>
        <v>0</v>
      </c>
      <c r="EW81" s="86">
        <f t="shared" si="148"/>
        <v>0</v>
      </c>
      <c r="EX81" s="86">
        <f t="shared" si="149"/>
        <v>0</v>
      </c>
      <c r="EY81" s="86">
        <f t="shared" si="150"/>
        <v>0</v>
      </c>
      <c r="EZ81" s="86">
        <f t="shared" si="151"/>
        <v>0</v>
      </c>
      <c r="FA81" s="86">
        <f t="shared" si="152"/>
        <v>0</v>
      </c>
      <c r="FB81" s="63">
        <f t="shared" si="153"/>
        <v>0</v>
      </c>
      <c r="FC81" s="86">
        <f t="shared" si="154"/>
        <v>0</v>
      </c>
      <c r="FD81" s="86">
        <f t="shared" si="154"/>
        <v>0</v>
      </c>
      <c r="FE81" s="86">
        <f t="shared" si="154"/>
        <v>0</v>
      </c>
      <c r="FF81" s="86">
        <f t="shared" si="154"/>
        <v>0</v>
      </c>
      <c r="FG81" s="86">
        <f t="shared" si="154"/>
        <v>0</v>
      </c>
      <c r="FH81" s="86">
        <f t="shared" si="154"/>
        <v>0</v>
      </c>
      <c r="FI81" s="86">
        <f t="shared" si="154"/>
        <v>0</v>
      </c>
      <c r="FJ81" s="86">
        <f t="shared" si="154"/>
        <v>0</v>
      </c>
      <c r="FK81" s="86">
        <f t="shared" si="154"/>
        <v>0</v>
      </c>
      <c r="FL81" s="86">
        <f t="shared" si="154"/>
        <v>0</v>
      </c>
      <c r="FM81" s="86">
        <f t="shared" si="154"/>
        <v>0</v>
      </c>
      <c r="FN81" s="86">
        <f t="shared" si="154"/>
        <v>0</v>
      </c>
      <c r="FO81" s="63">
        <f t="shared" si="155"/>
        <v>0</v>
      </c>
    </row>
    <row r="82" spans="1:171" s="2" customFormat="1" x14ac:dyDescent="0.25">
      <c r="A82" s="121"/>
      <c r="B82" s="251" t="s">
        <v>271</v>
      </c>
      <c r="C82" s="174"/>
      <c r="D82" s="170"/>
      <c r="E82" s="170"/>
      <c r="F82" s="170"/>
      <c r="G82" s="170"/>
      <c r="H82" s="170"/>
      <c r="I82" s="170"/>
      <c r="J82" s="170"/>
      <c r="K82" s="170"/>
      <c r="L82" s="170"/>
      <c r="M82" s="170"/>
      <c r="N82" s="170"/>
      <c r="O82" s="170"/>
      <c r="P82" s="170"/>
      <c r="Q82" s="170"/>
      <c r="R82" s="170"/>
      <c r="S82" s="170"/>
      <c r="T82" s="161"/>
      <c r="U82" s="161"/>
      <c r="V82" s="170"/>
      <c r="W82" s="170"/>
      <c r="X82" s="170"/>
      <c r="Y82" s="170"/>
      <c r="Z82" s="170"/>
      <c r="AA82" s="170"/>
      <c r="AB82" s="177"/>
      <c r="AC82" s="127">
        <f t="shared" ref="AC82:AH82" si="170">SUM(AC74:AC81)</f>
        <v>60</v>
      </c>
      <c r="AD82" s="127">
        <f t="shared" si="170"/>
        <v>2</v>
      </c>
      <c r="AE82" s="127">
        <f t="shared" si="170"/>
        <v>0</v>
      </c>
      <c r="AF82" s="127">
        <f t="shared" si="170"/>
        <v>0</v>
      </c>
      <c r="AG82" s="127">
        <f t="shared" si="170"/>
        <v>0</v>
      </c>
      <c r="AH82" s="127">
        <f t="shared" si="170"/>
        <v>60</v>
      </c>
      <c r="AI82" s="421"/>
      <c r="AJ82" s="422"/>
      <c r="AK82" s="422"/>
      <c r="AL82" s="404">
        <f>SUM(AL74:AL81)</f>
        <v>1</v>
      </c>
      <c r="AM82" s="422"/>
      <c r="AN82" s="422"/>
      <c r="AO82" s="422"/>
      <c r="AP82" s="404">
        <f>SUM(AP74:AP81)</f>
        <v>1</v>
      </c>
      <c r="AQ82" s="422"/>
      <c r="AR82" s="422"/>
      <c r="AS82" s="422"/>
      <c r="AT82" s="404">
        <f>SUM(AT74:AT81)</f>
        <v>0</v>
      </c>
      <c r="AU82" s="422"/>
      <c r="AV82" s="422"/>
      <c r="AW82" s="422"/>
      <c r="AX82" s="404">
        <f>SUM(AX74:AX81)</f>
        <v>0</v>
      </c>
      <c r="AY82" s="422"/>
      <c r="AZ82" s="422"/>
      <c r="BA82" s="422"/>
      <c r="BB82" s="404">
        <f>SUM(BB74:BB81)</f>
        <v>0</v>
      </c>
      <c r="BC82" s="422"/>
      <c r="BD82" s="422"/>
      <c r="BE82" s="422"/>
      <c r="BF82" s="404">
        <f>SUM(BF74:BF81)</f>
        <v>0</v>
      </c>
      <c r="BG82" s="422"/>
      <c r="BH82" s="422"/>
      <c r="BI82" s="422"/>
      <c r="BJ82" s="404">
        <f>SUM(BJ74:BJ81)</f>
        <v>0</v>
      </c>
      <c r="BK82" s="422"/>
      <c r="BL82" s="422"/>
      <c r="BM82" s="422"/>
      <c r="BN82" s="404">
        <f>SUM(BN74:BN81)</f>
        <v>0</v>
      </c>
      <c r="BO82" s="422"/>
      <c r="BP82" s="422"/>
      <c r="BQ82" s="422"/>
      <c r="BR82" s="404">
        <f>SUM(BR74:BR81)</f>
        <v>0</v>
      </c>
      <c r="BS82" s="422"/>
      <c r="BT82" s="422"/>
      <c r="BU82" s="422"/>
      <c r="BV82" s="404">
        <f>SUM(BV74:BV81)</f>
        <v>0</v>
      </c>
      <c r="BW82" s="422"/>
      <c r="BX82" s="422"/>
      <c r="BY82" s="422"/>
      <c r="BZ82" s="404">
        <f>SUM(BZ74:BZ81)</f>
        <v>0</v>
      </c>
      <c r="CA82" s="422"/>
      <c r="CB82" s="422"/>
      <c r="CC82" s="422"/>
      <c r="CD82" s="405">
        <f>SUM(CD74:CD81)</f>
        <v>0</v>
      </c>
      <c r="CE82" s="67"/>
      <c r="CF82" s="23"/>
      <c r="CG82" s="394">
        <f t="shared" ref="CG82:CS82" si="171">SUM(CG74:CG81)</f>
        <v>0</v>
      </c>
      <c r="CH82" s="394">
        <f t="shared" si="171"/>
        <v>0</v>
      </c>
      <c r="CI82" s="394">
        <f t="shared" si="171"/>
        <v>0</v>
      </c>
      <c r="CJ82" s="394">
        <f t="shared" si="171"/>
        <v>0</v>
      </c>
      <c r="CK82" s="394">
        <f t="shared" si="171"/>
        <v>0</v>
      </c>
      <c r="CL82" s="394">
        <f t="shared" si="171"/>
        <v>0</v>
      </c>
      <c r="CM82" s="394">
        <f t="shared" si="171"/>
        <v>0</v>
      </c>
      <c r="CN82" s="394">
        <f t="shared" si="171"/>
        <v>0</v>
      </c>
      <c r="CO82" s="394">
        <f t="shared" si="171"/>
        <v>0</v>
      </c>
      <c r="CP82" s="394">
        <f t="shared" si="171"/>
        <v>0</v>
      </c>
      <c r="CQ82" s="394">
        <f t="shared" si="171"/>
        <v>0</v>
      </c>
      <c r="CR82" s="394">
        <f t="shared" si="171"/>
        <v>0</v>
      </c>
      <c r="CS82" s="394">
        <f t="shared" si="171"/>
        <v>0</v>
      </c>
      <c r="DH82" s="184"/>
      <c r="DI82" s="205"/>
      <c r="DJ82"/>
      <c r="DK82" s="394">
        <f t="shared" ref="DK82:DV82" si="172">SUM(DK74:DK81)</f>
        <v>0</v>
      </c>
      <c r="DL82" s="394">
        <f t="shared" si="172"/>
        <v>0</v>
      </c>
      <c r="DM82" s="394">
        <f t="shared" si="172"/>
        <v>0</v>
      </c>
      <c r="DN82" s="394">
        <f t="shared" si="172"/>
        <v>0</v>
      </c>
      <c r="DO82" s="394">
        <f t="shared" si="172"/>
        <v>0</v>
      </c>
      <c r="DP82" s="394">
        <f t="shared" si="172"/>
        <v>0</v>
      </c>
      <c r="DQ82" s="394">
        <f t="shared" si="172"/>
        <v>0</v>
      </c>
      <c r="DR82" s="394">
        <f t="shared" si="172"/>
        <v>0</v>
      </c>
      <c r="DS82" s="394">
        <f t="shared" si="172"/>
        <v>0</v>
      </c>
      <c r="DT82" s="394">
        <f t="shared" si="172"/>
        <v>0</v>
      </c>
      <c r="DU82" s="394">
        <f t="shared" si="172"/>
        <v>0</v>
      </c>
      <c r="DV82" s="394">
        <f t="shared" si="172"/>
        <v>0</v>
      </c>
      <c r="DW82" s="391">
        <f t="shared" ref="DW82:DW132" si="173">SUM(DK82:DV82)</f>
        <v>0</v>
      </c>
      <c r="DX82"/>
      <c r="DY82"/>
      <c r="DZ82"/>
      <c r="EA82"/>
      <c r="EB82"/>
      <c r="EC82"/>
      <c r="ED82"/>
      <c r="EE82"/>
      <c r="EF82"/>
      <c r="EG82"/>
      <c r="EH82"/>
      <c r="EI82"/>
      <c r="EJ82"/>
      <c r="EK82"/>
      <c r="EL82"/>
      <c r="EO82" s="2">
        <f>SUM(EP82:FA82)</f>
        <v>0</v>
      </c>
      <c r="EP82" s="120">
        <f t="shared" ref="EP82:FA82" si="174">COUNTIF(EP74:EP81,"&gt;0")</f>
        <v>0</v>
      </c>
      <c r="EQ82" s="120">
        <f t="shared" si="174"/>
        <v>0</v>
      </c>
      <c r="ER82" s="120">
        <f t="shared" si="174"/>
        <v>0</v>
      </c>
      <c r="ES82" s="120">
        <f t="shared" si="174"/>
        <v>0</v>
      </c>
      <c r="ET82" s="120">
        <f t="shared" si="174"/>
        <v>0</v>
      </c>
      <c r="EU82" s="120">
        <f t="shared" si="174"/>
        <v>0</v>
      </c>
      <c r="EV82" s="120">
        <f t="shared" si="174"/>
        <v>0</v>
      </c>
      <c r="EW82" s="120">
        <f t="shared" si="174"/>
        <v>0</v>
      </c>
      <c r="EX82" s="120">
        <f t="shared" si="174"/>
        <v>0</v>
      </c>
      <c r="EY82" s="120">
        <f t="shared" si="174"/>
        <v>0</v>
      </c>
      <c r="EZ82" s="120">
        <f t="shared" si="174"/>
        <v>0</v>
      </c>
      <c r="FA82" s="120">
        <f t="shared" si="174"/>
        <v>0</v>
      </c>
      <c r="FB82" s="2">
        <f>SUM(FC82:FN82)</f>
        <v>2</v>
      </c>
      <c r="FC82" s="120">
        <f t="shared" ref="FC82:FN82" si="175">COUNTIF(FC74:FC81,"&gt;0")</f>
        <v>1</v>
      </c>
      <c r="FD82" s="120">
        <f t="shared" si="175"/>
        <v>1</v>
      </c>
      <c r="FE82" s="120">
        <f t="shared" si="175"/>
        <v>0</v>
      </c>
      <c r="FF82" s="120">
        <f t="shared" si="175"/>
        <v>0</v>
      </c>
      <c r="FG82" s="120">
        <f t="shared" si="175"/>
        <v>0</v>
      </c>
      <c r="FH82" s="120">
        <f t="shared" si="175"/>
        <v>0</v>
      </c>
      <c r="FI82" s="120">
        <f t="shared" si="175"/>
        <v>0</v>
      </c>
      <c r="FJ82" s="120">
        <f t="shared" si="175"/>
        <v>0</v>
      </c>
      <c r="FK82" s="120">
        <f t="shared" si="175"/>
        <v>0</v>
      </c>
      <c r="FL82" s="120">
        <f t="shared" si="175"/>
        <v>0</v>
      </c>
      <c r="FM82" s="120">
        <f t="shared" si="175"/>
        <v>0</v>
      </c>
      <c r="FN82" s="120">
        <f t="shared" si="175"/>
        <v>0</v>
      </c>
      <c r="FO82" s="2">
        <f>SUM(FO74:FO81)</f>
        <v>2</v>
      </c>
    </row>
    <row r="83" spans="1:171" s="2" customFormat="1" hidden="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67"/>
      <c r="CF83" s="23"/>
      <c r="CG83" s="50"/>
      <c r="CH83" s="50"/>
      <c r="CI83" s="50"/>
      <c r="CJ83" s="50"/>
      <c r="CK83" s="50"/>
      <c r="CL83" s="50"/>
      <c r="CM83" s="50"/>
      <c r="CN83" s="50"/>
      <c r="CO83" s="50"/>
      <c r="CP83" s="50"/>
      <c r="CQ83" s="50"/>
      <c r="CR83" s="50"/>
      <c r="CS83" s="50"/>
      <c r="DH83" s="184"/>
      <c r="DI83" s="197"/>
      <c r="DK83" s="70"/>
      <c r="DL83" s="70"/>
      <c r="DM83" s="70"/>
      <c r="DN83" s="70"/>
      <c r="DO83" s="70"/>
      <c r="DP83" s="70"/>
      <c r="DQ83" s="70"/>
      <c r="DR83" s="70"/>
      <c r="DS83" s="70"/>
      <c r="DT83" s="70"/>
      <c r="DU83" s="70"/>
      <c r="DV83" s="70"/>
      <c r="DW83" s="391"/>
    </row>
    <row r="84" spans="1:171" s="2" customFormat="1" hidden="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67"/>
      <c r="CF84" s="23"/>
      <c r="CG84" s="50"/>
      <c r="CH84" s="50"/>
      <c r="CI84" s="50"/>
      <c r="CJ84" s="50"/>
      <c r="CK84" s="50"/>
      <c r="CL84" s="50"/>
      <c r="CM84" s="50"/>
      <c r="CN84" s="50"/>
      <c r="CO84" s="50"/>
      <c r="CP84" s="50"/>
      <c r="CQ84" s="50"/>
      <c r="CR84" s="50"/>
      <c r="CS84" s="50"/>
      <c r="DH84" s="184"/>
      <c r="DI84" s="197"/>
      <c r="DK84" s="70"/>
      <c r="DL84" s="70"/>
      <c r="DM84" s="70"/>
      <c r="DN84" s="70"/>
      <c r="DO84" s="70"/>
      <c r="DP84" s="70"/>
      <c r="DQ84" s="70"/>
      <c r="DR84" s="70"/>
      <c r="DS84" s="70"/>
      <c r="DT84" s="70"/>
      <c r="DU84" s="70"/>
      <c r="DV84" s="70"/>
      <c r="DW84" s="391"/>
    </row>
    <row r="85" spans="1:171" s="2" customForma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67"/>
      <c r="CF85" s="23"/>
      <c r="CG85" s="50"/>
      <c r="CH85" s="50"/>
      <c r="CI85" s="50"/>
      <c r="CJ85" s="50"/>
      <c r="CK85" s="50"/>
      <c r="CL85" s="50"/>
      <c r="CM85" s="50"/>
      <c r="CN85" s="50"/>
      <c r="CO85" s="50"/>
      <c r="CP85" s="50"/>
      <c r="CQ85" s="50"/>
      <c r="CR85" s="50"/>
      <c r="CS85" s="50"/>
      <c r="DH85" s="184"/>
      <c r="DI85" s="197"/>
      <c r="DK85" s="70"/>
      <c r="DL85" s="70"/>
      <c r="DM85" s="70"/>
      <c r="DN85" s="70"/>
      <c r="DO85" s="70"/>
      <c r="DP85" s="70"/>
      <c r="DQ85" s="70"/>
      <c r="DR85" s="70"/>
      <c r="DS85" s="70"/>
      <c r="DT85" s="70"/>
      <c r="DU85" s="70"/>
      <c r="DV85" s="70"/>
      <c r="DW85" s="391"/>
    </row>
    <row r="86" spans="1:171" s="2" customFormat="1" x14ac:dyDescent="0.25">
      <c r="A86" s="246" t="str">
        <f>IF(SUM(T74:U81)=0,"1.2","1.3")</f>
        <v>1.3</v>
      </c>
      <c r="B86" s="252" t="s">
        <v>101</v>
      </c>
      <c r="C86" s="174"/>
      <c r="D86" s="175"/>
      <c r="E86" s="175"/>
      <c r="F86" s="175"/>
      <c r="G86" s="175"/>
      <c r="H86" s="175"/>
      <c r="I86" s="175"/>
      <c r="J86" s="175"/>
      <c r="K86" s="175"/>
      <c r="L86" s="175"/>
      <c r="M86" s="175"/>
      <c r="N86" s="175"/>
      <c r="O86" s="175"/>
      <c r="P86" s="175"/>
      <c r="Q86" s="175"/>
      <c r="R86" s="175"/>
      <c r="S86" s="175"/>
      <c r="T86" s="132"/>
      <c r="U86" s="132"/>
      <c r="V86" s="175"/>
      <c r="W86" s="175"/>
      <c r="X86" s="175"/>
      <c r="Y86" s="175"/>
      <c r="Z86" s="175"/>
      <c r="AA86" s="175"/>
      <c r="AB86" s="175"/>
      <c r="AC86" s="132"/>
      <c r="AD86" s="132"/>
      <c r="AE86" s="132"/>
      <c r="AF86" s="132"/>
      <c r="AG86" s="132"/>
      <c r="AH86" s="132"/>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c r="BE86" s="212"/>
      <c r="BF86" s="212"/>
      <c r="BG86" s="212"/>
      <c r="BH86" s="212"/>
      <c r="BI86" s="212"/>
      <c r="BJ86" s="212"/>
      <c r="BK86" s="212"/>
      <c r="BL86" s="212"/>
      <c r="BM86" s="212"/>
      <c r="BN86" s="212"/>
      <c r="BO86" s="212"/>
      <c r="BP86" s="212"/>
      <c r="BQ86" s="212"/>
      <c r="BR86" s="212"/>
      <c r="BS86" s="212"/>
      <c r="BT86" s="212"/>
      <c r="BU86" s="212"/>
      <c r="BV86" s="212"/>
      <c r="BW86" s="212"/>
      <c r="BX86" s="212"/>
      <c r="BY86" s="212"/>
      <c r="BZ86" s="212"/>
      <c r="CA86" s="212"/>
      <c r="CB86" s="212"/>
      <c r="CC86" s="212"/>
      <c r="CD86" s="212"/>
      <c r="CE86" s="67"/>
      <c r="CF86" s="23"/>
      <c r="CG86" s="50">
        <v>1</v>
      </c>
      <c r="CH86" s="50">
        <v>2</v>
      </c>
      <c r="CI86" s="50">
        <v>3</v>
      </c>
      <c r="CJ86" s="50">
        <v>4</v>
      </c>
      <c r="CK86" s="50">
        <v>5</v>
      </c>
      <c r="CL86" s="50">
        <v>6</v>
      </c>
      <c r="CM86" s="50">
        <v>7</v>
      </c>
      <c r="CN86" s="50">
        <v>8</v>
      </c>
      <c r="CO86" s="50">
        <v>9</v>
      </c>
      <c r="CP86" s="50">
        <v>10</v>
      </c>
      <c r="CQ86" s="50">
        <v>11</v>
      </c>
      <c r="CR86" s="50">
        <v>12</v>
      </c>
      <c r="CS86" s="50"/>
      <c r="DH86" s="184"/>
      <c r="DI86" s="197"/>
      <c r="DK86" s="70"/>
      <c r="DL86" s="70"/>
      <c r="DM86" s="70"/>
      <c r="DN86" s="70"/>
      <c r="DO86" s="70"/>
      <c r="DP86" s="70"/>
      <c r="DQ86" s="70"/>
      <c r="DR86" s="70"/>
      <c r="DS86" s="70"/>
      <c r="DT86" s="70"/>
      <c r="DU86" s="70"/>
      <c r="DV86" s="70"/>
      <c r="DW86" s="391"/>
      <c r="DY86" s="395">
        <v>1</v>
      </c>
      <c r="DZ86" s="395">
        <v>2</v>
      </c>
      <c r="EA86" s="395">
        <v>3</v>
      </c>
      <c r="EB86" s="395">
        <v>4</v>
      </c>
      <c r="EC86" s="395">
        <v>5</v>
      </c>
      <c r="ED86" s="395">
        <v>6</v>
      </c>
      <c r="EE86" s="395">
        <v>7</v>
      </c>
      <c r="EF86" s="395">
        <v>8</v>
      </c>
      <c r="EG86" s="395">
        <v>9</v>
      </c>
      <c r="EH86" s="395">
        <v>10</v>
      </c>
      <c r="EI86" s="395">
        <v>11</v>
      </c>
      <c r="EJ86" s="395">
        <v>12</v>
      </c>
    </row>
    <row r="87" spans="1:171" s="2" customFormat="1" x14ac:dyDescent="0.25">
      <c r="A87" s="256" t="str">
        <f>CONCATENATE($A$86,".01")</f>
        <v>1.3.01</v>
      </c>
      <c r="B87" s="107" t="s">
        <v>289</v>
      </c>
      <c r="C87" s="122"/>
      <c r="D87" s="248"/>
      <c r="E87" s="147"/>
      <c r="F87" s="147"/>
      <c r="G87" s="249"/>
      <c r="H87" s="164">
        <v>3</v>
      </c>
      <c r="I87" s="147"/>
      <c r="J87" s="147"/>
      <c r="K87" s="147"/>
      <c r="L87" s="147"/>
      <c r="M87" s="147"/>
      <c r="N87" s="147"/>
      <c r="O87" s="147"/>
      <c r="P87" s="147"/>
      <c r="Q87" s="147"/>
      <c r="R87" s="147"/>
      <c r="S87" s="249"/>
      <c r="T87" s="127"/>
      <c r="U87" s="127"/>
      <c r="V87" s="248"/>
      <c r="W87" s="147"/>
      <c r="X87" s="147"/>
      <c r="Y87" s="147"/>
      <c r="Z87" s="147"/>
      <c r="AA87" s="147"/>
      <c r="AB87" s="249"/>
      <c r="AC87" s="8">
        <v>216</v>
      </c>
      <c r="AD87" s="127">
        <f t="shared" ref="AD87:AD94" si="176">AC87/$CI$7</f>
        <v>7.2</v>
      </c>
      <c r="AE87" s="9">
        <f t="shared" ref="AE87:AG94" si="177">AI87*$CG$5+AM87*$CH$5+AQ87*$CI$5+AU87*$CJ$5+BO87*$CO$5+BS87*$CP$5+BW87*$CQ$5+CA87*$CR$5+AY87*$CK$5+BC87*$CL$5+BG87*$CM$5+BK87*$CN$5</f>
        <v>0</v>
      </c>
      <c r="AF87" s="9">
        <f t="shared" si="177"/>
        <v>0</v>
      </c>
      <c r="AG87" s="9">
        <f t="shared" si="177"/>
        <v>0</v>
      </c>
      <c r="AH87" s="9">
        <f t="shared" ref="AH87" si="178">AC87-(AE87+AF87+AG87)</f>
        <v>216</v>
      </c>
      <c r="AI87" s="127">
        <v>0</v>
      </c>
      <c r="AJ87" s="127">
        <v>0</v>
      </c>
      <c r="AK87" s="127">
        <v>0</v>
      </c>
      <c r="AL87" s="66">
        <f t="shared" ref="AL87:AL89" si="179">CG87</f>
        <v>0</v>
      </c>
      <c r="AM87" s="127">
        <v>0</v>
      </c>
      <c r="AN87" s="127">
        <v>0</v>
      </c>
      <c r="AO87" s="127">
        <v>0</v>
      </c>
      <c r="AP87" s="66">
        <f t="shared" ref="AP87:AP89" si="180">CH87</f>
        <v>0</v>
      </c>
      <c r="AQ87" s="127">
        <v>0</v>
      </c>
      <c r="AR87" s="127">
        <v>0</v>
      </c>
      <c r="AS87" s="127">
        <v>0</v>
      </c>
      <c r="AT87" s="66">
        <f t="shared" ref="AT87:AT89" si="181">CI87</f>
        <v>7.2</v>
      </c>
      <c r="AU87" s="127">
        <v>0</v>
      </c>
      <c r="AV87" s="127">
        <v>0</v>
      </c>
      <c r="AW87" s="127">
        <v>0</v>
      </c>
      <c r="AX87" s="66">
        <f t="shared" ref="AX87:AX89" si="182">CJ87</f>
        <v>0</v>
      </c>
      <c r="AY87" s="127">
        <v>0</v>
      </c>
      <c r="AZ87" s="127">
        <v>0</v>
      </c>
      <c r="BA87" s="127">
        <v>0</v>
      </c>
      <c r="BB87" s="66">
        <f t="shared" ref="BB87:BB89" si="183">CK87</f>
        <v>0</v>
      </c>
      <c r="BC87" s="127">
        <v>0</v>
      </c>
      <c r="BD87" s="127">
        <v>0</v>
      </c>
      <c r="BE87" s="127">
        <v>0</v>
      </c>
      <c r="BF87" s="66">
        <f t="shared" ref="BF87:BF89" si="184">CL87</f>
        <v>0</v>
      </c>
      <c r="BG87" s="127">
        <v>0</v>
      </c>
      <c r="BH87" s="127">
        <v>0</v>
      </c>
      <c r="BI87" s="127">
        <v>0</v>
      </c>
      <c r="BJ87" s="66">
        <f t="shared" ref="BJ87:BJ89" si="185">CM87</f>
        <v>0</v>
      </c>
      <c r="BK87" s="127">
        <v>0</v>
      </c>
      <c r="BL87" s="127">
        <v>0</v>
      </c>
      <c r="BM87" s="127">
        <v>0</v>
      </c>
      <c r="BN87" s="66">
        <f t="shared" ref="BN87:BN89" si="186">CN87</f>
        <v>0</v>
      </c>
      <c r="BO87" s="127">
        <v>0</v>
      </c>
      <c r="BP87" s="127">
        <v>0</v>
      </c>
      <c r="BQ87" s="127">
        <v>0</v>
      </c>
      <c r="BR87" s="66">
        <f t="shared" ref="BR87:BR89" si="187">CO87</f>
        <v>0</v>
      </c>
      <c r="BS87" s="127">
        <v>0</v>
      </c>
      <c r="BT87" s="127">
        <v>0</v>
      </c>
      <c r="BU87" s="127">
        <v>0</v>
      </c>
      <c r="BV87" s="66">
        <f t="shared" ref="BV87:BV89" si="188">CP87</f>
        <v>0</v>
      </c>
      <c r="BW87" s="127">
        <v>0</v>
      </c>
      <c r="BX87" s="127">
        <v>0</v>
      </c>
      <c r="BY87" s="127">
        <v>0</v>
      </c>
      <c r="BZ87" s="66">
        <f t="shared" ref="BZ87:BZ89" si="189">CQ87</f>
        <v>0</v>
      </c>
      <c r="CA87" s="127">
        <v>0</v>
      </c>
      <c r="CB87" s="127">
        <v>0</v>
      </c>
      <c r="CC87" s="127">
        <v>0</v>
      </c>
      <c r="CD87" s="66">
        <f t="shared" ref="CD87:CD89" si="190">CR87</f>
        <v>0</v>
      </c>
      <c r="CE87" s="59">
        <f t="shared" ref="CE87:CE95" si="191">IF(ISERROR(AH87/AC87),0,AH87/AC87)</f>
        <v>1</v>
      </c>
      <c r="CF87" s="19"/>
      <c r="CG87" s="14">
        <f t="shared" ref="CG87:CG95" si="192">IF($EK87&lt;&gt;0,$AD87*DY87/$EK87,0)</f>
        <v>0</v>
      </c>
      <c r="CH87" s="14">
        <f t="shared" ref="CH87:CH95" si="193">IF($EK87&lt;&gt;0,$AD87*DZ87/$EK87,0)</f>
        <v>0</v>
      </c>
      <c r="CI87" s="14">
        <f t="shared" ref="CI87:CI95" si="194">IF($EK87&lt;&gt;0,$AD87*EA87/$EK87,0)</f>
        <v>7.2</v>
      </c>
      <c r="CJ87" s="14">
        <f t="shared" ref="CJ87:CJ95" si="195">IF($EK87&lt;&gt;0,$AD87*EB87/$EK87,0)</f>
        <v>0</v>
      </c>
      <c r="CK87" s="14">
        <f t="shared" ref="CK87:CK95" si="196">IF($EK87&lt;&gt;0,$AD87*EC87/$EK87,0)</f>
        <v>0</v>
      </c>
      <c r="CL87" s="14">
        <f t="shared" ref="CL87:CL95" si="197">IF($EK87&lt;&gt;0,$AD87*ED87/$EK87,0)</f>
        <v>0</v>
      </c>
      <c r="CM87" s="14">
        <f t="shared" ref="CM87:CM95" si="198">IF($EK87&lt;&gt;0,$AD87*EE87/$EK87,0)</f>
        <v>0</v>
      </c>
      <c r="CN87" s="14">
        <f t="shared" ref="CN87:CN95" si="199">IF($EK87&lt;&gt;0,$AD87*EF87/$EK87,0)</f>
        <v>0</v>
      </c>
      <c r="CO87" s="14">
        <f t="shared" ref="CO87:CO95" si="200">IF($EK87&lt;&gt;0,$AD87*EG87/$EK87,0)</f>
        <v>0</v>
      </c>
      <c r="CP87" s="14">
        <f t="shared" ref="CP87:CP95" si="201">IF($EK87&lt;&gt;0,$AD87*EH87/$EK87,0)</f>
        <v>0</v>
      </c>
      <c r="CQ87" s="14">
        <f t="shared" ref="CQ87:CQ95" si="202">IF($EK87&lt;&gt;0,$AD87*EI87/$EK87,0)</f>
        <v>0</v>
      </c>
      <c r="CR87" s="14">
        <f t="shared" ref="CR87:CR95" si="203">IF($EK87&lt;&gt;0,$AD87*EJ87/$EK87,0)</f>
        <v>0</v>
      </c>
      <c r="CS87" s="84">
        <f t="shared" ref="CS87:CS89" si="204">SUM(CG87:CR87)</f>
        <v>7.2</v>
      </c>
      <c r="CV87"/>
      <c r="CW87"/>
      <c r="CX87"/>
      <c r="CY87"/>
      <c r="CZ87"/>
      <c r="DA87"/>
      <c r="DB87"/>
      <c r="DC87"/>
      <c r="DD87"/>
      <c r="DE87"/>
      <c r="DF87"/>
      <c r="DG87"/>
      <c r="DH87" s="192"/>
      <c r="DI87" s="202">
        <f t="shared" ref="DI87:DI95" si="205">MAX(CV87:DG87)</f>
        <v>0</v>
      </c>
      <c r="DK87" s="70">
        <f t="shared" si="138"/>
        <v>0</v>
      </c>
      <c r="DL87" s="70">
        <f t="shared" si="139"/>
        <v>0</v>
      </c>
      <c r="DM87" s="70">
        <f t="shared" si="139"/>
        <v>0</v>
      </c>
      <c r="DN87" s="70">
        <f t="shared" si="139"/>
        <v>0</v>
      </c>
      <c r="DO87" s="70">
        <f t="shared" si="139"/>
        <v>0</v>
      </c>
      <c r="DP87" s="70">
        <f t="shared" si="139"/>
        <v>0</v>
      </c>
      <c r="DQ87" s="70">
        <f t="shared" si="139"/>
        <v>0</v>
      </c>
      <c r="DR87" s="70">
        <f t="shared" si="139"/>
        <v>0</v>
      </c>
      <c r="DS87" s="70">
        <f t="shared" si="139"/>
        <v>0</v>
      </c>
      <c r="DT87" s="70">
        <f t="shared" si="139"/>
        <v>0</v>
      </c>
      <c r="DU87" s="70">
        <f t="shared" si="139"/>
        <v>0</v>
      </c>
      <c r="DV87" s="70">
        <f t="shared" si="139"/>
        <v>0</v>
      </c>
      <c r="DW87" s="391">
        <f t="shared" si="173"/>
        <v>0</v>
      </c>
      <c r="DX87"/>
      <c r="DY87" s="70">
        <f t="shared" ref="DY87:DY94" si="206">IF($H87=DY$86,1,0)+IF($I87=DY$86,1,0)+IF($J87=DY$86,1,0)+IF($K87=DY$86,1,0)+IF($L87=DY$86,1,0)+IF($M87=DY$86,1,0)+IF($N87=DY$86,1,0)+IF($O87=DY$86,1,0)+IF($P87=DY$86,1,0)+IF($Q87=DY$86,1,0)+IF($R87=DY$86,1,0)+IF($S87=DY$86,1,0)</f>
        <v>0</v>
      </c>
      <c r="DZ87" s="70">
        <f t="shared" ref="DZ87:EJ94" si="207">IF($H87=DZ$86,1,0)+IF($I87=DZ$86,1,0)+IF($J87=DZ$86,1,0)+IF($K87=DZ$86,1,0)+IF($L87=DZ$86,1,0)+IF($M87=DZ$86,1,0)+IF($N87=DZ$86,1,0)+IF($O87=DZ$86,1,0)+IF($P87=DZ$86,1,0)+IF($Q87=DZ$86,1,0)+IF($R87=DZ$86,1,0)+IF($S87=DZ$86,1,0)</f>
        <v>0</v>
      </c>
      <c r="EA87" s="70">
        <f t="shared" si="207"/>
        <v>1</v>
      </c>
      <c r="EB87" s="70">
        <f t="shared" si="207"/>
        <v>0</v>
      </c>
      <c r="EC87" s="70">
        <f t="shared" si="207"/>
        <v>0</v>
      </c>
      <c r="ED87" s="70">
        <f t="shared" si="207"/>
        <v>0</v>
      </c>
      <c r="EE87" s="70">
        <f t="shared" si="207"/>
        <v>0</v>
      </c>
      <c r="EF87" s="70">
        <f t="shared" si="207"/>
        <v>0</v>
      </c>
      <c r="EG87" s="70">
        <f t="shared" si="207"/>
        <v>0</v>
      </c>
      <c r="EH87" s="70">
        <f t="shared" si="207"/>
        <v>0</v>
      </c>
      <c r="EI87" s="70">
        <f t="shared" si="207"/>
        <v>0</v>
      </c>
      <c r="EJ87" s="71">
        <f t="shared" si="207"/>
        <v>0</v>
      </c>
      <c r="EK87" s="398">
        <f t="shared" ref="EK87:EK89" si="208">SUM(DY87:EJ87)</f>
        <v>1</v>
      </c>
      <c r="EL87" s="2">
        <f t="shared" ref="EL87:EL89" si="209">DW87+EK87</f>
        <v>1</v>
      </c>
      <c r="EO87"/>
      <c r="EP87"/>
      <c r="EQ87"/>
      <c r="ER87"/>
      <c r="ES87"/>
      <c r="ET87"/>
      <c r="EU87"/>
      <c r="EV87"/>
      <c r="EW87"/>
      <c r="EX87"/>
      <c r="EY87"/>
      <c r="EZ87"/>
      <c r="FA87"/>
      <c r="FB87"/>
      <c r="FC87"/>
      <c r="FD87"/>
      <c r="FE87"/>
      <c r="FF87"/>
      <c r="FG87"/>
      <c r="FH87"/>
      <c r="FI87"/>
      <c r="FJ87"/>
      <c r="FK87"/>
      <c r="FL87"/>
      <c r="FM87"/>
      <c r="FN87"/>
      <c r="FO87"/>
    </row>
    <row r="88" spans="1:171" s="2" customFormat="1" hidden="1" x14ac:dyDescent="0.25">
      <c r="A88" s="256" t="str">
        <f>CONCATENATE($A$86,".02")</f>
        <v>1.3.02</v>
      </c>
      <c r="B88" s="107"/>
      <c r="C88" s="122"/>
      <c r="D88" s="248"/>
      <c r="E88" s="147"/>
      <c r="F88" s="147"/>
      <c r="G88" s="249"/>
      <c r="H88" s="112"/>
      <c r="I88" s="147"/>
      <c r="J88" s="147"/>
      <c r="K88" s="147"/>
      <c r="L88" s="147"/>
      <c r="M88" s="147"/>
      <c r="N88" s="147"/>
      <c r="O88" s="147"/>
      <c r="P88" s="147"/>
      <c r="Q88" s="147"/>
      <c r="R88" s="147"/>
      <c r="S88" s="249"/>
      <c r="T88" s="127"/>
      <c r="U88" s="127"/>
      <c r="V88" s="248"/>
      <c r="W88" s="147"/>
      <c r="X88" s="147"/>
      <c r="Y88" s="147"/>
      <c r="Z88" s="147"/>
      <c r="AA88" s="147"/>
      <c r="AB88" s="249"/>
      <c r="AC88" s="8"/>
      <c r="AD88" s="127">
        <f t="shared" si="176"/>
        <v>0</v>
      </c>
      <c r="AE88" s="9">
        <f t="shared" si="177"/>
        <v>0</v>
      </c>
      <c r="AF88" s="9">
        <f t="shared" si="177"/>
        <v>0</v>
      </c>
      <c r="AG88" s="9">
        <f t="shared" si="177"/>
        <v>0</v>
      </c>
      <c r="AH88" s="9">
        <f t="shared" ref="AH88:AH89" si="210">AC88-(AE88+AF88+AG88)</f>
        <v>0</v>
      </c>
      <c r="AI88" s="127">
        <v>0</v>
      </c>
      <c r="AJ88" s="127">
        <v>0</v>
      </c>
      <c r="AK88" s="127">
        <v>0</v>
      </c>
      <c r="AL88" s="66">
        <f t="shared" si="179"/>
        <v>0</v>
      </c>
      <c r="AM88" s="127">
        <v>0</v>
      </c>
      <c r="AN88" s="127">
        <v>0</v>
      </c>
      <c r="AO88" s="127">
        <v>0</v>
      </c>
      <c r="AP88" s="66">
        <f t="shared" si="180"/>
        <v>0</v>
      </c>
      <c r="AQ88" s="127">
        <v>0</v>
      </c>
      <c r="AR88" s="127">
        <v>0</v>
      </c>
      <c r="AS88" s="127">
        <v>0</v>
      </c>
      <c r="AT88" s="66">
        <f t="shared" si="181"/>
        <v>0</v>
      </c>
      <c r="AU88" s="127">
        <v>0</v>
      </c>
      <c r="AV88" s="127">
        <v>0</v>
      </c>
      <c r="AW88" s="127">
        <v>0</v>
      </c>
      <c r="AX88" s="66">
        <f t="shared" si="182"/>
        <v>0</v>
      </c>
      <c r="AY88" s="127">
        <v>0</v>
      </c>
      <c r="AZ88" s="127">
        <v>0</v>
      </c>
      <c r="BA88" s="127">
        <v>0</v>
      </c>
      <c r="BB88" s="66">
        <f t="shared" si="183"/>
        <v>0</v>
      </c>
      <c r="BC88" s="127">
        <v>0</v>
      </c>
      <c r="BD88" s="127">
        <v>0</v>
      </c>
      <c r="BE88" s="127">
        <v>0</v>
      </c>
      <c r="BF88" s="66">
        <f t="shared" si="184"/>
        <v>0</v>
      </c>
      <c r="BG88" s="127">
        <v>0</v>
      </c>
      <c r="BH88" s="127">
        <v>0</v>
      </c>
      <c r="BI88" s="127">
        <v>0</v>
      </c>
      <c r="BJ88" s="66">
        <f t="shared" si="185"/>
        <v>0</v>
      </c>
      <c r="BK88" s="127">
        <v>0</v>
      </c>
      <c r="BL88" s="127">
        <v>0</v>
      </c>
      <c r="BM88" s="127">
        <v>0</v>
      </c>
      <c r="BN88" s="66">
        <f t="shared" si="186"/>
        <v>0</v>
      </c>
      <c r="BO88" s="127">
        <v>0</v>
      </c>
      <c r="BP88" s="127">
        <v>0</v>
      </c>
      <c r="BQ88" s="127">
        <v>0</v>
      </c>
      <c r="BR88" s="66">
        <f t="shared" si="187"/>
        <v>0</v>
      </c>
      <c r="BS88" s="127">
        <v>0</v>
      </c>
      <c r="BT88" s="127">
        <v>0</v>
      </c>
      <c r="BU88" s="127">
        <v>0</v>
      </c>
      <c r="BV88" s="66">
        <f t="shared" si="188"/>
        <v>0</v>
      </c>
      <c r="BW88" s="127">
        <v>0</v>
      </c>
      <c r="BX88" s="127">
        <v>0</v>
      </c>
      <c r="BY88" s="127">
        <v>0</v>
      </c>
      <c r="BZ88" s="66">
        <f t="shared" si="189"/>
        <v>0</v>
      </c>
      <c r="CA88" s="127">
        <v>0</v>
      </c>
      <c r="CB88" s="127">
        <v>0</v>
      </c>
      <c r="CC88" s="127">
        <v>0</v>
      </c>
      <c r="CD88" s="66">
        <f t="shared" si="190"/>
        <v>0</v>
      </c>
      <c r="CE88" s="59">
        <f t="shared" si="191"/>
        <v>0</v>
      </c>
      <c r="CF88" s="19"/>
      <c r="CG88" s="14">
        <f t="shared" si="192"/>
        <v>0</v>
      </c>
      <c r="CH88" s="14">
        <f t="shared" si="193"/>
        <v>0</v>
      </c>
      <c r="CI88" s="14">
        <f t="shared" si="194"/>
        <v>0</v>
      </c>
      <c r="CJ88" s="14">
        <f t="shared" si="195"/>
        <v>0</v>
      </c>
      <c r="CK88" s="14">
        <f t="shared" si="196"/>
        <v>0</v>
      </c>
      <c r="CL88" s="14">
        <f t="shared" si="197"/>
        <v>0</v>
      </c>
      <c r="CM88" s="14">
        <f t="shared" si="198"/>
        <v>0</v>
      </c>
      <c r="CN88" s="14">
        <f t="shared" si="199"/>
        <v>0</v>
      </c>
      <c r="CO88" s="14">
        <f t="shared" si="200"/>
        <v>0</v>
      </c>
      <c r="CP88" s="14">
        <f t="shared" si="201"/>
        <v>0</v>
      </c>
      <c r="CQ88" s="14">
        <f t="shared" si="202"/>
        <v>0</v>
      </c>
      <c r="CR88" s="14">
        <f t="shared" si="203"/>
        <v>0</v>
      </c>
      <c r="CS88" s="84">
        <f t="shared" si="204"/>
        <v>0</v>
      </c>
      <c r="CV88"/>
      <c r="CW88"/>
      <c r="CX88"/>
      <c r="CY88"/>
      <c r="CZ88"/>
      <c r="DA88"/>
      <c r="DB88"/>
      <c r="DC88"/>
      <c r="DD88"/>
      <c r="DE88"/>
      <c r="DF88"/>
      <c r="DG88"/>
      <c r="DH88" s="192"/>
      <c r="DI88" s="202">
        <f t="shared" si="205"/>
        <v>0</v>
      </c>
      <c r="DK88" s="70">
        <f t="shared" si="138"/>
        <v>0</v>
      </c>
      <c r="DL88" s="70">
        <f t="shared" si="139"/>
        <v>0</v>
      </c>
      <c r="DM88" s="70">
        <f t="shared" si="139"/>
        <v>0</v>
      </c>
      <c r="DN88" s="70">
        <f t="shared" si="139"/>
        <v>0</v>
      </c>
      <c r="DO88" s="70">
        <f t="shared" si="139"/>
        <v>0</v>
      </c>
      <c r="DP88" s="70">
        <f t="shared" si="139"/>
        <v>0</v>
      </c>
      <c r="DQ88" s="70">
        <f t="shared" si="139"/>
        <v>0</v>
      </c>
      <c r="DR88" s="70">
        <f t="shared" si="139"/>
        <v>0</v>
      </c>
      <c r="DS88" s="70">
        <f t="shared" si="139"/>
        <v>0</v>
      </c>
      <c r="DT88" s="70">
        <f t="shared" si="139"/>
        <v>0</v>
      </c>
      <c r="DU88" s="70">
        <f t="shared" si="139"/>
        <v>0</v>
      </c>
      <c r="DV88" s="70">
        <f t="shared" si="139"/>
        <v>0</v>
      </c>
      <c r="DW88" s="391">
        <f t="shared" si="173"/>
        <v>0</v>
      </c>
      <c r="DX88"/>
      <c r="DY88" s="70">
        <f t="shared" si="206"/>
        <v>0</v>
      </c>
      <c r="DZ88" s="70">
        <f t="shared" si="207"/>
        <v>0</v>
      </c>
      <c r="EA88" s="70">
        <f t="shared" si="207"/>
        <v>0</v>
      </c>
      <c r="EB88" s="70">
        <f t="shared" si="207"/>
        <v>0</v>
      </c>
      <c r="EC88" s="70">
        <f t="shared" si="207"/>
        <v>0</v>
      </c>
      <c r="ED88" s="70">
        <f t="shared" si="207"/>
        <v>0</v>
      </c>
      <c r="EE88" s="70">
        <f t="shared" si="207"/>
        <v>0</v>
      </c>
      <c r="EF88" s="70">
        <f t="shared" si="207"/>
        <v>0</v>
      </c>
      <c r="EG88" s="70">
        <f t="shared" si="207"/>
        <v>0</v>
      </c>
      <c r="EH88" s="70">
        <f t="shared" si="207"/>
        <v>0</v>
      </c>
      <c r="EI88" s="70">
        <f t="shared" si="207"/>
        <v>0</v>
      </c>
      <c r="EJ88" s="71">
        <f t="shared" si="207"/>
        <v>0</v>
      </c>
      <c r="EK88" s="398">
        <f t="shared" si="208"/>
        <v>0</v>
      </c>
      <c r="EL88" s="2">
        <f t="shared" si="209"/>
        <v>0</v>
      </c>
      <c r="EO88"/>
      <c r="EP88"/>
      <c r="EQ88"/>
      <c r="ER88"/>
      <c r="ES88"/>
      <c r="ET88"/>
      <c r="EU88"/>
      <c r="EV88"/>
      <c r="EW88"/>
      <c r="EX88"/>
      <c r="EY88"/>
      <c r="EZ88"/>
      <c r="FA88"/>
      <c r="FB88"/>
      <c r="FC88"/>
      <c r="FD88"/>
      <c r="FE88"/>
      <c r="FF88"/>
      <c r="FG88"/>
      <c r="FH88"/>
      <c r="FI88"/>
      <c r="FJ88"/>
      <c r="FK88"/>
      <c r="FL88"/>
      <c r="FM88"/>
      <c r="FN88"/>
      <c r="FO88"/>
    </row>
    <row r="89" spans="1:171" s="2" customFormat="1" hidden="1" x14ac:dyDescent="0.25">
      <c r="A89" s="256" t="str">
        <f>CONCATENATE($A$86,".03")</f>
        <v>1.3.03</v>
      </c>
      <c r="B89" s="138"/>
      <c r="C89" s="122"/>
      <c r="D89" s="248"/>
      <c r="E89" s="147"/>
      <c r="F89" s="147"/>
      <c r="G89" s="249"/>
      <c r="H89" s="112"/>
      <c r="I89" s="147"/>
      <c r="J89" s="147"/>
      <c r="K89" s="147"/>
      <c r="L89" s="147"/>
      <c r="M89" s="147"/>
      <c r="N89" s="147"/>
      <c r="O89" s="147"/>
      <c r="P89" s="147"/>
      <c r="Q89" s="147"/>
      <c r="R89" s="147"/>
      <c r="S89" s="249"/>
      <c r="T89" s="127"/>
      <c r="U89" s="127"/>
      <c r="V89" s="248"/>
      <c r="W89" s="147"/>
      <c r="X89" s="147"/>
      <c r="Y89" s="147"/>
      <c r="Z89" s="147"/>
      <c r="AA89" s="147"/>
      <c r="AB89" s="249"/>
      <c r="AC89" s="8"/>
      <c r="AD89" s="127">
        <f t="shared" si="176"/>
        <v>0</v>
      </c>
      <c r="AE89" s="9">
        <f t="shared" si="177"/>
        <v>0</v>
      </c>
      <c r="AF89" s="9">
        <f t="shared" si="177"/>
        <v>0</v>
      </c>
      <c r="AG89" s="9">
        <f t="shared" si="177"/>
        <v>0</v>
      </c>
      <c r="AH89" s="9">
        <f t="shared" si="210"/>
        <v>0</v>
      </c>
      <c r="AI89" s="127">
        <v>0</v>
      </c>
      <c r="AJ89" s="127">
        <v>0</v>
      </c>
      <c r="AK89" s="127">
        <v>0</v>
      </c>
      <c r="AL89" s="66">
        <f t="shared" si="179"/>
        <v>0</v>
      </c>
      <c r="AM89" s="127">
        <v>0</v>
      </c>
      <c r="AN89" s="127">
        <v>0</v>
      </c>
      <c r="AO89" s="127">
        <v>0</v>
      </c>
      <c r="AP89" s="66">
        <f t="shared" si="180"/>
        <v>0</v>
      </c>
      <c r="AQ89" s="127">
        <v>0</v>
      </c>
      <c r="AR89" s="127">
        <v>0</v>
      </c>
      <c r="AS89" s="127">
        <v>0</v>
      </c>
      <c r="AT89" s="66">
        <f t="shared" si="181"/>
        <v>0</v>
      </c>
      <c r="AU89" s="127">
        <v>0</v>
      </c>
      <c r="AV89" s="127">
        <v>0</v>
      </c>
      <c r="AW89" s="127">
        <v>0</v>
      </c>
      <c r="AX89" s="66">
        <f t="shared" si="182"/>
        <v>0</v>
      </c>
      <c r="AY89" s="127">
        <v>0</v>
      </c>
      <c r="AZ89" s="127">
        <v>0</v>
      </c>
      <c r="BA89" s="127">
        <v>0</v>
      </c>
      <c r="BB89" s="66">
        <f t="shared" si="183"/>
        <v>0</v>
      </c>
      <c r="BC89" s="127">
        <v>0</v>
      </c>
      <c r="BD89" s="127">
        <v>0</v>
      </c>
      <c r="BE89" s="127">
        <v>0</v>
      </c>
      <c r="BF89" s="66">
        <f t="shared" si="184"/>
        <v>0</v>
      </c>
      <c r="BG89" s="127">
        <v>0</v>
      </c>
      <c r="BH89" s="127">
        <v>0</v>
      </c>
      <c r="BI89" s="127">
        <v>0</v>
      </c>
      <c r="BJ89" s="66">
        <f t="shared" si="185"/>
        <v>0</v>
      </c>
      <c r="BK89" s="127">
        <v>0</v>
      </c>
      <c r="BL89" s="127">
        <v>0</v>
      </c>
      <c r="BM89" s="127">
        <v>0</v>
      </c>
      <c r="BN89" s="66">
        <f t="shared" si="186"/>
        <v>0</v>
      </c>
      <c r="BO89" s="127">
        <v>0</v>
      </c>
      <c r="BP89" s="127">
        <v>0</v>
      </c>
      <c r="BQ89" s="127">
        <v>0</v>
      </c>
      <c r="BR89" s="66">
        <f t="shared" si="187"/>
        <v>0</v>
      </c>
      <c r="BS89" s="127">
        <v>0</v>
      </c>
      <c r="BT89" s="127">
        <v>0</v>
      </c>
      <c r="BU89" s="127">
        <v>0</v>
      </c>
      <c r="BV89" s="66">
        <f t="shared" si="188"/>
        <v>0</v>
      </c>
      <c r="BW89" s="127">
        <v>0</v>
      </c>
      <c r="BX89" s="127">
        <v>0</v>
      </c>
      <c r="BY89" s="127">
        <v>0</v>
      </c>
      <c r="BZ89" s="66">
        <f t="shared" si="189"/>
        <v>0</v>
      </c>
      <c r="CA89" s="127">
        <v>0</v>
      </c>
      <c r="CB89" s="127">
        <v>0</v>
      </c>
      <c r="CC89" s="127">
        <v>0</v>
      </c>
      <c r="CD89" s="66">
        <f t="shared" si="190"/>
        <v>0</v>
      </c>
      <c r="CE89" s="59">
        <f t="shared" si="191"/>
        <v>0</v>
      </c>
      <c r="CF89" s="19"/>
      <c r="CG89" s="14">
        <f t="shared" si="192"/>
        <v>0</v>
      </c>
      <c r="CH89" s="14">
        <f t="shared" si="193"/>
        <v>0</v>
      </c>
      <c r="CI89" s="14">
        <f t="shared" si="194"/>
        <v>0</v>
      </c>
      <c r="CJ89" s="14">
        <f t="shared" si="195"/>
        <v>0</v>
      </c>
      <c r="CK89" s="14">
        <f t="shared" si="196"/>
        <v>0</v>
      </c>
      <c r="CL89" s="14">
        <f t="shared" si="197"/>
        <v>0</v>
      </c>
      <c r="CM89" s="14">
        <f t="shared" si="198"/>
        <v>0</v>
      </c>
      <c r="CN89" s="14">
        <f t="shared" si="199"/>
        <v>0</v>
      </c>
      <c r="CO89" s="14">
        <f t="shared" si="200"/>
        <v>0</v>
      </c>
      <c r="CP89" s="14">
        <f t="shared" si="201"/>
        <v>0</v>
      </c>
      <c r="CQ89" s="14">
        <f t="shared" si="202"/>
        <v>0</v>
      </c>
      <c r="CR89" s="14">
        <f t="shared" si="203"/>
        <v>0</v>
      </c>
      <c r="CS89" s="84">
        <f t="shared" si="204"/>
        <v>0</v>
      </c>
      <c r="CV89"/>
      <c r="CW89"/>
      <c r="CX89"/>
      <c r="CY89"/>
      <c r="CZ89"/>
      <c r="DA89"/>
      <c r="DB89"/>
      <c r="DC89"/>
      <c r="DD89"/>
      <c r="DE89"/>
      <c r="DF89"/>
      <c r="DG89"/>
      <c r="DH89" s="192"/>
      <c r="DI89" s="202">
        <f>MAX(CV89:DG89)</f>
        <v>0</v>
      </c>
      <c r="DK89" s="70">
        <f t="shared" si="138"/>
        <v>0</v>
      </c>
      <c r="DL89" s="70">
        <f t="shared" si="139"/>
        <v>0</v>
      </c>
      <c r="DM89" s="70">
        <f t="shared" si="139"/>
        <v>0</v>
      </c>
      <c r="DN89" s="70">
        <f t="shared" si="139"/>
        <v>0</v>
      </c>
      <c r="DO89" s="70">
        <f t="shared" si="139"/>
        <v>0</v>
      </c>
      <c r="DP89" s="70">
        <f t="shared" si="139"/>
        <v>0</v>
      </c>
      <c r="DQ89" s="70">
        <f t="shared" si="139"/>
        <v>0</v>
      </c>
      <c r="DR89" s="70">
        <f t="shared" si="139"/>
        <v>0</v>
      </c>
      <c r="DS89" s="70">
        <f t="shared" si="139"/>
        <v>0</v>
      </c>
      <c r="DT89" s="70">
        <f t="shared" si="139"/>
        <v>0</v>
      </c>
      <c r="DU89" s="70">
        <f t="shared" si="139"/>
        <v>0</v>
      </c>
      <c r="DV89" s="70">
        <f t="shared" si="139"/>
        <v>0</v>
      </c>
      <c r="DW89" s="391">
        <f>SUM(DK89:DV89)</f>
        <v>0</v>
      </c>
      <c r="DX89"/>
      <c r="DY89" s="70">
        <f t="shared" si="206"/>
        <v>0</v>
      </c>
      <c r="DZ89" s="70">
        <f t="shared" si="207"/>
        <v>0</v>
      </c>
      <c r="EA89" s="70">
        <f t="shared" si="207"/>
        <v>0</v>
      </c>
      <c r="EB89" s="70">
        <f t="shared" si="207"/>
        <v>0</v>
      </c>
      <c r="EC89" s="70">
        <f t="shared" si="207"/>
        <v>0</v>
      </c>
      <c r="ED89" s="70">
        <f t="shared" si="207"/>
        <v>0</v>
      </c>
      <c r="EE89" s="70">
        <f t="shared" si="207"/>
        <v>0</v>
      </c>
      <c r="EF89" s="70">
        <f t="shared" si="207"/>
        <v>0</v>
      </c>
      <c r="EG89" s="70">
        <f t="shared" si="207"/>
        <v>0</v>
      </c>
      <c r="EH89" s="70">
        <f t="shared" si="207"/>
        <v>0</v>
      </c>
      <c r="EI89" s="70">
        <f t="shared" si="207"/>
        <v>0</v>
      </c>
      <c r="EJ89" s="71">
        <f t="shared" si="207"/>
        <v>0</v>
      </c>
      <c r="EK89" s="398">
        <f t="shared" si="208"/>
        <v>0</v>
      </c>
      <c r="EL89" s="2">
        <f t="shared" si="209"/>
        <v>0</v>
      </c>
      <c r="EO89"/>
      <c r="EP89"/>
      <c r="EQ89"/>
      <c r="ER89"/>
      <c r="ES89"/>
      <c r="ET89"/>
      <c r="EU89"/>
      <c r="EV89"/>
      <c r="EW89"/>
      <c r="EX89"/>
      <c r="EY89"/>
      <c r="EZ89"/>
      <c r="FA89"/>
      <c r="FB89"/>
      <c r="FC89"/>
      <c r="FD89"/>
      <c r="FE89"/>
      <c r="FF89"/>
      <c r="FG89"/>
      <c r="FH89"/>
      <c r="FI89"/>
      <c r="FJ89"/>
      <c r="FK89"/>
      <c r="FL89"/>
      <c r="FM89"/>
      <c r="FN89"/>
      <c r="FO89"/>
    </row>
    <row r="90" spans="1:171" s="2" customFormat="1" hidden="1" x14ac:dyDescent="0.25">
      <c r="A90" s="256" t="str">
        <f>CONCATENATE($A$86,".04")</f>
        <v>1.3.04</v>
      </c>
      <c r="B90" s="138"/>
      <c r="C90" s="122"/>
      <c r="D90" s="248"/>
      <c r="E90" s="147"/>
      <c r="F90" s="147"/>
      <c r="G90" s="249"/>
      <c r="H90" s="112"/>
      <c r="I90" s="147"/>
      <c r="J90" s="147"/>
      <c r="K90" s="147"/>
      <c r="L90" s="147"/>
      <c r="M90" s="147"/>
      <c r="N90" s="147"/>
      <c r="O90" s="147"/>
      <c r="P90" s="147"/>
      <c r="Q90" s="147"/>
      <c r="R90" s="147"/>
      <c r="S90" s="249"/>
      <c r="T90" s="127"/>
      <c r="U90" s="127"/>
      <c r="V90" s="248"/>
      <c r="W90" s="147"/>
      <c r="X90" s="147"/>
      <c r="Y90" s="147"/>
      <c r="Z90" s="147"/>
      <c r="AA90" s="147"/>
      <c r="AB90" s="249"/>
      <c r="AC90" s="8"/>
      <c r="AD90" s="127">
        <f t="shared" si="176"/>
        <v>0</v>
      </c>
      <c r="AE90" s="9">
        <f t="shared" si="177"/>
        <v>0</v>
      </c>
      <c r="AF90" s="9">
        <f t="shared" si="177"/>
        <v>0</v>
      </c>
      <c r="AG90" s="9">
        <f t="shared" si="177"/>
        <v>0</v>
      </c>
      <c r="AH90" s="9">
        <f t="shared" ref="AH90" si="211">AC90-(AE90+AF90+AG90)</f>
        <v>0</v>
      </c>
      <c r="AI90" s="127">
        <v>0</v>
      </c>
      <c r="AJ90" s="127">
        <v>0</v>
      </c>
      <c r="AK90" s="127">
        <v>0</v>
      </c>
      <c r="AL90" s="66">
        <f t="shared" ref="AL90" si="212">CG90</f>
        <v>0</v>
      </c>
      <c r="AM90" s="127">
        <v>0</v>
      </c>
      <c r="AN90" s="127">
        <v>0</v>
      </c>
      <c r="AO90" s="127">
        <v>0</v>
      </c>
      <c r="AP90" s="66">
        <f t="shared" ref="AP90" si="213">CH90</f>
        <v>0</v>
      </c>
      <c r="AQ90" s="127">
        <v>0</v>
      </c>
      <c r="AR90" s="127">
        <v>0</v>
      </c>
      <c r="AS90" s="127">
        <v>0</v>
      </c>
      <c r="AT90" s="66">
        <f t="shared" ref="AT90" si="214">CI90</f>
        <v>0</v>
      </c>
      <c r="AU90" s="127">
        <v>0</v>
      </c>
      <c r="AV90" s="127">
        <v>0</v>
      </c>
      <c r="AW90" s="127">
        <v>0</v>
      </c>
      <c r="AX90" s="66">
        <f t="shared" ref="AX90" si="215">CJ90</f>
        <v>0</v>
      </c>
      <c r="AY90" s="127">
        <v>0</v>
      </c>
      <c r="AZ90" s="127">
        <v>0</v>
      </c>
      <c r="BA90" s="127">
        <v>0</v>
      </c>
      <c r="BB90" s="66">
        <f t="shared" ref="BB90" si="216">CK90</f>
        <v>0</v>
      </c>
      <c r="BC90" s="127">
        <v>0</v>
      </c>
      <c r="BD90" s="127">
        <v>0</v>
      </c>
      <c r="BE90" s="127">
        <v>0</v>
      </c>
      <c r="BF90" s="66">
        <f t="shared" ref="BF90" si="217">CL90</f>
        <v>0</v>
      </c>
      <c r="BG90" s="127">
        <v>0</v>
      </c>
      <c r="BH90" s="127">
        <v>0</v>
      </c>
      <c r="BI90" s="127">
        <v>0</v>
      </c>
      <c r="BJ90" s="66">
        <f t="shared" ref="BJ90" si="218">CM90</f>
        <v>0</v>
      </c>
      <c r="BK90" s="127">
        <v>0</v>
      </c>
      <c r="BL90" s="127">
        <v>0</v>
      </c>
      <c r="BM90" s="127">
        <v>0</v>
      </c>
      <c r="BN90" s="66">
        <f t="shared" ref="BN90" si="219">CN90</f>
        <v>0</v>
      </c>
      <c r="BO90" s="127">
        <v>0</v>
      </c>
      <c r="BP90" s="127">
        <v>0</v>
      </c>
      <c r="BQ90" s="127">
        <v>0</v>
      </c>
      <c r="BR90" s="66">
        <f t="shared" ref="BR90" si="220">CO90</f>
        <v>0</v>
      </c>
      <c r="BS90" s="127">
        <v>0</v>
      </c>
      <c r="BT90" s="127">
        <v>0</v>
      </c>
      <c r="BU90" s="127">
        <v>0</v>
      </c>
      <c r="BV90" s="66">
        <f t="shared" ref="BV90" si="221">CP90</f>
        <v>0</v>
      </c>
      <c r="BW90" s="127">
        <v>0</v>
      </c>
      <c r="BX90" s="127">
        <v>0</v>
      </c>
      <c r="BY90" s="127">
        <v>0</v>
      </c>
      <c r="BZ90" s="66">
        <f t="shared" ref="BZ90" si="222">CQ90</f>
        <v>0</v>
      </c>
      <c r="CA90" s="127">
        <v>0</v>
      </c>
      <c r="CB90" s="127">
        <v>0</v>
      </c>
      <c r="CC90" s="127">
        <v>0</v>
      </c>
      <c r="CD90" s="66">
        <f t="shared" ref="CD90" si="223">CR90</f>
        <v>0</v>
      </c>
      <c r="CE90" s="59">
        <f t="shared" si="191"/>
        <v>0</v>
      </c>
      <c r="CF90" s="19"/>
      <c r="CG90" s="14">
        <f t="shared" si="192"/>
        <v>0</v>
      </c>
      <c r="CH90" s="14">
        <f t="shared" si="193"/>
        <v>0</v>
      </c>
      <c r="CI90" s="14">
        <f t="shared" si="194"/>
        <v>0</v>
      </c>
      <c r="CJ90" s="14">
        <f t="shared" si="195"/>
        <v>0</v>
      </c>
      <c r="CK90" s="14">
        <f t="shared" si="196"/>
        <v>0</v>
      </c>
      <c r="CL90" s="14">
        <f t="shared" si="197"/>
        <v>0</v>
      </c>
      <c r="CM90" s="14">
        <f t="shared" si="198"/>
        <v>0</v>
      </c>
      <c r="CN90" s="14">
        <f t="shared" si="199"/>
        <v>0</v>
      </c>
      <c r="CO90" s="14">
        <f t="shared" si="200"/>
        <v>0</v>
      </c>
      <c r="CP90" s="14">
        <f t="shared" si="201"/>
        <v>0</v>
      </c>
      <c r="CQ90" s="14">
        <f t="shared" si="202"/>
        <v>0</v>
      </c>
      <c r="CR90" s="14">
        <f t="shared" si="203"/>
        <v>0</v>
      </c>
      <c r="CS90" s="84">
        <f t="shared" ref="CS90" si="224">SUM(CG90:CR90)</f>
        <v>0</v>
      </c>
      <c r="CV90"/>
      <c r="CW90"/>
      <c r="CX90"/>
      <c r="CY90"/>
      <c r="CZ90"/>
      <c r="DA90"/>
      <c r="DB90"/>
      <c r="DC90"/>
      <c r="DD90"/>
      <c r="DE90"/>
      <c r="DF90"/>
      <c r="DG90"/>
      <c r="DH90" s="192"/>
      <c r="DI90" s="202">
        <f t="shared" ref="DI90" si="225">MAX(CV90:DG90)</f>
        <v>0</v>
      </c>
      <c r="DK90" s="70">
        <f t="shared" si="138"/>
        <v>0</v>
      </c>
      <c r="DL90" s="70">
        <f t="shared" si="139"/>
        <v>0</v>
      </c>
      <c r="DM90" s="70">
        <f t="shared" si="139"/>
        <v>0</v>
      </c>
      <c r="DN90" s="70">
        <f t="shared" si="139"/>
        <v>0</v>
      </c>
      <c r="DO90" s="70">
        <f t="shared" si="139"/>
        <v>0</v>
      </c>
      <c r="DP90" s="70">
        <f t="shared" si="139"/>
        <v>0</v>
      </c>
      <c r="DQ90" s="70">
        <f t="shared" si="139"/>
        <v>0</v>
      </c>
      <c r="DR90" s="70">
        <f t="shared" si="139"/>
        <v>0</v>
      </c>
      <c r="DS90" s="70">
        <f t="shared" si="139"/>
        <v>0</v>
      </c>
      <c r="DT90" s="70">
        <f t="shared" si="139"/>
        <v>0</v>
      </c>
      <c r="DU90" s="70">
        <f t="shared" si="139"/>
        <v>0</v>
      </c>
      <c r="DV90" s="70">
        <f t="shared" si="139"/>
        <v>0</v>
      </c>
      <c r="DW90" s="391">
        <f t="shared" ref="DW90" si="226">SUM(DK90:DV90)</f>
        <v>0</v>
      </c>
      <c r="DX90"/>
      <c r="DY90" s="70">
        <f t="shared" si="206"/>
        <v>0</v>
      </c>
      <c r="DZ90" s="70">
        <f t="shared" si="207"/>
        <v>0</v>
      </c>
      <c r="EA90" s="70">
        <f t="shared" si="207"/>
        <v>0</v>
      </c>
      <c r="EB90" s="70">
        <f t="shared" si="207"/>
        <v>0</v>
      </c>
      <c r="EC90" s="70">
        <f t="shared" si="207"/>
        <v>0</v>
      </c>
      <c r="ED90" s="70">
        <f t="shared" si="207"/>
        <v>0</v>
      </c>
      <c r="EE90" s="70">
        <f t="shared" si="207"/>
        <v>0</v>
      </c>
      <c r="EF90" s="70">
        <f t="shared" si="207"/>
        <v>0</v>
      </c>
      <c r="EG90" s="70">
        <f t="shared" si="207"/>
        <v>0</v>
      </c>
      <c r="EH90" s="70">
        <f t="shared" si="207"/>
        <v>0</v>
      </c>
      <c r="EI90" s="70">
        <f t="shared" si="207"/>
        <v>0</v>
      </c>
      <c r="EJ90" s="71">
        <f t="shared" si="207"/>
        <v>0</v>
      </c>
      <c r="EK90" s="398">
        <f t="shared" ref="EK90" si="227">SUM(DY90:EJ90)</f>
        <v>0</v>
      </c>
      <c r="EL90" s="2">
        <f t="shared" ref="EL90" si="228">DW90+EK90</f>
        <v>0</v>
      </c>
      <c r="EO90"/>
      <c r="EP90"/>
      <c r="EQ90"/>
      <c r="ER90"/>
      <c r="ES90"/>
      <c r="ET90"/>
      <c r="EU90"/>
      <c r="EV90"/>
      <c r="EW90"/>
      <c r="EX90"/>
      <c r="EY90"/>
      <c r="EZ90"/>
      <c r="FA90"/>
      <c r="FB90"/>
      <c r="FC90"/>
      <c r="FD90"/>
      <c r="FE90"/>
      <c r="FF90"/>
      <c r="FG90"/>
      <c r="FH90"/>
      <c r="FI90"/>
      <c r="FJ90"/>
      <c r="FK90"/>
      <c r="FL90"/>
      <c r="FM90"/>
      <c r="FN90"/>
      <c r="FO90"/>
    </row>
    <row r="91" spans="1:171" s="2" customFormat="1" hidden="1" x14ac:dyDescent="0.25">
      <c r="A91" s="256" t="str">
        <f>CONCATENATE($A$86,".05")</f>
        <v>1.3.05</v>
      </c>
      <c r="B91" s="138"/>
      <c r="C91" s="122"/>
      <c r="D91" s="248"/>
      <c r="E91" s="147"/>
      <c r="F91" s="147"/>
      <c r="G91" s="249"/>
      <c r="H91" s="112"/>
      <c r="I91" s="147"/>
      <c r="J91" s="147"/>
      <c r="K91" s="147"/>
      <c r="L91" s="147"/>
      <c r="M91" s="147"/>
      <c r="N91" s="147"/>
      <c r="O91" s="147"/>
      <c r="P91" s="147"/>
      <c r="Q91" s="147"/>
      <c r="R91" s="147"/>
      <c r="S91" s="249"/>
      <c r="T91" s="127"/>
      <c r="U91" s="127"/>
      <c r="V91" s="248"/>
      <c r="W91" s="147"/>
      <c r="X91" s="147"/>
      <c r="Y91" s="147"/>
      <c r="Z91" s="147"/>
      <c r="AA91" s="147"/>
      <c r="AB91" s="249"/>
      <c r="AC91" s="8"/>
      <c r="AD91" s="127">
        <f t="shared" si="176"/>
        <v>0</v>
      </c>
      <c r="AE91" s="9">
        <f t="shared" si="177"/>
        <v>0</v>
      </c>
      <c r="AF91" s="9">
        <f t="shared" si="177"/>
        <v>0</v>
      </c>
      <c r="AG91" s="9">
        <f t="shared" si="177"/>
        <v>0</v>
      </c>
      <c r="AH91" s="9">
        <f t="shared" ref="AH91" si="229">AC91-(AE91+AF91+AG91)</f>
        <v>0</v>
      </c>
      <c r="AI91" s="127">
        <v>0</v>
      </c>
      <c r="AJ91" s="127">
        <v>0</v>
      </c>
      <c r="AK91" s="127">
        <v>0</v>
      </c>
      <c r="AL91" s="66">
        <f t="shared" ref="AL91" si="230">CG91</f>
        <v>0</v>
      </c>
      <c r="AM91" s="127">
        <v>0</v>
      </c>
      <c r="AN91" s="127">
        <v>0</v>
      </c>
      <c r="AO91" s="127">
        <v>0</v>
      </c>
      <c r="AP91" s="66">
        <f t="shared" ref="AP91" si="231">CH91</f>
        <v>0</v>
      </c>
      <c r="AQ91" s="127">
        <v>0</v>
      </c>
      <c r="AR91" s="127">
        <v>0</v>
      </c>
      <c r="AS91" s="127">
        <v>0</v>
      </c>
      <c r="AT91" s="66">
        <f t="shared" ref="AT91" si="232">CI91</f>
        <v>0</v>
      </c>
      <c r="AU91" s="127">
        <v>0</v>
      </c>
      <c r="AV91" s="127">
        <v>0</v>
      </c>
      <c r="AW91" s="127">
        <v>0</v>
      </c>
      <c r="AX91" s="66">
        <f t="shared" ref="AX91" si="233">CJ91</f>
        <v>0</v>
      </c>
      <c r="AY91" s="127">
        <v>0</v>
      </c>
      <c r="AZ91" s="127">
        <v>0</v>
      </c>
      <c r="BA91" s="127">
        <v>0</v>
      </c>
      <c r="BB91" s="66">
        <f t="shared" ref="BB91" si="234">CK91</f>
        <v>0</v>
      </c>
      <c r="BC91" s="127">
        <v>0</v>
      </c>
      <c r="BD91" s="127">
        <v>0</v>
      </c>
      <c r="BE91" s="127">
        <v>0</v>
      </c>
      <c r="BF91" s="66">
        <f t="shared" ref="BF91" si="235">CL91</f>
        <v>0</v>
      </c>
      <c r="BG91" s="127">
        <v>0</v>
      </c>
      <c r="BH91" s="127">
        <v>0</v>
      </c>
      <c r="BI91" s="127">
        <v>0</v>
      </c>
      <c r="BJ91" s="66">
        <f t="shared" ref="BJ91" si="236">CM91</f>
        <v>0</v>
      </c>
      <c r="BK91" s="127">
        <v>0</v>
      </c>
      <c r="BL91" s="127">
        <v>0</v>
      </c>
      <c r="BM91" s="127">
        <v>0</v>
      </c>
      <c r="BN91" s="66">
        <f t="shared" ref="BN91" si="237">CN91</f>
        <v>0</v>
      </c>
      <c r="BO91" s="127">
        <v>0</v>
      </c>
      <c r="BP91" s="127">
        <v>0</v>
      </c>
      <c r="BQ91" s="127">
        <v>0</v>
      </c>
      <c r="BR91" s="66">
        <f t="shared" ref="BR91" si="238">CO91</f>
        <v>0</v>
      </c>
      <c r="BS91" s="127">
        <v>0</v>
      </c>
      <c r="BT91" s="127">
        <v>0</v>
      </c>
      <c r="BU91" s="127">
        <v>0</v>
      </c>
      <c r="BV91" s="66">
        <f t="shared" ref="BV91" si="239">CP91</f>
        <v>0</v>
      </c>
      <c r="BW91" s="127">
        <v>0</v>
      </c>
      <c r="BX91" s="127">
        <v>0</v>
      </c>
      <c r="BY91" s="127">
        <v>0</v>
      </c>
      <c r="BZ91" s="66">
        <f t="shared" ref="BZ91" si="240">CQ91</f>
        <v>0</v>
      </c>
      <c r="CA91" s="127">
        <v>0</v>
      </c>
      <c r="CB91" s="127">
        <v>0</v>
      </c>
      <c r="CC91" s="127">
        <v>0</v>
      </c>
      <c r="CD91" s="66">
        <f t="shared" ref="CD91" si="241">CR91</f>
        <v>0</v>
      </c>
      <c r="CE91" s="59">
        <f t="shared" si="191"/>
        <v>0</v>
      </c>
      <c r="CF91" s="19"/>
      <c r="CG91" s="14">
        <f t="shared" si="192"/>
        <v>0</v>
      </c>
      <c r="CH91" s="14">
        <f t="shared" si="193"/>
        <v>0</v>
      </c>
      <c r="CI91" s="14">
        <f t="shared" si="194"/>
        <v>0</v>
      </c>
      <c r="CJ91" s="14">
        <f t="shared" si="195"/>
        <v>0</v>
      </c>
      <c r="CK91" s="14">
        <f t="shared" si="196"/>
        <v>0</v>
      </c>
      <c r="CL91" s="14">
        <f t="shared" si="197"/>
        <v>0</v>
      </c>
      <c r="CM91" s="14">
        <f t="shared" si="198"/>
        <v>0</v>
      </c>
      <c r="CN91" s="14">
        <f t="shared" si="199"/>
        <v>0</v>
      </c>
      <c r="CO91" s="14">
        <f t="shared" si="200"/>
        <v>0</v>
      </c>
      <c r="CP91" s="14">
        <f t="shared" si="201"/>
        <v>0</v>
      </c>
      <c r="CQ91" s="14">
        <f t="shared" si="202"/>
        <v>0</v>
      </c>
      <c r="CR91" s="14">
        <f t="shared" si="203"/>
        <v>0</v>
      </c>
      <c r="CS91" s="84">
        <f t="shared" ref="CS91" si="242">SUM(CG91:CR91)</f>
        <v>0</v>
      </c>
      <c r="CV91"/>
      <c r="CW91"/>
      <c r="CX91"/>
      <c r="CY91"/>
      <c r="CZ91"/>
      <c r="DA91"/>
      <c r="DB91"/>
      <c r="DC91"/>
      <c r="DD91"/>
      <c r="DE91"/>
      <c r="DF91"/>
      <c r="DG91"/>
      <c r="DH91" s="192"/>
      <c r="DI91" s="202">
        <f t="shared" ref="DI91" si="243">MAX(CV91:DG91)</f>
        <v>0</v>
      </c>
      <c r="DK91" s="70">
        <f t="shared" si="138"/>
        <v>0</v>
      </c>
      <c r="DL91" s="70">
        <f t="shared" si="139"/>
        <v>0</v>
      </c>
      <c r="DM91" s="70">
        <f t="shared" si="139"/>
        <v>0</v>
      </c>
      <c r="DN91" s="70">
        <f t="shared" si="139"/>
        <v>0</v>
      </c>
      <c r="DO91" s="70">
        <f t="shared" si="139"/>
        <v>0</v>
      </c>
      <c r="DP91" s="70">
        <f t="shared" si="139"/>
        <v>0</v>
      </c>
      <c r="DQ91" s="70">
        <f t="shared" si="139"/>
        <v>0</v>
      </c>
      <c r="DR91" s="70">
        <f t="shared" si="139"/>
        <v>0</v>
      </c>
      <c r="DS91" s="70">
        <f t="shared" si="139"/>
        <v>0</v>
      </c>
      <c r="DT91" s="70">
        <f t="shared" si="139"/>
        <v>0</v>
      </c>
      <c r="DU91" s="70">
        <f t="shared" si="139"/>
        <v>0</v>
      </c>
      <c r="DV91" s="70">
        <f t="shared" si="139"/>
        <v>0</v>
      </c>
      <c r="DW91" s="391">
        <f t="shared" ref="DW91" si="244">SUM(DK91:DV91)</f>
        <v>0</v>
      </c>
      <c r="DX91"/>
      <c r="DY91" s="70">
        <f t="shared" si="206"/>
        <v>0</v>
      </c>
      <c r="DZ91" s="70">
        <f t="shared" si="207"/>
        <v>0</v>
      </c>
      <c r="EA91" s="70">
        <f t="shared" si="207"/>
        <v>0</v>
      </c>
      <c r="EB91" s="70">
        <f t="shared" si="207"/>
        <v>0</v>
      </c>
      <c r="EC91" s="70">
        <f t="shared" si="207"/>
        <v>0</v>
      </c>
      <c r="ED91" s="70">
        <f t="shared" si="207"/>
        <v>0</v>
      </c>
      <c r="EE91" s="70">
        <f t="shared" si="207"/>
        <v>0</v>
      </c>
      <c r="EF91" s="70">
        <f t="shared" si="207"/>
        <v>0</v>
      </c>
      <c r="EG91" s="70">
        <f t="shared" si="207"/>
        <v>0</v>
      </c>
      <c r="EH91" s="70">
        <f t="shared" si="207"/>
        <v>0</v>
      </c>
      <c r="EI91" s="70">
        <f t="shared" si="207"/>
        <v>0</v>
      </c>
      <c r="EJ91" s="71">
        <f t="shared" si="207"/>
        <v>0</v>
      </c>
      <c r="EK91" s="398">
        <f t="shared" ref="EK91" si="245">SUM(DY91:EJ91)</f>
        <v>0</v>
      </c>
      <c r="EL91" s="2">
        <f t="shared" ref="EL91" si="246">DW91+EK91</f>
        <v>0</v>
      </c>
      <c r="EO91"/>
      <c r="EP91"/>
      <c r="EQ91"/>
      <c r="ER91"/>
      <c r="ES91"/>
      <c r="ET91"/>
      <c r="EU91"/>
      <c r="EV91"/>
      <c r="EW91"/>
      <c r="EX91"/>
      <c r="EY91"/>
      <c r="EZ91"/>
      <c r="FA91"/>
      <c r="FB91"/>
      <c r="FC91"/>
      <c r="FD91"/>
      <c r="FE91"/>
      <c r="FF91"/>
      <c r="FG91"/>
      <c r="FH91"/>
      <c r="FI91"/>
      <c r="FJ91"/>
      <c r="FK91"/>
      <c r="FL91"/>
      <c r="FM91"/>
      <c r="FN91"/>
      <c r="FO91"/>
    </row>
    <row r="92" spans="1:171" s="2" customFormat="1" hidden="1" x14ac:dyDescent="0.25">
      <c r="A92" s="256" t="str">
        <f>CONCATENATE($A$86,".06")</f>
        <v>1.3.06</v>
      </c>
      <c r="B92" s="138"/>
      <c r="C92" s="122"/>
      <c r="D92" s="248"/>
      <c r="E92" s="147"/>
      <c r="F92" s="147"/>
      <c r="G92" s="249"/>
      <c r="H92" s="112"/>
      <c r="I92" s="147"/>
      <c r="J92" s="147"/>
      <c r="K92" s="147"/>
      <c r="L92" s="147"/>
      <c r="M92" s="147"/>
      <c r="N92" s="147"/>
      <c r="O92" s="147"/>
      <c r="P92" s="147"/>
      <c r="Q92" s="147"/>
      <c r="R92" s="147"/>
      <c r="S92" s="249"/>
      <c r="T92" s="127"/>
      <c r="U92" s="127"/>
      <c r="V92" s="248"/>
      <c r="W92" s="147"/>
      <c r="X92" s="147"/>
      <c r="Y92" s="147"/>
      <c r="Z92" s="147"/>
      <c r="AA92" s="147"/>
      <c r="AB92" s="249"/>
      <c r="AC92" s="8"/>
      <c r="AD92" s="127">
        <f t="shared" si="176"/>
        <v>0</v>
      </c>
      <c r="AE92" s="9">
        <f t="shared" si="177"/>
        <v>0</v>
      </c>
      <c r="AF92" s="9">
        <f t="shared" si="177"/>
        <v>0</v>
      </c>
      <c r="AG92" s="9">
        <f t="shared" si="177"/>
        <v>0</v>
      </c>
      <c r="AH92" s="9">
        <f t="shared" ref="AH92" si="247">AC92-(AE92+AF92+AG92)</f>
        <v>0</v>
      </c>
      <c r="AI92" s="127">
        <v>0</v>
      </c>
      <c r="AJ92" s="127">
        <v>0</v>
      </c>
      <c r="AK92" s="127">
        <v>0</v>
      </c>
      <c r="AL92" s="66">
        <f t="shared" ref="AL92" si="248">CG92</f>
        <v>0</v>
      </c>
      <c r="AM92" s="127">
        <v>0</v>
      </c>
      <c r="AN92" s="127">
        <v>0</v>
      </c>
      <c r="AO92" s="127">
        <v>0</v>
      </c>
      <c r="AP92" s="66">
        <f t="shared" ref="AP92" si="249">CH92</f>
        <v>0</v>
      </c>
      <c r="AQ92" s="127">
        <v>0</v>
      </c>
      <c r="AR92" s="127">
        <v>0</v>
      </c>
      <c r="AS92" s="127">
        <v>0</v>
      </c>
      <c r="AT92" s="66">
        <f t="shared" ref="AT92" si="250">CI92</f>
        <v>0</v>
      </c>
      <c r="AU92" s="127">
        <v>0</v>
      </c>
      <c r="AV92" s="127">
        <v>0</v>
      </c>
      <c r="AW92" s="127">
        <v>0</v>
      </c>
      <c r="AX92" s="66">
        <f t="shared" ref="AX92" si="251">CJ92</f>
        <v>0</v>
      </c>
      <c r="AY92" s="127">
        <v>0</v>
      </c>
      <c r="AZ92" s="127">
        <v>0</v>
      </c>
      <c r="BA92" s="127">
        <v>0</v>
      </c>
      <c r="BB92" s="66">
        <f t="shared" ref="BB92" si="252">CK92</f>
        <v>0</v>
      </c>
      <c r="BC92" s="127">
        <v>0</v>
      </c>
      <c r="BD92" s="127">
        <v>0</v>
      </c>
      <c r="BE92" s="127">
        <v>0</v>
      </c>
      <c r="BF92" s="66">
        <f t="shared" ref="BF92" si="253">CL92</f>
        <v>0</v>
      </c>
      <c r="BG92" s="127">
        <v>0</v>
      </c>
      <c r="BH92" s="127">
        <v>0</v>
      </c>
      <c r="BI92" s="127">
        <v>0</v>
      </c>
      <c r="BJ92" s="66">
        <f t="shared" ref="BJ92" si="254">CM92</f>
        <v>0</v>
      </c>
      <c r="BK92" s="127">
        <v>0</v>
      </c>
      <c r="BL92" s="127">
        <v>0</v>
      </c>
      <c r="BM92" s="127">
        <v>0</v>
      </c>
      <c r="BN92" s="66">
        <f t="shared" ref="BN92" si="255">CN92</f>
        <v>0</v>
      </c>
      <c r="BO92" s="127">
        <v>0</v>
      </c>
      <c r="BP92" s="127">
        <v>0</v>
      </c>
      <c r="BQ92" s="127">
        <v>0</v>
      </c>
      <c r="BR92" s="66">
        <f t="shared" ref="BR92" si="256">CO92</f>
        <v>0</v>
      </c>
      <c r="BS92" s="127">
        <v>0</v>
      </c>
      <c r="BT92" s="127">
        <v>0</v>
      </c>
      <c r="BU92" s="127">
        <v>0</v>
      </c>
      <c r="BV92" s="66">
        <f t="shared" ref="BV92" si="257">CP92</f>
        <v>0</v>
      </c>
      <c r="BW92" s="127">
        <v>0</v>
      </c>
      <c r="BX92" s="127">
        <v>0</v>
      </c>
      <c r="BY92" s="127">
        <v>0</v>
      </c>
      <c r="BZ92" s="66">
        <f t="shared" ref="BZ92" si="258">CQ92</f>
        <v>0</v>
      </c>
      <c r="CA92" s="127">
        <v>0</v>
      </c>
      <c r="CB92" s="127">
        <v>0</v>
      </c>
      <c r="CC92" s="127">
        <v>0</v>
      </c>
      <c r="CD92" s="66">
        <f t="shared" ref="CD92" si="259">CR92</f>
        <v>0</v>
      </c>
      <c r="CE92" s="59">
        <f t="shared" si="191"/>
        <v>0</v>
      </c>
      <c r="CF92" s="19"/>
      <c r="CG92" s="14">
        <f t="shared" si="192"/>
        <v>0</v>
      </c>
      <c r="CH92" s="14">
        <f t="shared" si="193"/>
        <v>0</v>
      </c>
      <c r="CI92" s="14">
        <f t="shared" si="194"/>
        <v>0</v>
      </c>
      <c r="CJ92" s="14">
        <f t="shared" si="195"/>
        <v>0</v>
      </c>
      <c r="CK92" s="14">
        <f t="shared" si="196"/>
        <v>0</v>
      </c>
      <c r="CL92" s="14">
        <f t="shared" si="197"/>
        <v>0</v>
      </c>
      <c r="CM92" s="14">
        <f t="shared" si="198"/>
        <v>0</v>
      </c>
      <c r="CN92" s="14">
        <f t="shared" si="199"/>
        <v>0</v>
      </c>
      <c r="CO92" s="14">
        <f t="shared" si="200"/>
        <v>0</v>
      </c>
      <c r="CP92" s="14">
        <f t="shared" si="201"/>
        <v>0</v>
      </c>
      <c r="CQ92" s="14">
        <f t="shared" si="202"/>
        <v>0</v>
      </c>
      <c r="CR92" s="14">
        <f t="shared" si="203"/>
        <v>0</v>
      </c>
      <c r="CS92" s="84">
        <f t="shared" ref="CS92" si="260">SUM(CG92:CR92)</f>
        <v>0</v>
      </c>
      <c r="CV92"/>
      <c r="CW92"/>
      <c r="CX92"/>
      <c r="CY92"/>
      <c r="CZ92"/>
      <c r="DA92"/>
      <c r="DB92"/>
      <c r="DC92"/>
      <c r="DD92"/>
      <c r="DE92"/>
      <c r="DF92"/>
      <c r="DG92"/>
      <c r="DH92" s="192"/>
      <c r="DI92" s="202">
        <f t="shared" ref="DI92" si="261">MAX(CV92:DG92)</f>
        <v>0</v>
      </c>
      <c r="DK92" s="70">
        <f t="shared" si="138"/>
        <v>0</v>
      </c>
      <c r="DL92" s="70">
        <f t="shared" si="139"/>
        <v>0</v>
      </c>
      <c r="DM92" s="70">
        <f t="shared" si="139"/>
        <v>0</v>
      </c>
      <c r="DN92" s="70">
        <f t="shared" si="139"/>
        <v>0</v>
      </c>
      <c r="DO92" s="70">
        <f t="shared" si="139"/>
        <v>0</v>
      </c>
      <c r="DP92" s="70">
        <f t="shared" si="139"/>
        <v>0</v>
      </c>
      <c r="DQ92" s="70">
        <f t="shared" si="139"/>
        <v>0</v>
      </c>
      <c r="DR92" s="70">
        <f t="shared" si="139"/>
        <v>0</v>
      </c>
      <c r="DS92" s="70">
        <f t="shared" si="139"/>
        <v>0</v>
      </c>
      <c r="DT92" s="70">
        <f t="shared" si="139"/>
        <v>0</v>
      </c>
      <c r="DU92" s="70">
        <f t="shared" si="139"/>
        <v>0</v>
      </c>
      <c r="DV92" s="70">
        <f t="shared" si="139"/>
        <v>0</v>
      </c>
      <c r="DW92" s="391">
        <f t="shared" ref="DW92" si="262">SUM(DK92:DV92)</f>
        <v>0</v>
      </c>
      <c r="DX92"/>
      <c r="DY92" s="70">
        <f t="shared" si="206"/>
        <v>0</v>
      </c>
      <c r="DZ92" s="70">
        <f t="shared" si="207"/>
        <v>0</v>
      </c>
      <c r="EA92" s="70">
        <f t="shared" si="207"/>
        <v>0</v>
      </c>
      <c r="EB92" s="70">
        <f t="shared" si="207"/>
        <v>0</v>
      </c>
      <c r="EC92" s="70">
        <f t="shared" si="207"/>
        <v>0</v>
      </c>
      <c r="ED92" s="70">
        <f t="shared" si="207"/>
        <v>0</v>
      </c>
      <c r="EE92" s="70">
        <f t="shared" si="207"/>
        <v>0</v>
      </c>
      <c r="EF92" s="70">
        <f t="shared" si="207"/>
        <v>0</v>
      </c>
      <c r="EG92" s="70">
        <f t="shared" si="207"/>
        <v>0</v>
      </c>
      <c r="EH92" s="70">
        <f t="shared" si="207"/>
        <v>0</v>
      </c>
      <c r="EI92" s="70">
        <f t="shared" si="207"/>
        <v>0</v>
      </c>
      <c r="EJ92" s="71">
        <f t="shared" si="207"/>
        <v>0</v>
      </c>
      <c r="EK92" s="398">
        <f t="shared" ref="EK92" si="263">SUM(DY92:EJ92)</f>
        <v>0</v>
      </c>
      <c r="EL92" s="2">
        <f t="shared" ref="EL92" si="264">DW92+EK92</f>
        <v>0</v>
      </c>
      <c r="EO92"/>
      <c r="EP92"/>
      <c r="EQ92"/>
      <c r="ER92"/>
      <c r="ES92"/>
      <c r="ET92"/>
      <c r="EU92"/>
      <c r="EV92"/>
      <c r="EW92"/>
      <c r="EX92"/>
      <c r="EY92"/>
      <c r="EZ92"/>
      <c r="FA92"/>
      <c r="FB92"/>
      <c r="FC92"/>
      <c r="FD92"/>
      <c r="FE92"/>
      <c r="FF92"/>
      <c r="FG92"/>
      <c r="FH92"/>
      <c r="FI92"/>
      <c r="FJ92"/>
      <c r="FK92"/>
      <c r="FL92"/>
      <c r="FM92"/>
      <c r="FN92"/>
      <c r="FO92"/>
    </row>
    <row r="93" spans="1:171" s="2" customFormat="1" hidden="1" x14ac:dyDescent="0.25">
      <c r="A93" s="256" t="str">
        <f>CONCATENATE($A$86,".07")</f>
        <v>1.3.07</v>
      </c>
      <c r="B93" s="138"/>
      <c r="C93" s="122"/>
      <c r="D93" s="248"/>
      <c r="E93" s="147"/>
      <c r="F93" s="147"/>
      <c r="G93" s="249"/>
      <c r="H93" s="112"/>
      <c r="I93" s="147"/>
      <c r="J93" s="147"/>
      <c r="K93" s="147"/>
      <c r="L93" s="147"/>
      <c r="M93" s="147"/>
      <c r="N93" s="147"/>
      <c r="O93" s="147"/>
      <c r="P93" s="147"/>
      <c r="Q93" s="147"/>
      <c r="R93" s="147"/>
      <c r="S93" s="249"/>
      <c r="T93" s="127"/>
      <c r="U93" s="127"/>
      <c r="V93" s="248"/>
      <c r="W93" s="147"/>
      <c r="X93" s="147"/>
      <c r="Y93" s="147"/>
      <c r="Z93" s="147"/>
      <c r="AA93" s="147"/>
      <c r="AB93" s="249"/>
      <c r="AC93" s="8"/>
      <c r="AD93" s="127">
        <f t="shared" si="176"/>
        <v>0</v>
      </c>
      <c r="AE93" s="9">
        <f t="shared" si="177"/>
        <v>0</v>
      </c>
      <c r="AF93" s="9">
        <f t="shared" si="177"/>
        <v>0</v>
      </c>
      <c r="AG93" s="9">
        <f t="shared" si="177"/>
        <v>0</v>
      </c>
      <c r="AH93" s="9">
        <f t="shared" ref="AH93" si="265">AC93-(AE93+AF93+AG93)</f>
        <v>0</v>
      </c>
      <c r="AI93" s="127">
        <v>0</v>
      </c>
      <c r="AJ93" s="127">
        <v>0</v>
      </c>
      <c r="AK93" s="127">
        <v>0</v>
      </c>
      <c r="AL93" s="66">
        <f t="shared" ref="AL93" si="266">CG93</f>
        <v>0</v>
      </c>
      <c r="AM93" s="127">
        <v>0</v>
      </c>
      <c r="AN93" s="127">
        <v>0</v>
      </c>
      <c r="AO93" s="127">
        <v>0</v>
      </c>
      <c r="AP93" s="66">
        <f t="shared" ref="AP93" si="267">CH93</f>
        <v>0</v>
      </c>
      <c r="AQ93" s="127">
        <v>0</v>
      </c>
      <c r="AR93" s="127">
        <v>0</v>
      </c>
      <c r="AS93" s="127">
        <v>0</v>
      </c>
      <c r="AT93" s="66">
        <f t="shared" ref="AT93" si="268">CI93</f>
        <v>0</v>
      </c>
      <c r="AU93" s="127">
        <v>0</v>
      </c>
      <c r="AV93" s="127">
        <v>0</v>
      </c>
      <c r="AW93" s="127">
        <v>0</v>
      </c>
      <c r="AX93" s="66">
        <f t="shared" ref="AX93" si="269">CJ93</f>
        <v>0</v>
      </c>
      <c r="AY93" s="127">
        <v>0</v>
      </c>
      <c r="AZ93" s="127">
        <v>0</v>
      </c>
      <c r="BA93" s="127">
        <v>0</v>
      </c>
      <c r="BB93" s="66">
        <f t="shared" ref="BB93" si="270">CK93</f>
        <v>0</v>
      </c>
      <c r="BC93" s="127">
        <v>0</v>
      </c>
      <c r="BD93" s="127">
        <v>0</v>
      </c>
      <c r="BE93" s="127">
        <v>0</v>
      </c>
      <c r="BF93" s="66">
        <f t="shared" ref="BF93" si="271">CL93</f>
        <v>0</v>
      </c>
      <c r="BG93" s="127">
        <v>0</v>
      </c>
      <c r="BH93" s="127">
        <v>0</v>
      </c>
      <c r="BI93" s="127">
        <v>0</v>
      </c>
      <c r="BJ93" s="66">
        <f t="shared" ref="BJ93" si="272">CM93</f>
        <v>0</v>
      </c>
      <c r="BK93" s="127">
        <v>0</v>
      </c>
      <c r="BL93" s="127">
        <v>0</v>
      </c>
      <c r="BM93" s="127">
        <v>0</v>
      </c>
      <c r="BN93" s="66">
        <f t="shared" ref="BN93" si="273">CN93</f>
        <v>0</v>
      </c>
      <c r="BO93" s="127">
        <v>0</v>
      </c>
      <c r="BP93" s="127">
        <v>0</v>
      </c>
      <c r="BQ93" s="127">
        <v>0</v>
      </c>
      <c r="BR93" s="66">
        <f t="shared" ref="BR93" si="274">CO93</f>
        <v>0</v>
      </c>
      <c r="BS93" s="127">
        <v>0</v>
      </c>
      <c r="BT93" s="127">
        <v>0</v>
      </c>
      <c r="BU93" s="127">
        <v>0</v>
      </c>
      <c r="BV93" s="66">
        <f t="shared" ref="BV93" si="275">CP93</f>
        <v>0</v>
      </c>
      <c r="BW93" s="127">
        <v>0</v>
      </c>
      <c r="BX93" s="127">
        <v>0</v>
      </c>
      <c r="BY93" s="127">
        <v>0</v>
      </c>
      <c r="BZ93" s="66">
        <f t="shared" ref="BZ93" si="276">CQ93</f>
        <v>0</v>
      </c>
      <c r="CA93" s="127">
        <v>0</v>
      </c>
      <c r="CB93" s="127">
        <v>0</v>
      </c>
      <c r="CC93" s="127">
        <v>0</v>
      </c>
      <c r="CD93" s="66">
        <f t="shared" ref="CD93" si="277">CR93</f>
        <v>0</v>
      </c>
      <c r="CE93" s="59">
        <f t="shared" si="191"/>
        <v>0</v>
      </c>
      <c r="CF93" s="19"/>
      <c r="CG93" s="14">
        <f t="shared" si="192"/>
        <v>0</v>
      </c>
      <c r="CH93" s="14">
        <f t="shared" si="193"/>
        <v>0</v>
      </c>
      <c r="CI93" s="14">
        <f t="shared" si="194"/>
        <v>0</v>
      </c>
      <c r="CJ93" s="14">
        <f t="shared" si="195"/>
        <v>0</v>
      </c>
      <c r="CK93" s="14">
        <f t="shared" si="196"/>
        <v>0</v>
      </c>
      <c r="CL93" s="14">
        <f t="shared" si="197"/>
        <v>0</v>
      </c>
      <c r="CM93" s="14">
        <f t="shared" si="198"/>
        <v>0</v>
      </c>
      <c r="CN93" s="14">
        <f t="shared" si="199"/>
        <v>0</v>
      </c>
      <c r="CO93" s="14">
        <f t="shared" si="200"/>
        <v>0</v>
      </c>
      <c r="CP93" s="14">
        <f t="shared" si="201"/>
        <v>0</v>
      </c>
      <c r="CQ93" s="14">
        <f t="shared" si="202"/>
        <v>0</v>
      </c>
      <c r="CR93" s="14">
        <f t="shared" si="203"/>
        <v>0</v>
      </c>
      <c r="CS93" s="84">
        <f t="shared" ref="CS93" si="278">SUM(CG93:CR93)</f>
        <v>0</v>
      </c>
      <c r="CV93"/>
      <c r="CW93"/>
      <c r="CX93"/>
      <c r="CY93"/>
      <c r="CZ93"/>
      <c r="DA93"/>
      <c r="DB93"/>
      <c r="DC93"/>
      <c r="DD93"/>
      <c r="DE93"/>
      <c r="DF93"/>
      <c r="DG93"/>
      <c r="DH93" s="192"/>
      <c r="DI93" s="202">
        <f t="shared" ref="DI93" si="279">MAX(CV93:DG93)</f>
        <v>0</v>
      </c>
      <c r="DK93" s="70">
        <f t="shared" si="138"/>
        <v>0</v>
      </c>
      <c r="DL93" s="70">
        <f t="shared" si="139"/>
        <v>0</v>
      </c>
      <c r="DM93" s="70">
        <f t="shared" si="139"/>
        <v>0</v>
      </c>
      <c r="DN93" s="70">
        <f t="shared" si="139"/>
        <v>0</v>
      </c>
      <c r="DO93" s="70">
        <f t="shared" si="139"/>
        <v>0</v>
      </c>
      <c r="DP93" s="70">
        <f t="shared" si="139"/>
        <v>0</v>
      </c>
      <c r="DQ93" s="70">
        <f t="shared" si="139"/>
        <v>0</v>
      </c>
      <c r="DR93" s="70">
        <f t="shared" si="139"/>
        <v>0</v>
      </c>
      <c r="DS93" s="70">
        <f t="shared" si="139"/>
        <v>0</v>
      </c>
      <c r="DT93" s="70">
        <f t="shared" si="139"/>
        <v>0</v>
      </c>
      <c r="DU93" s="70">
        <f t="shared" si="139"/>
        <v>0</v>
      </c>
      <c r="DV93" s="70">
        <f t="shared" si="139"/>
        <v>0</v>
      </c>
      <c r="DW93" s="391">
        <f t="shared" ref="DW93" si="280">SUM(DK93:DV93)</f>
        <v>0</v>
      </c>
      <c r="DX93"/>
      <c r="DY93" s="70">
        <f t="shared" si="206"/>
        <v>0</v>
      </c>
      <c r="DZ93" s="70">
        <f t="shared" si="207"/>
        <v>0</v>
      </c>
      <c r="EA93" s="70">
        <f t="shared" si="207"/>
        <v>0</v>
      </c>
      <c r="EB93" s="70">
        <f t="shared" si="207"/>
        <v>0</v>
      </c>
      <c r="EC93" s="70">
        <f t="shared" si="207"/>
        <v>0</v>
      </c>
      <c r="ED93" s="70">
        <f t="shared" si="207"/>
        <v>0</v>
      </c>
      <c r="EE93" s="70">
        <f t="shared" si="207"/>
        <v>0</v>
      </c>
      <c r="EF93" s="70">
        <f t="shared" si="207"/>
        <v>0</v>
      </c>
      <c r="EG93" s="70">
        <f t="shared" si="207"/>
        <v>0</v>
      </c>
      <c r="EH93" s="70">
        <f t="shared" si="207"/>
        <v>0</v>
      </c>
      <c r="EI93" s="70">
        <f t="shared" si="207"/>
        <v>0</v>
      </c>
      <c r="EJ93" s="71">
        <f t="shared" si="207"/>
        <v>0</v>
      </c>
      <c r="EK93" s="398">
        <f t="shared" ref="EK93" si="281">SUM(DY93:EJ93)</f>
        <v>0</v>
      </c>
      <c r="EL93" s="2">
        <f t="shared" ref="EL93" si="282">DW93+EK93</f>
        <v>0</v>
      </c>
      <c r="EO93"/>
      <c r="EP93"/>
      <c r="EQ93"/>
      <c r="ER93"/>
      <c r="ES93"/>
      <c r="ET93"/>
      <c r="EU93"/>
      <c r="EV93"/>
      <c r="EW93"/>
      <c r="EX93"/>
      <c r="EY93"/>
      <c r="EZ93"/>
      <c r="FA93"/>
      <c r="FB93"/>
      <c r="FC93"/>
      <c r="FD93"/>
      <c r="FE93"/>
      <c r="FF93"/>
      <c r="FG93"/>
      <c r="FH93"/>
      <c r="FI93"/>
      <c r="FJ93"/>
      <c r="FK93"/>
      <c r="FL93"/>
      <c r="FM93"/>
      <c r="FN93"/>
      <c r="FO93"/>
    </row>
    <row r="94" spans="1:171" s="2" customFormat="1" hidden="1" x14ac:dyDescent="0.25">
      <c r="A94" s="256" t="str">
        <f>CONCATENATE($A$86,".08")</f>
        <v>1.3.08</v>
      </c>
      <c r="B94" s="138"/>
      <c r="C94" s="122"/>
      <c r="D94" s="248"/>
      <c r="E94" s="147"/>
      <c r="F94" s="147"/>
      <c r="G94" s="249"/>
      <c r="H94" s="112"/>
      <c r="I94" s="147"/>
      <c r="J94" s="147"/>
      <c r="K94" s="147"/>
      <c r="L94" s="147"/>
      <c r="M94" s="147"/>
      <c r="N94" s="147"/>
      <c r="O94" s="147"/>
      <c r="P94" s="147"/>
      <c r="Q94" s="147"/>
      <c r="R94" s="147"/>
      <c r="S94" s="249"/>
      <c r="T94" s="127"/>
      <c r="U94" s="127"/>
      <c r="V94" s="248"/>
      <c r="W94" s="147"/>
      <c r="X94" s="147"/>
      <c r="Y94" s="147"/>
      <c r="Z94" s="147"/>
      <c r="AA94" s="147"/>
      <c r="AB94" s="249"/>
      <c r="AC94" s="8"/>
      <c r="AD94" s="127">
        <f t="shared" si="176"/>
        <v>0</v>
      </c>
      <c r="AE94" s="9">
        <f t="shared" si="177"/>
        <v>0</v>
      </c>
      <c r="AF94" s="9">
        <f t="shared" si="177"/>
        <v>0</v>
      </c>
      <c r="AG94" s="9">
        <f t="shared" si="177"/>
        <v>0</v>
      </c>
      <c r="AH94" s="9">
        <f t="shared" ref="AH94" si="283">AC94-(AE94+AF94+AG94)</f>
        <v>0</v>
      </c>
      <c r="AI94" s="127">
        <v>0</v>
      </c>
      <c r="AJ94" s="127">
        <v>0</v>
      </c>
      <c r="AK94" s="127">
        <v>0</v>
      </c>
      <c r="AL94" s="66">
        <f t="shared" ref="AL94" si="284">CG94</f>
        <v>0</v>
      </c>
      <c r="AM94" s="127">
        <v>0</v>
      </c>
      <c r="AN94" s="127">
        <v>0</v>
      </c>
      <c r="AO94" s="127">
        <v>0</v>
      </c>
      <c r="AP94" s="66">
        <f t="shared" ref="AP94" si="285">CH94</f>
        <v>0</v>
      </c>
      <c r="AQ94" s="127">
        <v>0</v>
      </c>
      <c r="AR94" s="127">
        <v>0</v>
      </c>
      <c r="AS94" s="127">
        <v>0</v>
      </c>
      <c r="AT94" s="66">
        <f t="shared" ref="AT94" si="286">CI94</f>
        <v>0</v>
      </c>
      <c r="AU94" s="127">
        <v>0</v>
      </c>
      <c r="AV94" s="127">
        <v>0</v>
      </c>
      <c r="AW94" s="127">
        <v>0</v>
      </c>
      <c r="AX94" s="66">
        <f t="shared" ref="AX94" si="287">CJ94</f>
        <v>0</v>
      </c>
      <c r="AY94" s="127">
        <v>0</v>
      </c>
      <c r="AZ94" s="127">
        <v>0</v>
      </c>
      <c r="BA94" s="127">
        <v>0</v>
      </c>
      <c r="BB94" s="66">
        <f t="shared" ref="BB94" si="288">CK94</f>
        <v>0</v>
      </c>
      <c r="BC94" s="127">
        <v>0</v>
      </c>
      <c r="BD94" s="127">
        <v>0</v>
      </c>
      <c r="BE94" s="127">
        <v>0</v>
      </c>
      <c r="BF94" s="66">
        <f t="shared" ref="BF94" si="289">CL94</f>
        <v>0</v>
      </c>
      <c r="BG94" s="127">
        <v>0</v>
      </c>
      <c r="BH94" s="127">
        <v>0</v>
      </c>
      <c r="BI94" s="127">
        <v>0</v>
      </c>
      <c r="BJ94" s="66">
        <f t="shared" ref="BJ94" si="290">CM94</f>
        <v>0</v>
      </c>
      <c r="BK94" s="127">
        <v>0</v>
      </c>
      <c r="BL94" s="127">
        <v>0</v>
      </c>
      <c r="BM94" s="127">
        <v>0</v>
      </c>
      <c r="BN94" s="66">
        <f t="shared" ref="BN94" si="291">CN94</f>
        <v>0</v>
      </c>
      <c r="BO94" s="127">
        <v>0</v>
      </c>
      <c r="BP94" s="127">
        <v>0</v>
      </c>
      <c r="BQ94" s="127">
        <v>0</v>
      </c>
      <c r="BR94" s="66">
        <f t="shared" ref="BR94" si="292">CO94</f>
        <v>0</v>
      </c>
      <c r="BS94" s="127">
        <v>0</v>
      </c>
      <c r="BT94" s="127">
        <v>0</v>
      </c>
      <c r="BU94" s="127">
        <v>0</v>
      </c>
      <c r="BV94" s="66">
        <f t="shared" ref="BV94" si="293">CP94</f>
        <v>0</v>
      </c>
      <c r="BW94" s="127">
        <v>0</v>
      </c>
      <c r="BX94" s="127">
        <v>0</v>
      </c>
      <c r="BY94" s="127">
        <v>0</v>
      </c>
      <c r="BZ94" s="66">
        <f t="shared" ref="BZ94" si="294">CQ94</f>
        <v>0</v>
      </c>
      <c r="CA94" s="127">
        <v>0</v>
      </c>
      <c r="CB94" s="127">
        <v>0</v>
      </c>
      <c r="CC94" s="127">
        <v>0</v>
      </c>
      <c r="CD94" s="66">
        <f t="shared" ref="CD94" si="295">CR94</f>
        <v>0</v>
      </c>
      <c r="CE94" s="59">
        <f t="shared" si="191"/>
        <v>0</v>
      </c>
      <c r="CF94" s="19"/>
      <c r="CG94" s="14">
        <f t="shared" si="192"/>
        <v>0</v>
      </c>
      <c r="CH94" s="14">
        <f t="shared" si="193"/>
        <v>0</v>
      </c>
      <c r="CI94" s="14">
        <f t="shared" si="194"/>
        <v>0</v>
      </c>
      <c r="CJ94" s="14">
        <f t="shared" si="195"/>
        <v>0</v>
      </c>
      <c r="CK94" s="14">
        <f t="shared" si="196"/>
        <v>0</v>
      </c>
      <c r="CL94" s="14">
        <f t="shared" si="197"/>
        <v>0</v>
      </c>
      <c r="CM94" s="14">
        <f t="shared" si="198"/>
        <v>0</v>
      </c>
      <c r="CN94" s="14">
        <f t="shared" si="199"/>
        <v>0</v>
      </c>
      <c r="CO94" s="14">
        <f t="shared" si="200"/>
        <v>0</v>
      </c>
      <c r="CP94" s="14">
        <f t="shared" si="201"/>
        <v>0</v>
      </c>
      <c r="CQ94" s="14">
        <f t="shared" si="202"/>
        <v>0</v>
      </c>
      <c r="CR94" s="14">
        <f t="shared" si="203"/>
        <v>0</v>
      </c>
      <c r="CS94" s="84">
        <f t="shared" ref="CS94" si="296">SUM(CG94:CR94)</f>
        <v>0</v>
      </c>
      <c r="CV94"/>
      <c r="CW94"/>
      <c r="CX94"/>
      <c r="CY94"/>
      <c r="CZ94"/>
      <c r="DA94"/>
      <c r="DB94"/>
      <c r="DC94"/>
      <c r="DD94"/>
      <c r="DE94"/>
      <c r="DF94"/>
      <c r="DG94"/>
      <c r="DH94" s="192"/>
      <c r="DI94" s="202">
        <f t="shared" ref="DI94" si="297">MAX(CV94:DG94)</f>
        <v>0</v>
      </c>
      <c r="DK94" s="70">
        <f t="shared" si="138"/>
        <v>0</v>
      </c>
      <c r="DL94" s="70">
        <f t="shared" si="139"/>
        <v>0</v>
      </c>
      <c r="DM94" s="70">
        <f t="shared" si="139"/>
        <v>0</v>
      </c>
      <c r="DN94" s="70">
        <f t="shared" si="139"/>
        <v>0</v>
      </c>
      <c r="DO94" s="70">
        <f t="shared" si="139"/>
        <v>0</v>
      </c>
      <c r="DP94" s="70">
        <f t="shared" si="139"/>
        <v>0</v>
      </c>
      <c r="DQ94" s="70">
        <f t="shared" si="139"/>
        <v>0</v>
      </c>
      <c r="DR94" s="70">
        <f t="shared" si="139"/>
        <v>0</v>
      </c>
      <c r="DS94" s="70">
        <f t="shared" si="139"/>
        <v>0</v>
      </c>
      <c r="DT94" s="70">
        <f t="shared" si="139"/>
        <v>0</v>
      </c>
      <c r="DU94" s="70">
        <f t="shared" si="139"/>
        <v>0</v>
      </c>
      <c r="DV94" s="70">
        <f t="shared" si="139"/>
        <v>0</v>
      </c>
      <c r="DW94" s="391">
        <f t="shared" ref="DW94" si="298">SUM(DK94:DV94)</f>
        <v>0</v>
      </c>
      <c r="DX94"/>
      <c r="DY94" s="70">
        <f t="shared" si="206"/>
        <v>0</v>
      </c>
      <c r="DZ94" s="70">
        <f t="shared" si="207"/>
        <v>0</v>
      </c>
      <c r="EA94" s="70">
        <f t="shared" si="207"/>
        <v>0</v>
      </c>
      <c r="EB94" s="70">
        <f t="shared" si="207"/>
        <v>0</v>
      </c>
      <c r="EC94" s="70">
        <f t="shared" si="207"/>
        <v>0</v>
      </c>
      <c r="ED94" s="70">
        <f t="shared" si="207"/>
        <v>0</v>
      </c>
      <c r="EE94" s="70">
        <f t="shared" si="207"/>
        <v>0</v>
      </c>
      <c r="EF94" s="70">
        <f t="shared" si="207"/>
        <v>0</v>
      </c>
      <c r="EG94" s="70">
        <f t="shared" si="207"/>
        <v>0</v>
      </c>
      <c r="EH94" s="70">
        <f t="shared" si="207"/>
        <v>0</v>
      </c>
      <c r="EI94" s="70">
        <f t="shared" si="207"/>
        <v>0</v>
      </c>
      <c r="EJ94" s="71">
        <f t="shared" si="207"/>
        <v>0</v>
      </c>
      <c r="EK94" s="398">
        <f t="shared" ref="EK94" si="299">SUM(DY94:EJ94)</f>
        <v>0</v>
      </c>
      <c r="EL94" s="2">
        <f t="shared" ref="EL94" si="300">DW94+EK94</f>
        <v>0</v>
      </c>
      <c r="EO94"/>
      <c r="EP94"/>
      <c r="EQ94"/>
      <c r="ER94"/>
      <c r="ES94"/>
      <c r="ET94"/>
      <c r="EU94"/>
      <c r="EV94"/>
      <c r="EW94"/>
      <c r="EX94"/>
      <c r="EY94"/>
      <c r="EZ94"/>
      <c r="FA94"/>
      <c r="FB94"/>
      <c r="FC94"/>
      <c r="FD94"/>
      <c r="FE94"/>
      <c r="FF94"/>
      <c r="FG94"/>
      <c r="FH94"/>
      <c r="FI94"/>
      <c r="FJ94"/>
      <c r="FK94"/>
      <c r="FL94"/>
      <c r="FM94"/>
      <c r="FN94"/>
      <c r="FO94"/>
    </row>
    <row r="95" spans="1:171" s="2" customFormat="1" x14ac:dyDescent="0.25">
      <c r="A95" s="254" t="s">
        <v>23</v>
      </c>
      <c r="B95" s="251" t="s">
        <v>192</v>
      </c>
      <c r="C95" s="170"/>
      <c r="D95" s="170"/>
      <c r="E95" s="170"/>
      <c r="F95" s="170"/>
      <c r="G95" s="170"/>
      <c r="H95" s="170"/>
      <c r="I95" s="170"/>
      <c r="J95" s="170"/>
      <c r="K95" s="170"/>
      <c r="L95" s="170"/>
      <c r="M95" s="170"/>
      <c r="N95" s="170"/>
      <c r="O95" s="170"/>
      <c r="P95" s="170"/>
      <c r="Q95" s="170"/>
      <c r="R95" s="170"/>
      <c r="S95" s="170"/>
      <c r="T95" s="161"/>
      <c r="U95" s="161"/>
      <c r="V95" s="170"/>
      <c r="W95" s="170"/>
      <c r="X95" s="170"/>
      <c r="Y95" s="170"/>
      <c r="Z95" s="170"/>
      <c r="AA95" s="170"/>
      <c r="AB95" s="177"/>
      <c r="AC95" s="222">
        <f>AD95*$CI$7</f>
        <v>216</v>
      </c>
      <c r="AD95" s="115">
        <f t="shared" ref="AD95:AK95" si="301">SUM(AD87:AD94)</f>
        <v>7.2</v>
      </c>
      <c r="AE95" s="222">
        <f t="shared" si="301"/>
        <v>0</v>
      </c>
      <c r="AF95" s="222">
        <f t="shared" si="301"/>
        <v>0</v>
      </c>
      <c r="AG95" s="222">
        <f t="shared" si="301"/>
        <v>0</v>
      </c>
      <c r="AH95" s="213">
        <f t="shared" si="301"/>
        <v>216</v>
      </c>
      <c r="AI95" s="452">
        <f t="shared" si="301"/>
        <v>0</v>
      </c>
      <c r="AJ95" s="452">
        <f t="shared" si="301"/>
        <v>0</v>
      </c>
      <c r="AK95" s="452">
        <f t="shared" si="301"/>
        <v>0</v>
      </c>
      <c r="AL95" s="399">
        <f t="shared" ref="AL95:CD95" si="302">SUM(AL87:AL94)</f>
        <v>0</v>
      </c>
      <c r="AM95" s="452">
        <f t="shared" si="302"/>
        <v>0</v>
      </c>
      <c r="AN95" s="452">
        <f t="shared" si="302"/>
        <v>0</v>
      </c>
      <c r="AO95" s="452">
        <f t="shared" si="302"/>
        <v>0</v>
      </c>
      <c r="AP95" s="399">
        <f t="shared" si="302"/>
        <v>0</v>
      </c>
      <c r="AQ95" s="452">
        <f t="shared" si="302"/>
        <v>0</v>
      </c>
      <c r="AR95" s="452">
        <f t="shared" si="302"/>
        <v>0</v>
      </c>
      <c r="AS95" s="452">
        <f t="shared" si="302"/>
        <v>0</v>
      </c>
      <c r="AT95" s="399">
        <f t="shared" si="302"/>
        <v>7.2</v>
      </c>
      <c r="AU95" s="452">
        <f t="shared" si="302"/>
        <v>0</v>
      </c>
      <c r="AV95" s="452">
        <f t="shared" si="302"/>
        <v>0</v>
      </c>
      <c r="AW95" s="452">
        <f t="shared" si="302"/>
        <v>0</v>
      </c>
      <c r="AX95" s="399">
        <f t="shared" si="302"/>
        <v>0</v>
      </c>
      <c r="AY95" s="452">
        <f t="shared" si="302"/>
        <v>0</v>
      </c>
      <c r="AZ95" s="452">
        <f t="shared" si="302"/>
        <v>0</v>
      </c>
      <c r="BA95" s="452">
        <f t="shared" si="302"/>
        <v>0</v>
      </c>
      <c r="BB95" s="399">
        <f t="shared" si="302"/>
        <v>0</v>
      </c>
      <c r="BC95" s="452">
        <f t="shared" si="302"/>
        <v>0</v>
      </c>
      <c r="BD95" s="452">
        <f t="shared" si="302"/>
        <v>0</v>
      </c>
      <c r="BE95" s="452">
        <f t="shared" si="302"/>
        <v>0</v>
      </c>
      <c r="BF95" s="399">
        <f t="shared" si="302"/>
        <v>0</v>
      </c>
      <c r="BG95" s="452">
        <f t="shared" si="302"/>
        <v>0</v>
      </c>
      <c r="BH95" s="452">
        <f t="shared" si="302"/>
        <v>0</v>
      </c>
      <c r="BI95" s="452">
        <f t="shared" si="302"/>
        <v>0</v>
      </c>
      <c r="BJ95" s="399">
        <f t="shared" si="302"/>
        <v>0</v>
      </c>
      <c r="BK95" s="452">
        <f t="shared" si="302"/>
        <v>0</v>
      </c>
      <c r="BL95" s="452">
        <f t="shared" si="302"/>
        <v>0</v>
      </c>
      <c r="BM95" s="452">
        <f t="shared" si="302"/>
        <v>0</v>
      </c>
      <c r="BN95" s="399">
        <f t="shared" si="302"/>
        <v>0</v>
      </c>
      <c r="BO95" s="452">
        <f t="shared" si="302"/>
        <v>0</v>
      </c>
      <c r="BP95" s="452">
        <f t="shared" si="302"/>
        <v>0</v>
      </c>
      <c r="BQ95" s="452">
        <f t="shared" si="302"/>
        <v>0</v>
      </c>
      <c r="BR95" s="399">
        <f t="shared" si="302"/>
        <v>0</v>
      </c>
      <c r="BS95" s="452">
        <f t="shared" si="302"/>
        <v>0</v>
      </c>
      <c r="BT95" s="452">
        <f t="shared" si="302"/>
        <v>0</v>
      </c>
      <c r="BU95" s="452">
        <f t="shared" si="302"/>
        <v>0</v>
      </c>
      <c r="BV95" s="399">
        <f t="shared" si="302"/>
        <v>0</v>
      </c>
      <c r="BW95" s="452">
        <f t="shared" si="302"/>
        <v>0</v>
      </c>
      <c r="BX95" s="452">
        <f t="shared" si="302"/>
        <v>0</v>
      </c>
      <c r="BY95" s="452">
        <f t="shared" si="302"/>
        <v>0</v>
      </c>
      <c r="BZ95" s="399">
        <f t="shared" si="302"/>
        <v>0</v>
      </c>
      <c r="CA95" s="452">
        <f t="shared" si="302"/>
        <v>0</v>
      </c>
      <c r="CB95" s="452">
        <f t="shared" si="302"/>
        <v>0</v>
      </c>
      <c r="CC95" s="452">
        <f t="shared" si="302"/>
        <v>0</v>
      </c>
      <c r="CD95" s="399">
        <f t="shared" si="302"/>
        <v>0</v>
      </c>
      <c r="CE95" s="59">
        <f t="shared" si="191"/>
        <v>1</v>
      </c>
      <c r="CF95" s="19"/>
      <c r="CG95" s="14">
        <f t="shared" si="192"/>
        <v>0</v>
      </c>
      <c r="CH95" s="14">
        <f t="shared" si="193"/>
        <v>0</v>
      </c>
      <c r="CI95" s="14">
        <f t="shared" si="194"/>
        <v>7.2</v>
      </c>
      <c r="CJ95" s="14">
        <f t="shared" si="195"/>
        <v>0</v>
      </c>
      <c r="CK95" s="14">
        <f t="shared" si="196"/>
        <v>0</v>
      </c>
      <c r="CL95" s="14">
        <f t="shared" si="197"/>
        <v>0</v>
      </c>
      <c r="CM95" s="14">
        <f t="shared" si="198"/>
        <v>0</v>
      </c>
      <c r="CN95" s="14">
        <f t="shared" si="199"/>
        <v>0</v>
      </c>
      <c r="CO95" s="14">
        <f t="shared" si="200"/>
        <v>0</v>
      </c>
      <c r="CP95" s="14">
        <f t="shared" si="201"/>
        <v>0</v>
      </c>
      <c r="CQ95" s="14">
        <f t="shared" si="202"/>
        <v>0</v>
      </c>
      <c r="CR95" s="14">
        <f t="shared" si="203"/>
        <v>0</v>
      </c>
      <c r="CS95" s="75">
        <f>SUM(CS87:CS94)</f>
        <v>7.2</v>
      </c>
      <c r="CT95" s="47"/>
      <c r="CU95" s="47"/>
      <c r="CV95"/>
      <c r="CW95"/>
      <c r="CX95"/>
      <c r="CY95"/>
      <c r="CZ95"/>
      <c r="DA95"/>
      <c r="DB95"/>
      <c r="DC95"/>
      <c r="DD95"/>
      <c r="DE95"/>
      <c r="DF95"/>
      <c r="DG95"/>
      <c r="DH95" s="192"/>
      <c r="DI95" s="202">
        <f t="shared" si="205"/>
        <v>0</v>
      </c>
      <c r="DK95" s="70">
        <f t="shared" si="138"/>
        <v>0</v>
      </c>
      <c r="DL95" s="70">
        <f t="shared" si="139"/>
        <v>0</v>
      </c>
      <c r="DM95" s="70">
        <f t="shared" si="139"/>
        <v>0</v>
      </c>
      <c r="DN95" s="70">
        <f t="shared" si="139"/>
        <v>0</v>
      </c>
      <c r="DO95" s="70">
        <f t="shared" si="139"/>
        <v>0</v>
      </c>
      <c r="DP95" s="70">
        <f t="shared" si="139"/>
        <v>0</v>
      </c>
      <c r="DQ95" s="70">
        <f t="shared" si="139"/>
        <v>0</v>
      </c>
      <c r="DR95" s="70">
        <f t="shared" si="139"/>
        <v>0</v>
      </c>
      <c r="DS95" s="70">
        <f t="shared" si="139"/>
        <v>0</v>
      </c>
      <c r="DT95" s="70">
        <f t="shared" si="139"/>
        <v>0</v>
      </c>
      <c r="DU95" s="70">
        <f t="shared" si="139"/>
        <v>0</v>
      </c>
      <c r="DV95" s="70">
        <f t="shared" si="139"/>
        <v>0</v>
      </c>
      <c r="DW95" s="391">
        <f t="shared" si="173"/>
        <v>0</v>
      </c>
      <c r="DX95"/>
      <c r="DY95" s="396">
        <f t="shared" ref="DY95:EK95" si="303">SUM(DY87:DY94)</f>
        <v>0</v>
      </c>
      <c r="DZ95" s="396">
        <f t="shared" si="303"/>
        <v>0</v>
      </c>
      <c r="EA95" s="396">
        <f t="shared" si="303"/>
        <v>1</v>
      </c>
      <c r="EB95" s="396">
        <f t="shared" si="303"/>
        <v>0</v>
      </c>
      <c r="EC95" s="396">
        <f t="shared" si="303"/>
        <v>0</v>
      </c>
      <c r="ED95" s="396">
        <f t="shared" si="303"/>
        <v>0</v>
      </c>
      <c r="EE95" s="396">
        <f t="shared" si="303"/>
        <v>0</v>
      </c>
      <c r="EF95" s="396">
        <f t="shared" si="303"/>
        <v>0</v>
      </c>
      <c r="EG95" s="396">
        <f t="shared" si="303"/>
        <v>0</v>
      </c>
      <c r="EH95" s="396">
        <f t="shared" si="303"/>
        <v>0</v>
      </c>
      <c r="EI95" s="396">
        <f t="shared" si="303"/>
        <v>0</v>
      </c>
      <c r="EJ95" s="396">
        <f t="shared" si="303"/>
        <v>0</v>
      </c>
      <c r="EK95" s="397">
        <f t="shared" si="303"/>
        <v>1</v>
      </c>
      <c r="EO95"/>
      <c r="EP95"/>
      <c r="EQ95"/>
      <c r="ER95"/>
      <c r="ES95"/>
      <c r="ET95"/>
      <c r="EU95"/>
      <c r="EV95"/>
      <c r="EW95"/>
      <c r="EX95"/>
      <c r="EY95"/>
      <c r="EZ95"/>
      <c r="FA95"/>
      <c r="FB95"/>
      <c r="FC95"/>
      <c r="FD95"/>
      <c r="FE95"/>
      <c r="FF95"/>
      <c r="FG95"/>
      <c r="FH95"/>
      <c r="FI95"/>
      <c r="FJ95"/>
      <c r="FK95"/>
      <c r="FL95"/>
      <c r="FM95"/>
      <c r="FN95"/>
      <c r="FO95"/>
    </row>
    <row r="96" spans="1:171" s="2" customFormat="1" ht="10.199999999999999" hidden="1" x14ac:dyDescent="0.2">
      <c r="A96" s="226"/>
      <c r="B96" s="226"/>
      <c r="C96" s="226"/>
      <c r="D96" s="226"/>
      <c r="E96" s="226"/>
      <c r="F96" s="226"/>
      <c r="G96" s="22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8"/>
      <c r="AJ96" s="228"/>
      <c r="AK96" s="228"/>
      <c r="AL96" s="255"/>
      <c r="AM96" s="228"/>
      <c r="AN96" s="228"/>
      <c r="AO96" s="228"/>
      <c r="AP96" s="255"/>
      <c r="AQ96" s="226"/>
      <c r="AR96" s="226"/>
      <c r="AS96" s="226"/>
      <c r="AT96" s="453"/>
      <c r="AU96" s="226"/>
      <c r="AV96" s="226"/>
      <c r="AW96" s="226"/>
      <c r="AX96" s="453"/>
      <c r="AY96" s="453"/>
      <c r="AZ96" s="453"/>
      <c r="BA96" s="453"/>
      <c r="BB96" s="453"/>
      <c r="BC96" s="453"/>
      <c r="BD96" s="453"/>
      <c r="BE96" s="453"/>
      <c r="BF96" s="453"/>
      <c r="BG96" s="453"/>
      <c r="BH96" s="453"/>
      <c r="BI96" s="453"/>
      <c r="BJ96" s="453"/>
      <c r="BK96" s="453"/>
      <c r="BL96" s="453"/>
      <c r="BM96" s="453"/>
      <c r="BN96" s="453"/>
      <c r="BO96" s="226"/>
      <c r="BP96" s="226"/>
      <c r="BQ96" s="226"/>
      <c r="BR96" s="453"/>
      <c r="BS96" s="226"/>
      <c r="BT96" s="226"/>
      <c r="BU96" s="226"/>
      <c r="BV96" s="453"/>
      <c r="BW96" s="226"/>
      <c r="BX96" s="226"/>
      <c r="BY96" s="226"/>
      <c r="BZ96" s="453"/>
      <c r="CA96" s="226"/>
      <c r="CB96" s="226"/>
      <c r="CC96" s="226"/>
      <c r="CD96" s="453"/>
      <c r="CE96" s="228"/>
      <c r="CF96" s="228"/>
      <c r="CG96" s="226"/>
      <c r="CH96" s="226"/>
      <c r="CI96" s="226"/>
      <c r="CJ96" s="226"/>
      <c r="CK96" s="226"/>
      <c r="CL96" s="226"/>
      <c r="CM96" s="226"/>
      <c r="CN96" s="226"/>
      <c r="CO96" s="226"/>
      <c r="CP96" s="226"/>
      <c r="CQ96" s="226"/>
      <c r="CR96" s="226"/>
      <c r="CS96" s="226"/>
      <c r="DK96" s="70">
        <f t="shared" si="138"/>
        <v>0</v>
      </c>
      <c r="DL96" s="70">
        <f t="shared" si="139"/>
        <v>0</v>
      </c>
      <c r="DM96" s="70">
        <f t="shared" si="139"/>
        <v>0</v>
      </c>
      <c r="DN96" s="70">
        <f t="shared" si="139"/>
        <v>0</v>
      </c>
      <c r="DO96" s="70">
        <f t="shared" si="139"/>
        <v>0</v>
      </c>
      <c r="DP96" s="70">
        <f t="shared" si="139"/>
        <v>0</v>
      </c>
      <c r="DQ96" s="70">
        <f t="shared" si="139"/>
        <v>0</v>
      </c>
      <c r="DR96" s="70">
        <f t="shared" si="139"/>
        <v>0</v>
      </c>
      <c r="DS96" s="70">
        <f t="shared" si="139"/>
        <v>0</v>
      </c>
      <c r="DT96" s="70">
        <f t="shared" si="139"/>
        <v>0</v>
      </c>
      <c r="DU96" s="70">
        <f t="shared" si="139"/>
        <v>0</v>
      </c>
      <c r="DV96" s="70">
        <f t="shared" si="139"/>
        <v>0</v>
      </c>
      <c r="DW96" s="391">
        <f t="shared" si="173"/>
        <v>0</v>
      </c>
    </row>
    <row r="97" spans="1:171" s="2" customFormat="1" ht="10.199999999999999" hidden="1" x14ac:dyDescent="0.2">
      <c r="A97" s="228"/>
      <c r="B97" s="228"/>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55"/>
      <c r="AM97" s="228"/>
      <c r="AN97" s="228"/>
      <c r="AO97" s="228"/>
      <c r="AP97" s="255"/>
      <c r="AQ97" s="228"/>
      <c r="AR97" s="228"/>
      <c r="AS97" s="228"/>
      <c r="AT97" s="255"/>
      <c r="AU97" s="228"/>
      <c r="AV97" s="228"/>
      <c r="AW97" s="228"/>
      <c r="AX97" s="255"/>
      <c r="AY97" s="255"/>
      <c r="AZ97" s="255"/>
      <c r="BA97" s="255"/>
      <c r="BB97" s="255"/>
      <c r="BC97" s="255"/>
      <c r="BD97" s="255"/>
      <c r="BE97" s="255"/>
      <c r="BF97" s="255"/>
      <c r="BG97" s="255"/>
      <c r="BH97" s="255"/>
      <c r="BI97" s="255"/>
      <c r="BJ97" s="255"/>
      <c r="BK97" s="255"/>
      <c r="BL97" s="255"/>
      <c r="BM97" s="255"/>
      <c r="BN97" s="255"/>
      <c r="BO97" s="228"/>
      <c r="BP97" s="228"/>
      <c r="BQ97" s="228"/>
      <c r="BR97" s="255"/>
      <c r="BS97" s="228"/>
      <c r="BT97" s="228"/>
      <c r="BU97" s="228"/>
      <c r="BV97" s="255"/>
      <c r="BW97" s="228"/>
      <c r="BX97" s="228"/>
      <c r="BY97" s="228"/>
      <c r="BZ97" s="255"/>
      <c r="CA97" s="228"/>
      <c r="CB97" s="228"/>
      <c r="CC97" s="228"/>
      <c r="CD97" s="255"/>
      <c r="CE97" s="228"/>
      <c r="CF97" s="228"/>
      <c r="CG97" s="228"/>
      <c r="CH97" s="228"/>
      <c r="CI97" s="228"/>
      <c r="CJ97" s="228"/>
      <c r="CK97" s="228"/>
      <c r="CL97" s="228"/>
      <c r="CM97" s="228"/>
      <c r="CN97" s="228"/>
      <c r="CO97" s="228"/>
      <c r="CP97" s="228"/>
      <c r="CQ97" s="228"/>
      <c r="CR97" s="228"/>
      <c r="CS97" s="228"/>
      <c r="DK97" s="70">
        <f t="shared" si="138"/>
        <v>0</v>
      </c>
      <c r="DL97" s="70">
        <f t="shared" ref="DL97:DV122" si="304">IF(VALUE($D97)=DL$11,1,0)+IF(VALUE($E97)=DL$11,1,0)+IF(VALUE($F97)=DL$11,1,0)+IF(VALUE($G97)=DL$11,1,0)</f>
        <v>0</v>
      </c>
      <c r="DM97" s="70">
        <f t="shared" si="304"/>
        <v>0</v>
      </c>
      <c r="DN97" s="70">
        <f t="shared" si="304"/>
        <v>0</v>
      </c>
      <c r="DO97" s="70">
        <f t="shared" si="304"/>
        <v>0</v>
      </c>
      <c r="DP97" s="70">
        <f t="shared" si="304"/>
        <v>0</v>
      </c>
      <c r="DQ97" s="70">
        <f t="shared" si="304"/>
        <v>0</v>
      </c>
      <c r="DR97" s="70">
        <f t="shared" si="304"/>
        <v>0</v>
      </c>
      <c r="DS97" s="70">
        <f t="shared" si="304"/>
        <v>0</v>
      </c>
      <c r="DT97" s="70">
        <f t="shared" si="304"/>
        <v>0</v>
      </c>
      <c r="DU97" s="70">
        <f t="shared" si="304"/>
        <v>0</v>
      </c>
      <c r="DV97" s="70">
        <f t="shared" si="304"/>
        <v>0</v>
      </c>
      <c r="DW97" s="391">
        <f t="shared" si="173"/>
        <v>0</v>
      </c>
    </row>
    <row r="98" spans="1:171" s="2" customFormat="1" ht="10.199999999999999" hidden="1" x14ac:dyDescent="0.2">
      <c r="A98" s="228"/>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55"/>
      <c r="AM98" s="228"/>
      <c r="AN98" s="228"/>
      <c r="AO98" s="228"/>
      <c r="AP98" s="255"/>
      <c r="AQ98" s="228"/>
      <c r="AR98" s="228"/>
      <c r="AS98" s="228"/>
      <c r="AT98" s="255"/>
      <c r="AU98" s="228"/>
      <c r="AV98" s="228"/>
      <c r="AW98" s="228"/>
      <c r="AX98" s="255"/>
      <c r="AY98" s="255"/>
      <c r="AZ98" s="255"/>
      <c r="BA98" s="255"/>
      <c r="BB98" s="255"/>
      <c r="BC98" s="255"/>
      <c r="BD98" s="255"/>
      <c r="BE98" s="255"/>
      <c r="BF98" s="255"/>
      <c r="BG98" s="255"/>
      <c r="BH98" s="255"/>
      <c r="BI98" s="255"/>
      <c r="BJ98" s="255"/>
      <c r="BK98" s="255"/>
      <c r="BL98" s="255"/>
      <c r="BM98" s="255"/>
      <c r="BN98" s="255"/>
      <c r="BO98" s="228"/>
      <c r="BP98" s="228"/>
      <c r="BQ98" s="228"/>
      <c r="BR98" s="255"/>
      <c r="BS98" s="228"/>
      <c r="BT98" s="228"/>
      <c r="BU98" s="228"/>
      <c r="BV98" s="255"/>
      <c r="BW98" s="228"/>
      <c r="BX98" s="228"/>
      <c r="BY98" s="228"/>
      <c r="BZ98" s="255"/>
      <c r="CA98" s="228"/>
      <c r="CB98" s="228"/>
      <c r="CC98" s="228"/>
      <c r="CD98" s="255"/>
      <c r="CE98" s="228"/>
      <c r="CF98" s="228"/>
      <c r="CG98" s="228"/>
      <c r="CH98" s="228"/>
      <c r="CI98" s="228"/>
      <c r="CJ98" s="228"/>
      <c r="CK98" s="228"/>
      <c r="CL98" s="228"/>
      <c r="CM98" s="228"/>
      <c r="CN98" s="228"/>
      <c r="CO98" s="228"/>
      <c r="CP98" s="228"/>
      <c r="CQ98" s="228"/>
      <c r="CR98" s="228"/>
      <c r="CS98" s="228"/>
      <c r="DK98" s="70">
        <f t="shared" si="138"/>
        <v>0</v>
      </c>
      <c r="DL98" s="70">
        <f t="shared" si="304"/>
        <v>0</v>
      </c>
      <c r="DM98" s="70">
        <f t="shared" si="304"/>
        <v>0</v>
      </c>
      <c r="DN98" s="70">
        <f t="shared" si="304"/>
        <v>0</v>
      </c>
      <c r="DO98" s="70">
        <f t="shared" si="304"/>
        <v>0</v>
      </c>
      <c r="DP98" s="70">
        <f t="shared" si="304"/>
        <v>0</v>
      </c>
      <c r="DQ98" s="70">
        <f t="shared" si="304"/>
        <v>0</v>
      </c>
      <c r="DR98" s="70">
        <f t="shared" si="304"/>
        <v>0</v>
      </c>
      <c r="DS98" s="70">
        <f t="shared" si="304"/>
        <v>0</v>
      </c>
      <c r="DT98" s="70">
        <f t="shared" si="304"/>
        <v>0</v>
      </c>
      <c r="DU98" s="70">
        <f t="shared" si="304"/>
        <v>0</v>
      </c>
      <c r="DV98" s="70">
        <f t="shared" si="304"/>
        <v>0</v>
      </c>
      <c r="DW98" s="391">
        <f t="shared" si="173"/>
        <v>0</v>
      </c>
    </row>
    <row r="99" spans="1:171" s="2" customFormat="1" ht="10.199999999999999" hidden="1" x14ac:dyDescent="0.2">
      <c r="A99" s="228"/>
      <c r="B99" s="228"/>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55"/>
      <c r="AM99" s="228"/>
      <c r="AN99" s="228"/>
      <c r="AO99" s="228"/>
      <c r="AP99" s="255"/>
      <c r="AQ99" s="228"/>
      <c r="AR99" s="228"/>
      <c r="AS99" s="228"/>
      <c r="AT99" s="255"/>
      <c r="AU99" s="228"/>
      <c r="AV99" s="228"/>
      <c r="AW99" s="228"/>
      <c r="AX99" s="255"/>
      <c r="AY99" s="255"/>
      <c r="AZ99" s="255"/>
      <c r="BA99" s="255"/>
      <c r="BB99" s="255"/>
      <c r="BC99" s="255"/>
      <c r="BD99" s="255"/>
      <c r="BE99" s="255"/>
      <c r="BF99" s="255"/>
      <c r="BG99" s="255"/>
      <c r="BH99" s="255"/>
      <c r="BI99" s="255"/>
      <c r="BJ99" s="255"/>
      <c r="BK99" s="255"/>
      <c r="BL99" s="255"/>
      <c r="BM99" s="255"/>
      <c r="BN99" s="255"/>
      <c r="BO99" s="228"/>
      <c r="BP99" s="228"/>
      <c r="BQ99" s="228"/>
      <c r="BR99" s="255"/>
      <c r="BS99" s="228"/>
      <c r="BT99" s="228"/>
      <c r="BU99" s="228"/>
      <c r="BV99" s="255"/>
      <c r="BW99" s="228"/>
      <c r="BX99" s="228"/>
      <c r="BY99" s="228"/>
      <c r="BZ99" s="255"/>
      <c r="CA99" s="228"/>
      <c r="CB99" s="228"/>
      <c r="CC99" s="228"/>
      <c r="CD99" s="255"/>
      <c r="CE99" s="228"/>
      <c r="CF99" s="228"/>
      <c r="CG99" s="228"/>
      <c r="CH99" s="228"/>
      <c r="CI99" s="228"/>
      <c r="CJ99" s="228"/>
      <c r="CK99" s="228"/>
      <c r="CL99" s="228"/>
      <c r="CM99" s="228"/>
      <c r="CN99" s="228"/>
      <c r="CO99" s="228"/>
      <c r="CP99" s="228"/>
      <c r="CQ99" s="228"/>
      <c r="CR99" s="228"/>
      <c r="CS99" s="228"/>
      <c r="DK99" s="70">
        <f t="shared" si="138"/>
        <v>0</v>
      </c>
      <c r="DL99" s="70">
        <f t="shared" si="304"/>
        <v>0</v>
      </c>
      <c r="DM99" s="70">
        <f t="shared" si="304"/>
        <v>0</v>
      </c>
      <c r="DN99" s="70">
        <f t="shared" si="304"/>
        <v>0</v>
      </c>
      <c r="DO99" s="70">
        <f t="shared" si="304"/>
        <v>0</v>
      </c>
      <c r="DP99" s="70">
        <f t="shared" si="304"/>
        <v>0</v>
      </c>
      <c r="DQ99" s="70">
        <f t="shared" si="304"/>
        <v>0</v>
      </c>
      <c r="DR99" s="70">
        <f t="shared" si="304"/>
        <v>0</v>
      </c>
      <c r="DS99" s="70">
        <f t="shared" si="304"/>
        <v>0</v>
      </c>
      <c r="DT99" s="70">
        <f t="shared" si="304"/>
        <v>0</v>
      </c>
      <c r="DU99" s="70">
        <f t="shared" si="304"/>
        <v>0</v>
      </c>
      <c r="DV99" s="70">
        <f t="shared" si="304"/>
        <v>0</v>
      </c>
      <c r="DW99" s="391">
        <f t="shared" si="173"/>
        <v>0</v>
      </c>
    </row>
    <row r="100" spans="1:171" s="2" customFormat="1" ht="10.199999999999999" hidden="1" x14ac:dyDescent="0.2">
      <c r="A100" s="228"/>
      <c r="B100" s="228"/>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55"/>
      <c r="AM100" s="228"/>
      <c r="AN100" s="228"/>
      <c r="AO100" s="228"/>
      <c r="AP100" s="255"/>
      <c r="AQ100" s="228"/>
      <c r="AR100" s="228"/>
      <c r="AS100" s="228"/>
      <c r="AT100" s="255"/>
      <c r="AU100" s="228"/>
      <c r="AV100" s="228"/>
      <c r="AW100" s="228"/>
      <c r="AX100" s="255"/>
      <c r="AY100" s="255"/>
      <c r="AZ100" s="255"/>
      <c r="BA100" s="255"/>
      <c r="BB100" s="255"/>
      <c r="BC100" s="255"/>
      <c r="BD100" s="255"/>
      <c r="BE100" s="255"/>
      <c r="BF100" s="255"/>
      <c r="BG100" s="255"/>
      <c r="BH100" s="255"/>
      <c r="BI100" s="255"/>
      <c r="BJ100" s="255"/>
      <c r="BK100" s="255"/>
      <c r="BL100" s="255"/>
      <c r="BM100" s="255"/>
      <c r="BN100" s="255"/>
      <c r="BO100" s="228"/>
      <c r="BP100" s="228"/>
      <c r="BQ100" s="228"/>
      <c r="BR100" s="255"/>
      <c r="BS100" s="228"/>
      <c r="BT100" s="228"/>
      <c r="BU100" s="228"/>
      <c r="BV100" s="255"/>
      <c r="BW100" s="228"/>
      <c r="BX100" s="228"/>
      <c r="BY100" s="228"/>
      <c r="BZ100" s="255"/>
      <c r="CA100" s="228"/>
      <c r="CB100" s="228"/>
      <c r="CC100" s="228"/>
      <c r="CD100" s="255"/>
      <c r="CE100" s="228"/>
      <c r="CF100" s="228"/>
      <c r="CG100" s="228"/>
      <c r="CH100" s="228"/>
      <c r="CI100" s="228"/>
      <c r="CJ100" s="228"/>
      <c r="CK100" s="228"/>
      <c r="CL100" s="228"/>
      <c r="CM100" s="228"/>
      <c r="CN100" s="228"/>
      <c r="CO100" s="228"/>
      <c r="CP100" s="228"/>
      <c r="CQ100" s="228"/>
      <c r="CR100" s="228"/>
      <c r="CS100" s="228"/>
      <c r="DK100" s="70"/>
      <c r="DL100" s="70"/>
      <c r="DM100" s="70"/>
      <c r="DN100" s="70"/>
      <c r="DO100" s="70"/>
      <c r="DP100" s="70"/>
      <c r="DQ100" s="70"/>
      <c r="DR100" s="70"/>
      <c r="DS100" s="70"/>
      <c r="DT100" s="70"/>
      <c r="DU100" s="70"/>
      <c r="DV100" s="70"/>
      <c r="DW100" s="391"/>
    </row>
    <row r="101" spans="1:171" s="2" customFormat="1" ht="10.199999999999999" x14ac:dyDescent="0.2">
      <c r="A101" s="228"/>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55"/>
      <c r="AM101" s="228"/>
      <c r="AN101" s="228"/>
      <c r="AO101" s="228"/>
      <c r="AP101" s="255"/>
      <c r="AQ101" s="228"/>
      <c r="AR101" s="228"/>
      <c r="AS101" s="228"/>
      <c r="AT101" s="255"/>
      <c r="AU101" s="228"/>
      <c r="AV101" s="228"/>
      <c r="AW101" s="228"/>
      <c r="AX101" s="255"/>
      <c r="AY101" s="255"/>
      <c r="AZ101" s="255"/>
      <c r="BA101" s="255"/>
      <c r="BB101" s="255"/>
      <c r="BC101" s="255"/>
      <c r="BD101" s="255"/>
      <c r="BE101" s="255"/>
      <c r="BF101" s="255"/>
      <c r="BG101" s="255"/>
      <c r="BH101" s="255"/>
      <c r="BI101" s="255"/>
      <c r="BJ101" s="255"/>
      <c r="BK101" s="255"/>
      <c r="BL101" s="255"/>
      <c r="BM101" s="255"/>
      <c r="BN101" s="255"/>
      <c r="BO101" s="228"/>
      <c r="BP101" s="228"/>
      <c r="BQ101" s="228"/>
      <c r="BR101" s="255"/>
      <c r="BS101" s="228"/>
      <c r="BT101" s="228"/>
      <c r="BU101" s="228"/>
      <c r="BV101" s="255"/>
      <c r="BW101" s="228"/>
      <c r="BX101" s="228"/>
      <c r="BY101" s="228"/>
      <c r="BZ101" s="255"/>
      <c r="CA101" s="228"/>
      <c r="CB101" s="228"/>
      <c r="CC101" s="228"/>
      <c r="CD101" s="255"/>
      <c r="CE101" s="228"/>
      <c r="CF101" s="228"/>
      <c r="CG101" s="228"/>
      <c r="CH101" s="228"/>
      <c r="CI101" s="228"/>
      <c r="CJ101" s="228"/>
      <c r="CK101" s="228"/>
      <c r="CL101" s="228"/>
      <c r="CM101" s="228"/>
      <c r="CN101" s="228"/>
      <c r="CO101" s="228"/>
      <c r="CP101" s="228"/>
      <c r="CQ101" s="228"/>
      <c r="CR101" s="228"/>
      <c r="CS101" s="228"/>
      <c r="DK101" s="70"/>
      <c r="DL101" s="70"/>
      <c r="DM101" s="70"/>
      <c r="DN101" s="70"/>
      <c r="DO101" s="70"/>
      <c r="DP101" s="70"/>
      <c r="DQ101" s="70"/>
      <c r="DR101" s="70"/>
      <c r="DS101" s="70"/>
      <c r="DT101" s="70"/>
      <c r="DU101" s="70"/>
      <c r="DV101" s="70"/>
      <c r="DW101" s="391"/>
    </row>
    <row r="102" spans="1:171" s="2" customFormat="1" x14ac:dyDescent="0.25">
      <c r="A102" s="465" t="str">
        <f>IF(SUM(AC74:AC81)=0,IF(SUM(AC87:AC94)=0,"1.2","1.3"),IF(SUM(AC87:AC94)=0,"1.3","1.4"))</f>
        <v>1.4</v>
      </c>
      <c r="B102" s="468" t="s">
        <v>280</v>
      </c>
      <c r="C102" s="466"/>
      <c r="D102" s="466"/>
      <c r="E102" s="466"/>
      <c r="F102" s="466"/>
      <c r="G102" s="466"/>
      <c r="H102" s="466"/>
      <c r="I102" s="466"/>
      <c r="J102" s="466"/>
      <c r="K102" s="466"/>
      <c r="L102" s="466"/>
      <c r="M102" s="466"/>
      <c r="N102" s="466"/>
      <c r="O102" s="466"/>
      <c r="P102" s="466"/>
      <c r="Q102" s="466"/>
      <c r="R102" s="466"/>
      <c r="S102" s="466"/>
      <c r="T102" s="466"/>
      <c r="U102" s="466"/>
      <c r="V102" s="466"/>
      <c r="W102" s="466"/>
      <c r="X102" s="466"/>
      <c r="Y102" s="466"/>
      <c r="Z102" s="466"/>
      <c r="AA102" s="466"/>
      <c r="AB102" s="466"/>
      <c r="AC102" s="466"/>
      <c r="AD102" s="466"/>
      <c r="AE102" s="466"/>
      <c r="AF102" s="466"/>
      <c r="AG102" s="466"/>
      <c r="AH102" s="466"/>
      <c r="AI102" s="466"/>
      <c r="AJ102" s="466"/>
      <c r="AK102" s="466"/>
      <c r="AL102" s="466"/>
      <c r="AM102" s="466"/>
      <c r="AN102" s="466"/>
      <c r="AO102" s="466"/>
      <c r="AP102" s="466"/>
      <c r="AQ102" s="466"/>
      <c r="AR102" s="466"/>
      <c r="AS102" s="466"/>
      <c r="AT102" s="466"/>
      <c r="AU102" s="466"/>
      <c r="AV102" s="466"/>
      <c r="AW102" s="466"/>
      <c r="AX102" s="466"/>
      <c r="AY102" s="466"/>
      <c r="AZ102" s="466"/>
      <c r="BA102" s="466"/>
      <c r="BB102" s="466"/>
      <c r="BC102" s="466"/>
      <c r="BD102" s="466"/>
      <c r="BE102" s="466"/>
      <c r="BF102" s="466"/>
      <c r="BG102" s="466"/>
      <c r="BH102" s="466"/>
      <c r="BI102" s="466"/>
      <c r="BJ102" s="466"/>
      <c r="BK102" s="466"/>
      <c r="BL102" s="466"/>
      <c r="BM102" s="466"/>
      <c r="BN102" s="466"/>
      <c r="BO102" s="466"/>
      <c r="BP102" s="466"/>
      <c r="BQ102" s="466"/>
      <c r="BR102" s="466"/>
      <c r="BS102" s="466"/>
      <c r="BT102" s="466"/>
      <c r="BU102" s="466"/>
      <c r="BV102" s="466"/>
      <c r="BW102" s="466"/>
      <c r="BX102" s="466"/>
      <c r="BY102" s="466"/>
      <c r="BZ102" s="466"/>
      <c r="CA102" s="466"/>
      <c r="CB102" s="466"/>
      <c r="CC102" s="466"/>
      <c r="CD102" s="467"/>
      <c r="CE102" s="67"/>
      <c r="CF102" s="23"/>
      <c r="CG102" s="227"/>
      <c r="CH102" s="227"/>
      <c r="CI102" s="227"/>
      <c r="CJ102" s="227"/>
      <c r="CK102" s="227"/>
      <c r="CL102" s="227"/>
      <c r="CM102" s="227"/>
      <c r="CN102" s="227"/>
      <c r="CO102" s="227"/>
      <c r="CP102" s="227"/>
      <c r="CQ102" s="227"/>
      <c r="CR102" s="227"/>
      <c r="CS102" s="227"/>
      <c r="DH102" s="184"/>
      <c r="DI102" s="197"/>
      <c r="DK102" s="70">
        <f t="shared" si="138"/>
        <v>0</v>
      </c>
      <c r="DL102" s="70">
        <f t="shared" si="304"/>
        <v>0</v>
      </c>
      <c r="DM102" s="70">
        <f t="shared" si="304"/>
        <v>0</v>
      </c>
      <c r="DN102" s="70">
        <f t="shared" si="304"/>
        <v>0</v>
      </c>
      <c r="DO102" s="70">
        <f t="shared" si="304"/>
        <v>0</v>
      </c>
      <c r="DP102" s="70">
        <f t="shared" si="304"/>
        <v>0</v>
      </c>
      <c r="DQ102" s="70">
        <f t="shared" si="304"/>
        <v>0</v>
      </c>
      <c r="DR102" s="70">
        <f t="shared" si="304"/>
        <v>0</v>
      </c>
      <c r="DS102" s="70">
        <f t="shared" si="304"/>
        <v>0</v>
      </c>
      <c r="DT102" s="70">
        <f t="shared" si="304"/>
        <v>0</v>
      </c>
      <c r="DU102" s="70">
        <f t="shared" si="304"/>
        <v>0</v>
      </c>
      <c r="DV102" s="70">
        <f t="shared" si="304"/>
        <v>0</v>
      </c>
      <c r="DW102" s="391">
        <f t="shared" si="173"/>
        <v>0</v>
      </c>
      <c r="DX102"/>
      <c r="DY102"/>
      <c r="DZ102"/>
      <c r="EA102"/>
      <c r="EB102"/>
      <c r="EC102"/>
      <c r="ED102"/>
      <c r="EE102"/>
      <c r="EF102"/>
      <c r="EO102"/>
      <c r="EP102"/>
      <c r="EQ102"/>
      <c r="ER102"/>
      <c r="ES102"/>
      <c r="ET102"/>
      <c r="EU102"/>
      <c r="EV102"/>
      <c r="EW102"/>
      <c r="EX102"/>
      <c r="EY102"/>
      <c r="EZ102"/>
      <c r="FA102"/>
      <c r="FB102"/>
      <c r="FC102"/>
      <c r="FD102"/>
      <c r="FE102"/>
      <c r="FF102"/>
      <c r="FG102"/>
      <c r="FH102"/>
      <c r="FI102"/>
      <c r="FJ102"/>
      <c r="FK102"/>
      <c r="FL102"/>
      <c r="FM102"/>
      <c r="FN102"/>
      <c r="FO102"/>
    </row>
    <row r="103" spans="1:171" s="2" customFormat="1" ht="20.399999999999999" x14ac:dyDescent="0.25">
      <c r="A103" s="454" t="str">
        <f>CONCATENATE($A$102,IF($AC$103&gt;0,".01",".00"))</f>
        <v>1.4.01</v>
      </c>
      <c r="B103" s="455" t="s">
        <v>270</v>
      </c>
      <c r="C103" s="456"/>
      <c r="D103" s="457">
        <v>3</v>
      </c>
      <c r="E103" s="406"/>
      <c r="F103" s="406"/>
      <c r="G103" s="458"/>
      <c r="H103" s="457"/>
      <c r="I103" s="406"/>
      <c r="J103" s="406"/>
      <c r="K103" s="406"/>
      <c r="L103" s="406"/>
      <c r="M103" s="406"/>
      <c r="N103" s="406"/>
      <c r="O103" s="406"/>
      <c r="P103" s="406"/>
      <c r="Q103" s="406"/>
      <c r="R103" s="406"/>
      <c r="S103" s="458"/>
      <c r="T103" s="459"/>
      <c r="U103" s="459"/>
      <c r="V103" s="457"/>
      <c r="W103" s="406"/>
      <c r="X103" s="406"/>
      <c r="Y103" s="406"/>
      <c r="Z103" s="406"/>
      <c r="AA103" s="406"/>
      <c r="AB103" s="458"/>
      <c r="AC103" s="460">
        <v>360</v>
      </c>
      <c r="AD103" s="459">
        <f>AC103/$CI$7</f>
        <v>12</v>
      </c>
      <c r="AE103" s="461">
        <f t="shared" ref="AE103:AG107" si="305">AI103*$CG$5+AM103*$CH$5+AQ103*$CI$5+AU103*$CJ$5+BO103*$CO$5+BS103*$CP$5+BW103*$CQ$5+CA103*$CR$5+AY103*$CK$5+BC103*$CL$5+BG103*$CM$5+BK103*$CN$5</f>
        <v>0</v>
      </c>
      <c r="AF103" s="461">
        <f t="shared" si="305"/>
        <v>0</v>
      </c>
      <c r="AG103" s="461">
        <f t="shared" si="305"/>
        <v>0</v>
      </c>
      <c r="AH103" s="462">
        <f t="shared" ref="AH103" si="306">AC103-(AE103+AF103+AG103)</f>
        <v>360</v>
      </c>
      <c r="AI103" s="463"/>
      <c r="AJ103" s="463"/>
      <c r="AK103" s="463"/>
      <c r="AL103" s="464">
        <f t="shared" ref="AL103" si="307">CG103</f>
        <v>0</v>
      </c>
      <c r="AM103" s="463"/>
      <c r="AN103" s="463"/>
      <c r="AO103" s="463"/>
      <c r="AP103" s="464">
        <f t="shared" ref="AP103" si="308">CH103</f>
        <v>0</v>
      </c>
      <c r="AQ103" s="463"/>
      <c r="AR103" s="463"/>
      <c r="AS103" s="463"/>
      <c r="AT103" s="464">
        <f t="shared" ref="AT103" si="309">CI103</f>
        <v>12</v>
      </c>
      <c r="AU103" s="463"/>
      <c r="AV103" s="463"/>
      <c r="AW103" s="463"/>
      <c r="AX103" s="464">
        <f t="shared" ref="AX103" si="310">CJ103</f>
        <v>0</v>
      </c>
      <c r="AY103" s="463"/>
      <c r="AZ103" s="463"/>
      <c r="BA103" s="463"/>
      <c r="BB103" s="464">
        <f t="shared" ref="BB103" si="311">CK103</f>
        <v>0</v>
      </c>
      <c r="BC103" s="463"/>
      <c r="BD103" s="463"/>
      <c r="BE103" s="463"/>
      <c r="BF103" s="464">
        <f t="shared" ref="BF103" si="312">CL103</f>
        <v>0</v>
      </c>
      <c r="BG103" s="463"/>
      <c r="BH103" s="463"/>
      <c r="BI103" s="463"/>
      <c r="BJ103" s="464">
        <f t="shared" ref="BJ103" si="313">CM103</f>
        <v>0</v>
      </c>
      <c r="BK103" s="463"/>
      <c r="BL103" s="463"/>
      <c r="BM103" s="463"/>
      <c r="BN103" s="464">
        <f t="shared" ref="BN103" si="314">CN103</f>
        <v>0</v>
      </c>
      <c r="BO103" s="463"/>
      <c r="BP103" s="463"/>
      <c r="BQ103" s="463"/>
      <c r="BR103" s="464">
        <f t="shared" ref="BR103" si="315">CO103</f>
        <v>0</v>
      </c>
      <c r="BS103" s="463"/>
      <c r="BT103" s="463"/>
      <c r="BU103" s="463"/>
      <c r="BV103" s="464">
        <f t="shared" ref="BV103" si="316">CP103</f>
        <v>0</v>
      </c>
      <c r="BW103" s="463"/>
      <c r="BX103" s="463"/>
      <c r="BY103" s="463"/>
      <c r="BZ103" s="464">
        <f t="shared" ref="BZ103" si="317">CQ103</f>
        <v>0</v>
      </c>
      <c r="CA103" s="463"/>
      <c r="CB103" s="463"/>
      <c r="CC103" s="463"/>
      <c r="CD103" s="464">
        <f t="shared" ref="CD103" si="318">CR103</f>
        <v>0</v>
      </c>
      <c r="CE103" s="59">
        <f t="shared" ref="CE103:CE108" si="319">IF(ISERROR(AH103/AC103),0,AH103/AC103)</f>
        <v>1</v>
      </c>
      <c r="CF103" s="110" t="str">
        <f>IF(ISERROR(SEARCH("в",A103)),"",1)</f>
        <v/>
      </c>
      <c r="CG103" s="14">
        <f t="shared" ref="CG103:CR108" si="320">IF($EK103&lt;&gt;0,$AD103*DY103/$EK103,0)</f>
        <v>0</v>
      </c>
      <c r="CH103" s="14">
        <f t="shared" si="320"/>
        <v>0</v>
      </c>
      <c r="CI103" s="14">
        <f t="shared" si="320"/>
        <v>12</v>
      </c>
      <c r="CJ103" s="14">
        <f t="shared" si="320"/>
        <v>0</v>
      </c>
      <c r="CK103" s="14">
        <f t="shared" si="320"/>
        <v>0</v>
      </c>
      <c r="CL103" s="14">
        <f t="shared" si="320"/>
        <v>0</v>
      </c>
      <c r="CM103" s="14">
        <f t="shared" si="320"/>
        <v>0</v>
      </c>
      <c r="CN103" s="14">
        <f t="shared" si="320"/>
        <v>0</v>
      </c>
      <c r="CO103" s="14">
        <f t="shared" si="320"/>
        <v>0</v>
      </c>
      <c r="CP103" s="14">
        <f t="shared" si="320"/>
        <v>0</v>
      </c>
      <c r="CQ103" s="14">
        <f t="shared" si="320"/>
        <v>0</v>
      </c>
      <c r="CR103" s="14">
        <f t="shared" si="320"/>
        <v>0</v>
      </c>
      <c r="CS103" s="84">
        <f t="shared" ref="CS103" si="321">SUM(CG103:CR103)</f>
        <v>12</v>
      </c>
      <c r="CV103" s="14">
        <f>IF($EO103=0,0,ROUND(4*$AD103*SUM(AI103:AK103)/$EO103,0)/4)</f>
        <v>0</v>
      </c>
      <c r="CW103" s="14">
        <f>IF($EO103=0,0,ROUND(4*$AD103*SUM(AM103:AO103)/$EO103,0)/4)</f>
        <v>0</v>
      </c>
      <c r="CX103" s="14">
        <f>IF($EO103=0,0,ROUND(4*$AD103*SUM(AQ103:AS103)/$EO103,0)/4)</f>
        <v>0</v>
      </c>
      <c r="CY103" s="14">
        <f>IF($EO103=0,0,ROUND(4*$AD103*SUM(AU103:AW103)/$EO103,0)/4)</f>
        <v>0</v>
      </c>
      <c r="CZ103" s="14">
        <f>IF($EO103=0,0,ROUND(4*$AD103*SUM(AY103:BA103)/$EO103,0)/4)</f>
        <v>0</v>
      </c>
      <c r="DA103" s="14">
        <f>IF($EO103=0,0,ROUND(4*$AD103*SUM(BC103:BE103)/$EO103,0)/4)</f>
        <v>0</v>
      </c>
      <c r="DB103" s="14">
        <f>IF($EO103=0,0,ROUND(4*$AD103*SUM(BG103:BI103)/$EO103,0)/4)</f>
        <v>0</v>
      </c>
      <c r="DC103" s="14">
        <f>IF($EO103=0,0,ROUND(4*$AD103*SUM(BK103:BM103)/$EO103,0)/4)</f>
        <v>0</v>
      </c>
      <c r="DD103" s="14">
        <f>IF($EO103=0,0,ROUND(4*$AD103*SUM(BO103:BQ103)/$EO103,0)/4)</f>
        <v>0</v>
      </c>
      <c r="DE103" s="14">
        <f>IF($EO103=0,0,ROUND(4*$AD103*(SUM(BS103:BU103))/$EO103,0)/4)</f>
        <v>0</v>
      </c>
      <c r="DF103" s="14">
        <f>IF($EO103=0,0,ROUND(4*$AD103*(SUM(BW103:BY103))/$EO103,0)/4)</f>
        <v>0</v>
      </c>
      <c r="DG103" s="14">
        <f>IF($EO103=0,0,ROUND(4*$AD103*(SUM(CA103:CC103))/$EO103,0)/4)</f>
        <v>0</v>
      </c>
      <c r="DH103" s="188">
        <f t="shared" ref="DH103" si="322">SUM(CV103:DG103)</f>
        <v>0</v>
      </c>
      <c r="DI103" s="202">
        <f t="shared" ref="DI103" si="323">MAX(CV103:DG103)</f>
        <v>0</v>
      </c>
      <c r="DK103" s="70">
        <f t="shared" si="138"/>
        <v>0</v>
      </c>
      <c r="DL103" s="70">
        <f t="shared" si="138"/>
        <v>0</v>
      </c>
      <c r="DM103" s="70">
        <f t="shared" si="138"/>
        <v>1</v>
      </c>
      <c r="DN103" s="70">
        <f t="shared" si="138"/>
        <v>0</v>
      </c>
      <c r="DO103" s="70">
        <f t="shared" si="138"/>
        <v>0</v>
      </c>
      <c r="DP103" s="70">
        <f t="shared" si="138"/>
        <v>0</v>
      </c>
      <c r="DQ103" s="70">
        <f t="shared" si="138"/>
        <v>0</v>
      </c>
      <c r="DR103" s="70">
        <f t="shared" si="138"/>
        <v>0</v>
      </c>
      <c r="DS103" s="70">
        <f t="shared" si="138"/>
        <v>0</v>
      </c>
      <c r="DT103" s="70">
        <f t="shared" si="138"/>
        <v>0</v>
      </c>
      <c r="DU103" s="70">
        <f t="shared" si="138"/>
        <v>0</v>
      </c>
      <c r="DV103" s="70">
        <f t="shared" si="138"/>
        <v>0</v>
      </c>
      <c r="DW103" s="391">
        <f t="shared" ref="DW103" si="324">SUM(DK103:DV103)</f>
        <v>1</v>
      </c>
      <c r="DX103" s="80"/>
      <c r="DY103" s="71">
        <f t="shared" ref="DY103:EI107" si="325">IF($D103=DY$86,1,0)+IF($E103=DY$86,1,0)+IF($F103=DY$86,1,0)+IF($G103=DY$86,1,0)</f>
        <v>0</v>
      </c>
      <c r="DZ103" s="71">
        <f t="shared" si="325"/>
        <v>0</v>
      </c>
      <c r="EA103" s="71">
        <f t="shared" si="325"/>
        <v>1</v>
      </c>
      <c r="EB103" s="71">
        <f t="shared" si="325"/>
        <v>0</v>
      </c>
      <c r="EC103" s="71">
        <f t="shared" si="325"/>
        <v>0</v>
      </c>
      <c r="ED103" s="71">
        <f t="shared" si="325"/>
        <v>0</v>
      </c>
      <c r="EE103" s="71">
        <f t="shared" si="325"/>
        <v>0</v>
      </c>
      <c r="EF103" s="71">
        <f t="shared" si="325"/>
        <v>0</v>
      </c>
      <c r="EG103" s="71">
        <f t="shared" si="325"/>
        <v>0</v>
      </c>
      <c r="EH103" s="71">
        <f t="shared" si="325"/>
        <v>0</v>
      </c>
      <c r="EI103" s="71">
        <f t="shared" si="325"/>
        <v>0</v>
      </c>
      <c r="EJ103" s="71">
        <f>IF($D103=EJ$86,1,0)+IF($E103=EJ$86,1,0)+IF($F103=EJ$86,1,0)+IF($G103=EJ$86,1,0)</f>
        <v>0</v>
      </c>
      <c r="EK103" s="423">
        <f t="shared" ref="EK103" si="326">SUM(DY103:EJ103)</f>
        <v>1</v>
      </c>
      <c r="EO103" s="389">
        <f>SUM($AI103:$AK103)+SUM($AM103:$AO103)+SUM($AQ103:AS103)+SUM($AU103:AW103)+SUM($AY103:BA103)+SUM($BC103:BE103)+SUM($BG103:BI103)+SUM($BK103:BM103)+SUM($BO103:BQ103)+SUM($BS103:BU103)+SUM($BW103:BY103)+SUM($CA103:CC103)</f>
        <v>0</v>
      </c>
      <c r="EP103"/>
      <c r="EQ103">
        <f>IF(B103&lt;&gt;0,EQ102+1,EQ102)</f>
        <v>1</v>
      </c>
      <c r="ER103"/>
      <c r="ES103"/>
      <c r="ET103"/>
      <c r="EU103"/>
      <c r="EV103"/>
      <c r="EW103"/>
      <c r="EX103"/>
      <c r="EY103"/>
      <c r="EZ103"/>
      <c r="FA103"/>
      <c r="FB103"/>
      <c r="FC103"/>
      <c r="FD103"/>
      <c r="FE103"/>
      <c r="FF103"/>
      <c r="FG103"/>
      <c r="FH103"/>
      <c r="FI103"/>
      <c r="FJ103"/>
      <c r="FK103"/>
      <c r="FL103"/>
      <c r="FM103"/>
      <c r="FN103"/>
      <c r="FO103"/>
    </row>
    <row r="104" spans="1:171" s="2" customFormat="1" hidden="1" x14ac:dyDescent="0.25">
      <c r="A104" s="256" t="str">
        <f>CONCATENATE($A$102,IF($AC$103&gt;0,".02",".01"))</f>
        <v>1.4.02</v>
      </c>
      <c r="B104" s="107"/>
      <c r="C104" s="122"/>
      <c r="D104" s="112"/>
      <c r="E104" s="113"/>
      <c r="F104" s="113"/>
      <c r="G104" s="11"/>
      <c r="H104" s="112"/>
      <c r="I104" s="113"/>
      <c r="J104" s="113"/>
      <c r="K104" s="113"/>
      <c r="L104" s="113"/>
      <c r="M104" s="113"/>
      <c r="N104" s="113"/>
      <c r="O104" s="113"/>
      <c r="P104" s="113"/>
      <c r="Q104" s="113"/>
      <c r="R104" s="113"/>
      <c r="S104" s="11"/>
      <c r="T104" s="127"/>
      <c r="U104" s="127"/>
      <c r="V104" s="112"/>
      <c r="W104" s="113"/>
      <c r="X104" s="113"/>
      <c r="Y104" s="113"/>
      <c r="Z104" s="113"/>
      <c r="AA104" s="113"/>
      <c r="AB104" s="11"/>
      <c r="AC104" s="8"/>
      <c r="AD104" s="127">
        <f>AC104/$CI$7</f>
        <v>0</v>
      </c>
      <c r="AE104" s="9">
        <f t="shared" si="305"/>
        <v>0</v>
      </c>
      <c r="AF104" s="9">
        <f t="shared" si="305"/>
        <v>0</v>
      </c>
      <c r="AG104" s="9">
        <f t="shared" si="305"/>
        <v>0</v>
      </c>
      <c r="AH104" s="446">
        <f t="shared" ref="AH104:AH107" si="327">AC104-(AE104+AF104+AG104)</f>
        <v>0</v>
      </c>
      <c r="AI104" s="447"/>
      <c r="AJ104" s="447"/>
      <c r="AK104" s="447"/>
      <c r="AL104" s="448">
        <f t="shared" ref="AL104" si="328">CG104</f>
        <v>0</v>
      </c>
      <c r="AM104" s="447"/>
      <c r="AN104" s="447"/>
      <c r="AO104" s="447"/>
      <c r="AP104" s="448">
        <f t="shared" ref="AP104" si="329">CH104</f>
        <v>0</v>
      </c>
      <c r="AQ104" s="447"/>
      <c r="AR104" s="447"/>
      <c r="AS104" s="447"/>
      <c r="AT104" s="448">
        <f t="shared" ref="AT104" si="330">CI104</f>
        <v>0</v>
      </c>
      <c r="AU104" s="447"/>
      <c r="AV104" s="447"/>
      <c r="AW104" s="447"/>
      <c r="AX104" s="448">
        <f t="shared" ref="AX104" si="331">CJ104</f>
        <v>0</v>
      </c>
      <c r="AY104" s="447"/>
      <c r="AZ104" s="447"/>
      <c r="BA104" s="447"/>
      <c r="BB104" s="448">
        <f t="shared" ref="BB104" si="332">CK104</f>
        <v>0</v>
      </c>
      <c r="BC104" s="447"/>
      <c r="BD104" s="447"/>
      <c r="BE104" s="447"/>
      <c r="BF104" s="448">
        <f t="shared" ref="BF104" si="333">CL104</f>
        <v>0</v>
      </c>
      <c r="BG104" s="447"/>
      <c r="BH104" s="447"/>
      <c r="BI104" s="447"/>
      <c r="BJ104" s="448">
        <f t="shared" ref="BJ104" si="334">CM104</f>
        <v>0</v>
      </c>
      <c r="BK104" s="447"/>
      <c r="BL104" s="447"/>
      <c r="BM104" s="447"/>
      <c r="BN104" s="448">
        <f t="shared" ref="BN104" si="335">CN104</f>
        <v>0</v>
      </c>
      <c r="BO104" s="447"/>
      <c r="BP104" s="447"/>
      <c r="BQ104" s="447"/>
      <c r="BR104" s="448">
        <f t="shared" ref="BR104" si="336">CO104</f>
        <v>0</v>
      </c>
      <c r="BS104" s="447"/>
      <c r="BT104" s="447"/>
      <c r="BU104" s="447"/>
      <c r="BV104" s="448">
        <f t="shared" ref="BV104" si="337">CP104</f>
        <v>0</v>
      </c>
      <c r="BW104" s="447"/>
      <c r="BX104" s="447"/>
      <c r="BY104" s="447"/>
      <c r="BZ104" s="448">
        <f t="shared" ref="BZ104" si="338">CQ104</f>
        <v>0</v>
      </c>
      <c r="CA104" s="447"/>
      <c r="CB104" s="447"/>
      <c r="CC104" s="447"/>
      <c r="CD104" s="448">
        <f t="shared" ref="CD104" si="339">CR104</f>
        <v>0</v>
      </c>
      <c r="CE104" s="59">
        <f t="shared" si="319"/>
        <v>0</v>
      </c>
      <c r="CF104" s="110" t="str">
        <f>IF(ISERROR(SEARCH("в",A104)),"",1)</f>
        <v/>
      </c>
      <c r="CG104" s="14">
        <f t="shared" si="320"/>
        <v>0</v>
      </c>
      <c r="CH104" s="14">
        <f t="shared" si="320"/>
        <v>0</v>
      </c>
      <c r="CI104" s="14">
        <f t="shared" si="320"/>
        <v>0</v>
      </c>
      <c r="CJ104" s="14">
        <f t="shared" si="320"/>
        <v>0</v>
      </c>
      <c r="CK104" s="14">
        <f t="shared" si="320"/>
        <v>0</v>
      </c>
      <c r="CL104" s="14">
        <f t="shared" si="320"/>
        <v>0</v>
      </c>
      <c r="CM104" s="14">
        <f t="shared" si="320"/>
        <v>0</v>
      </c>
      <c r="CN104" s="14">
        <f t="shared" si="320"/>
        <v>0</v>
      </c>
      <c r="CO104" s="14">
        <f t="shared" si="320"/>
        <v>0</v>
      </c>
      <c r="CP104" s="14">
        <f t="shared" si="320"/>
        <v>0</v>
      </c>
      <c r="CQ104" s="14">
        <f t="shared" si="320"/>
        <v>0</v>
      </c>
      <c r="CR104" s="14">
        <f t="shared" si="320"/>
        <v>0</v>
      </c>
      <c r="CS104" s="84">
        <f t="shared" ref="CS104" si="340">SUM(CG104:CR104)</f>
        <v>0</v>
      </c>
      <c r="CV104" s="14">
        <f>IF($EO104=0,0,ROUND(4*$AD104*SUM(AI104:AK104)/$EO104,0)/4)</f>
        <v>0</v>
      </c>
      <c r="CW104" s="14">
        <f>IF($EO104=0,0,ROUND(4*$AD104*SUM(AM104:AO104)/$EO104,0)/4)</f>
        <v>0</v>
      </c>
      <c r="CX104" s="14">
        <f>IF($EO104=0,0,ROUND(4*$AD104*SUM(AQ104:AS104)/$EO104,0)/4)</f>
        <v>0</v>
      </c>
      <c r="CY104" s="14">
        <f>IF($EO104=0,0,ROUND(4*$AD104*SUM(AU104:AW104)/$EO104,0)/4)</f>
        <v>0</v>
      </c>
      <c r="CZ104" s="14">
        <f>IF($EO104=0,0,ROUND(4*$AD104*SUM(AY104:BA104)/$EO104,0)/4)</f>
        <v>0</v>
      </c>
      <c r="DA104" s="14">
        <f>IF($EO104=0,0,ROUND(4*$AD104*SUM(BC104:BE104)/$EO104,0)/4)</f>
        <v>0</v>
      </c>
      <c r="DB104" s="14">
        <f>IF($EO104=0,0,ROUND(4*$AD104*SUM(BG104:BI104)/$EO104,0)/4)</f>
        <v>0</v>
      </c>
      <c r="DC104" s="14">
        <f>IF($EO104=0,0,ROUND(4*$AD104*SUM(BK104:BM104)/$EO104,0)/4)</f>
        <v>0</v>
      </c>
      <c r="DD104" s="14">
        <f>IF($EO104=0,0,ROUND(4*$AD104*SUM(BO104:BQ104)/$EO104,0)/4)</f>
        <v>0</v>
      </c>
      <c r="DE104" s="14">
        <f>IF($EO104=0,0,ROUND(4*$AD104*(SUM(BS104:BU104))/$EO104,0)/4)</f>
        <v>0</v>
      </c>
      <c r="DF104" s="14">
        <f>IF($EO104=0,0,ROUND(4*$AD104*(SUM(BW104:BY104))/$EO104,0)/4)</f>
        <v>0</v>
      </c>
      <c r="DG104" s="14">
        <f>IF($EO104=0,0,ROUND(4*$AD104*(SUM(CA104:CC104))/$EO104,0)/4)</f>
        <v>0</v>
      </c>
      <c r="DH104" s="188">
        <f t="shared" ref="DH104" si="341">SUM(CV104:DG104)</f>
        <v>0</v>
      </c>
      <c r="DI104" s="202">
        <f t="shared" ref="DI104" si="342">MAX(CV104:DG104)</f>
        <v>0</v>
      </c>
      <c r="DK104" s="70">
        <f t="shared" si="138"/>
        <v>0</v>
      </c>
      <c r="DL104" s="70">
        <f t="shared" si="138"/>
        <v>0</v>
      </c>
      <c r="DM104" s="70">
        <f t="shared" si="138"/>
        <v>0</v>
      </c>
      <c r="DN104" s="70">
        <f t="shared" si="138"/>
        <v>0</v>
      </c>
      <c r="DO104" s="70">
        <f t="shared" si="138"/>
        <v>0</v>
      </c>
      <c r="DP104" s="70">
        <f t="shared" si="138"/>
        <v>0</v>
      </c>
      <c r="DQ104" s="70">
        <f t="shared" si="138"/>
        <v>0</v>
      </c>
      <c r="DR104" s="70">
        <f t="shared" si="138"/>
        <v>0</v>
      </c>
      <c r="DS104" s="70">
        <f t="shared" si="138"/>
        <v>0</v>
      </c>
      <c r="DT104" s="70">
        <f t="shared" si="138"/>
        <v>0</v>
      </c>
      <c r="DU104" s="70">
        <f t="shared" si="138"/>
        <v>0</v>
      </c>
      <c r="DV104" s="70">
        <f t="shared" si="138"/>
        <v>0</v>
      </c>
      <c r="DW104" s="391">
        <f t="shared" ref="DW104" si="343">SUM(DK104:DV104)</f>
        <v>0</v>
      </c>
      <c r="DX104" s="80"/>
      <c r="DY104" s="71">
        <f t="shared" si="325"/>
        <v>0</v>
      </c>
      <c r="DZ104" s="71">
        <f t="shared" si="325"/>
        <v>0</v>
      </c>
      <c r="EA104" s="71">
        <f t="shared" si="325"/>
        <v>0</v>
      </c>
      <c r="EB104" s="71">
        <f t="shared" si="325"/>
        <v>0</v>
      </c>
      <c r="EC104" s="71">
        <f t="shared" si="325"/>
        <v>0</v>
      </c>
      <c r="ED104" s="71">
        <f t="shared" si="325"/>
        <v>0</v>
      </c>
      <c r="EE104" s="71">
        <f t="shared" si="325"/>
        <v>0</v>
      </c>
      <c r="EF104" s="71">
        <f t="shared" si="325"/>
        <v>0</v>
      </c>
      <c r="EG104" s="71">
        <f t="shared" si="325"/>
        <v>0</v>
      </c>
      <c r="EH104" s="71">
        <f t="shared" si="325"/>
        <v>0</v>
      </c>
      <c r="EI104" s="71">
        <f t="shared" si="325"/>
        <v>0</v>
      </c>
      <c r="EJ104" s="71">
        <f>IF($D104=EJ$86,1,0)+IF($E104=EJ$86,1,0)+IF($F104=EJ$86,1,0)+IF($G104=EJ$86,1,0)</f>
        <v>0</v>
      </c>
      <c r="EK104" s="423">
        <f t="shared" ref="EK104" si="344">SUM(DY104:EJ104)</f>
        <v>0</v>
      </c>
      <c r="EO104" s="389">
        <f>SUM($AI104:$AK104)+SUM($AM104:$AO104)+SUM($AQ104:AS104)+SUM($AU104:AW104)+SUM($AY104:BA104)+SUM($BC104:BE104)+SUM($BG104:BI104)+SUM($BK104:BM104)+SUM($BO104:BQ104)+SUM($BS104:BU104)+SUM($BW104:BY104)+SUM($CA104:CC104)</f>
        <v>0</v>
      </c>
      <c r="EP104"/>
      <c r="EQ104">
        <f>IF(B104&lt;&gt;0,EQ103+1,EQ103)</f>
        <v>1</v>
      </c>
      <c r="ER104"/>
      <c r="ES104"/>
      <c r="ET104"/>
      <c r="EU104"/>
      <c r="EV104"/>
      <c r="EW104"/>
      <c r="EX104"/>
      <c r="EY104"/>
      <c r="EZ104"/>
      <c r="FA104"/>
      <c r="FB104"/>
      <c r="FC104"/>
      <c r="FD104"/>
      <c r="FE104"/>
      <c r="FF104"/>
      <c r="FG104"/>
      <c r="FH104"/>
      <c r="FI104"/>
      <c r="FJ104"/>
      <c r="FK104"/>
      <c r="FL104"/>
      <c r="FM104"/>
      <c r="FN104"/>
      <c r="FO104"/>
    </row>
    <row r="105" spans="1:171" s="2" customFormat="1" hidden="1" x14ac:dyDescent="0.25">
      <c r="A105" s="256" t="str">
        <f>CONCATENATE($A$102,IF($AC$103&gt;0,".03",".02"))</f>
        <v>1.4.03</v>
      </c>
      <c r="B105" s="107"/>
      <c r="C105" s="122"/>
      <c r="D105" s="112"/>
      <c r="E105" s="113"/>
      <c r="F105" s="113"/>
      <c r="G105" s="11"/>
      <c r="H105" s="112"/>
      <c r="I105" s="113"/>
      <c r="J105" s="113"/>
      <c r="K105" s="113"/>
      <c r="L105" s="113"/>
      <c r="M105" s="113"/>
      <c r="N105" s="113"/>
      <c r="O105" s="113"/>
      <c r="P105" s="113"/>
      <c r="Q105" s="113"/>
      <c r="R105" s="113"/>
      <c r="S105" s="11"/>
      <c r="T105" s="127"/>
      <c r="U105" s="127"/>
      <c r="V105" s="112"/>
      <c r="W105" s="113"/>
      <c r="X105" s="113"/>
      <c r="Y105" s="113"/>
      <c r="Z105" s="113"/>
      <c r="AA105" s="113"/>
      <c r="AB105" s="11"/>
      <c r="AC105" s="8"/>
      <c r="AD105" s="127">
        <f>AC105/$CI$7</f>
        <v>0</v>
      </c>
      <c r="AE105" s="9">
        <f t="shared" si="305"/>
        <v>0</v>
      </c>
      <c r="AF105" s="9">
        <f t="shared" si="305"/>
        <v>0</v>
      </c>
      <c r="AG105" s="9">
        <f t="shared" si="305"/>
        <v>0</v>
      </c>
      <c r="AH105" s="446">
        <f t="shared" si="327"/>
        <v>0</v>
      </c>
      <c r="AI105" s="447"/>
      <c r="AJ105" s="447"/>
      <c r="AK105" s="447"/>
      <c r="AL105" s="448">
        <f t="shared" ref="AL105:AL107" si="345">CG105</f>
        <v>0</v>
      </c>
      <c r="AM105" s="447"/>
      <c r="AN105" s="447"/>
      <c r="AO105" s="447"/>
      <c r="AP105" s="448">
        <f t="shared" ref="AP105:AP107" si="346">CH105</f>
        <v>0</v>
      </c>
      <c r="AQ105" s="447"/>
      <c r="AR105" s="447"/>
      <c r="AS105" s="447"/>
      <c r="AT105" s="448">
        <f t="shared" ref="AT105:AT107" si="347">CI105</f>
        <v>0</v>
      </c>
      <c r="AU105" s="447"/>
      <c r="AV105" s="447"/>
      <c r="AW105" s="447"/>
      <c r="AX105" s="448">
        <f t="shared" ref="AX105:AX107" si="348">CJ105</f>
        <v>0</v>
      </c>
      <c r="AY105" s="447"/>
      <c r="AZ105" s="447"/>
      <c r="BA105" s="447"/>
      <c r="BB105" s="448">
        <f t="shared" ref="BB105:BB107" si="349">CK105</f>
        <v>0</v>
      </c>
      <c r="BC105" s="447"/>
      <c r="BD105" s="447"/>
      <c r="BE105" s="447"/>
      <c r="BF105" s="448">
        <f t="shared" ref="BF105:BF107" si="350">CL105</f>
        <v>0</v>
      </c>
      <c r="BG105" s="447"/>
      <c r="BH105" s="447"/>
      <c r="BI105" s="447"/>
      <c r="BJ105" s="448">
        <f t="shared" ref="BJ105:BJ107" si="351">CM105</f>
        <v>0</v>
      </c>
      <c r="BK105" s="447"/>
      <c r="BL105" s="447"/>
      <c r="BM105" s="447"/>
      <c r="BN105" s="448">
        <f t="shared" ref="BN105:BN107" si="352">CN105</f>
        <v>0</v>
      </c>
      <c r="BO105" s="447"/>
      <c r="BP105" s="447"/>
      <c r="BQ105" s="447"/>
      <c r="BR105" s="448">
        <f t="shared" ref="BR105:BR107" si="353">CO105</f>
        <v>0</v>
      </c>
      <c r="BS105" s="447"/>
      <c r="BT105" s="447"/>
      <c r="BU105" s="447"/>
      <c r="BV105" s="448">
        <f t="shared" ref="BV105:BV107" si="354">CP105</f>
        <v>0</v>
      </c>
      <c r="BW105" s="447"/>
      <c r="BX105" s="447"/>
      <c r="BY105" s="447"/>
      <c r="BZ105" s="448">
        <f t="shared" ref="BZ105:BZ107" si="355">CQ105</f>
        <v>0</v>
      </c>
      <c r="CA105" s="447"/>
      <c r="CB105" s="447"/>
      <c r="CC105" s="447"/>
      <c r="CD105" s="448">
        <f t="shared" ref="CD105:CD107" si="356">CR105</f>
        <v>0</v>
      </c>
      <c r="CE105" s="59">
        <f t="shared" si="319"/>
        <v>0</v>
      </c>
      <c r="CF105" s="110" t="str">
        <f>IF(ISERROR(SEARCH("в",A105)),"",1)</f>
        <v/>
      </c>
      <c r="CG105" s="14">
        <f t="shared" si="320"/>
        <v>0</v>
      </c>
      <c r="CH105" s="14">
        <f t="shared" si="320"/>
        <v>0</v>
      </c>
      <c r="CI105" s="14">
        <f t="shared" si="320"/>
        <v>0</v>
      </c>
      <c r="CJ105" s="14">
        <f t="shared" si="320"/>
        <v>0</v>
      </c>
      <c r="CK105" s="14">
        <f t="shared" si="320"/>
        <v>0</v>
      </c>
      <c r="CL105" s="14">
        <f t="shared" si="320"/>
        <v>0</v>
      </c>
      <c r="CM105" s="14">
        <f t="shared" si="320"/>
        <v>0</v>
      </c>
      <c r="CN105" s="14">
        <f t="shared" si="320"/>
        <v>0</v>
      </c>
      <c r="CO105" s="14">
        <f t="shared" si="320"/>
        <v>0</v>
      </c>
      <c r="CP105" s="14">
        <f t="shared" si="320"/>
        <v>0</v>
      </c>
      <c r="CQ105" s="14">
        <f t="shared" si="320"/>
        <v>0</v>
      </c>
      <c r="CR105" s="14">
        <f t="shared" si="320"/>
        <v>0</v>
      </c>
      <c r="CS105" s="84">
        <f t="shared" ref="CS105:CS107" si="357">SUM(CG105:CR105)</f>
        <v>0</v>
      </c>
      <c r="CV105" s="14">
        <f>IF($EO105=0,0,ROUND(4*$AD105*SUM(AI105:AK105)/$EO105,0)/4)</f>
        <v>0</v>
      </c>
      <c r="CW105" s="14">
        <f>IF($EO105=0,0,ROUND(4*$AD105*SUM(AM105:AO105)/$EO105,0)/4)</f>
        <v>0</v>
      </c>
      <c r="CX105" s="14">
        <f>IF($EO105=0,0,ROUND(4*$AD105*SUM(AQ105:AS105)/$EO105,0)/4)</f>
        <v>0</v>
      </c>
      <c r="CY105" s="14">
        <f>IF($EO105=0,0,ROUND(4*$AD105*SUM(AU105:AW105)/$EO105,0)/4)</f>
        <v>0</v>
      </c>
      <c r="CZ105" s="14">
        <f>IF($EO105=0,0,ROUND(4*$AD105*SUM(AY105:BA105)/$EO105,0)/4)</f>
        <v>0</v>
      </c>
      <c r="DA105" s="14">
        <f>IF($EO105=0,0,ROUND(4*$AD105*SUM(BC105:BE105)/$EO105,0)/4)</f>
        <v>0</v>
      </c>
      <c r="DB105" s="14">
        <f>IF($EO105=0,0,ROUND(4*$AD105*SUM(BG105:BI105)/$EO105,0)/4)</f>
        <v>0</v>
      </c>
      <c r="DC105" s="14">
        <f>IF($EO105=0,0,ROUND(4*$AD105*SUM(BK105:BM105)/$EO105,0)/4)</f>
        <v>0</v>
      </c>
      <c r="DD105" s="14">
        <f>IF($EO105=0,0,ROUND(4*$AD105*SUM(BO105:BQ105)/$EO105,0)/4)</f>
        <v>0</v>
      </c>
      <c r="DE105" s="14">
        <f>IF($EO105=0,0,ROUND(4*$AD105*(SUM(BS105:BU105))/$EO105,0)/4)</f>
        <v>0</v>
      </c>
      <c r="DF105" s="14">
        <f>IF($EO105=0,0,ROUND(4*$AD105*(SUM(BW105:BY105))/$EO105,0)/4)</f>
        <v>0</v>
      </c>
      <c r="DG105" s="14">
        <f>IF($EO105=0,0,ROUND(4*$AD105*(SUM(CA105:CC105))/$EO105,0)/4)</f>
        <v>0</v>
      </c>
      <c r="DH105" s="188">
        <f t="shared" ref="DH105:DH107" si="358">SUM(CV105:DG105)</f>
        <v>0</v>
      </c>
      <c r="DI105" s="202">
        <f t="shared" ref="DI105:DI107" si="359">MAX(CV105:DG105)</f>
        <v>0</v>
      </c>
      <c r="DK105" s="70">
        <f t="shared" si="138"/>
        <v>0</v>
      </c>
      <c r="DL105" s="70">
        <f t="shared" si="138"/>
        <v>0</v>
      </c>
      <c r="DM105" s="70">
        <f t="shared" si="138"/>
        <v>0</v>
      </c>
      <c r="DN105" s="70">
        <f t="shared" si="138"/>
        <v>0</v>
      </c>
      <c r="DO105" s="70">
        <f t="shared" si="138"/>
        <v>0</v>
      </c>
      <c r="DP105" s="70">
        <f t="shared" si="138"/>
        <v>0</v>
      </c>
      <c r="DQ105" s="70">
        <f t="shared" si="138"/>
        <v>0</v>
      </c>
      <c r="DR105" s="70">
        <f t="shared" si="138"/>
        <v>0</v>
      </c>
      <c r="DS105" s="70">
        <f t="shared" si="138"/>
        <v>0</v>
      </c>
      <c r="DT105" s="70">
        <f t="shared" si="138"/>
        <v>0</v>
      </c>
      <c r="DU105" s="70">
        <f t="shared" si="138"/>
        <v>0</v>
      </c>
      <c r="DV105" s="70">
        <f t="shared" si="138"/>
        <v>0</v>
      </c>
      <c r="DW105" s="391">
        <f t="shared" ref="DW105:DW107" si="360">SUM(DK105:DV105)</f>
        <v>0</v>
      </c>
      <c r="DX105" s="80"/>
      <c r="DY105" s="71">
        <f t="shared" si="325"/>
        <v>0</v>
      </c>
      <c r="DZ105" s="71">
        <f t="shared" si="325"/>
        <v>0</v>
      </c>
      <c r="EA105" s="71">
        <f t="shared" si="325"/>
        <v>0</v>
      </c>
      <c r="EB105" s="71">
        <f t="shared" si="325"/>
        <v>0</v>
      </c>
      <c r="EC105" s="71">
        <f t="shared" si="325"/>
        <v>0</v>
      </c>
      <c r="ED105" s="71">
        <f t="shared" si="325"/>
        <v>0</v>
      </c>
      <c r="EE105" s="71">
        <f t="shared" si="325"/>
        <v>0</v>
      </c>
      <c r="EF105" s="71">
        <f t="shared" si="325"/>
        <v>0</v>
      </c>
      <c r="EG105" s="71">
        <f t="shared" si="325"/>
        <v>0</v>
      </c>
      <c r="EH105" s="71">
        <f t="shared" si="325"/>
        <v>0</v>
      </c>
      <c r="EI105" s="71">
        <f t="shared" si="325"/>
        <v>0</v>
      </c>
      <c r="EJ105" s="71">
        <f>IF($D105=EJ$86,1,0)+IF($E105=EJ$86,1,0)+IF($F105=EJ$86,1,0)+IF($G105=EJ$86,1,0)</f>
        <v>0</v>
      </c>
      <c r="EK105" s="423">
        <f t="shared" ref="EK105:EK107" si="361">SUM(DY105:EJ105)</f>
        <v>0</v>
      </c>
      <c r="EO105" s="389">
        <f>SUM($AI105:$AK105)+SUM($AM105:$AO105)+SUM($AQ105:AS105)+SUM($AU105:AW105)+SUM($AY105:BA105)+SUM($BC105:BE105)+SUM($BG105:BI105)+SUM($BK105:BM105)+SUM($BO105:BQ105)+SUM($BS105:BU105)+SUM($BW105:BY105)+SUM($CA105:CC105)</f>
        <v>0</v>
      </c>
      <c r="EP105"/>
      <c r="EQ105">
        <f>IF(B105&lt;&gt;0,EQ104+1,EQ104)</f>
        <v>1</v>
      </c>
      <c r="ER105"/>
      <c r="ES105"/>
      <c r="ET105"/>
      <c r="EU105"/>
      <c r="EV105"/>
      <c r="EW105"/>
      <c r="EX105"/>
      <c r="EY105"/>
      <c r="EZ105"/>
      <c r="FA105"/>
      <c r="FB105"/>
      <c r="FC105"/>
      <c r="FD105"/>
      <c r="FE105"/>
      <c r="FF105"/>
      <c r="FG105"/>
      <c r="FH105"/>
      <c r="FI105"/>
      <c r="FJ105"/>
      <c r="FK105"/>
      <c r="FL105"/>
      <c r="FM105"/>
      <c r="FN105"/>
      <c r="FO105"/>
    </row>
    <row r="106" spans="1:171" s="2" customFormat="1" hidden="1" x14ac:dyDescent="0.25">
      <c r="A106" s="256" t="str">
        <f>CONCATENATE($A$102,IF($AC$103&gt;0,".04",".03"))</f>
        <v>1.4.04</v>
      </c>
      <c r="B106" s="107"/>
      <c r="C106" s="122"/>
      <c r="D106" s="112"/>
      <c r="E106" s="113"/>
      <c r="F106" s="113"/>
      <c r="G106" s="11"/>
      <c r="H106" s="112"/>
      <c r="I106" s="113"/>
      <c r="J106" s="113"/>
      <c r="K106" s="113"/>
      <c r="L106" s="113"/>
      <c r="M106" s="113"/>
      <c r="N106" s="113"/>
      <c r="O106" s="113"/>
      <c r="P106" s="113"/>
      <c r="Q106" s="113"/>
      <c r="R106" s="113"/>
      <c r="S106" s="11"/>
      <c r="T106" s="127"/>
      <c r="U106" s="127"/>
      <c r="V106" s="112"/>
      <c r="W106" s="113"/>
      <c r="X106" s="113"/>
      <c r="Y106" s="113"/>
      <c r="Z106" s="113"/>
      <c r="AA106" s="113"/>
      <c r="AB106" s="11"/>
      <c r="AC106" s="8"/>
      <c r="AD106" s="127">
        <f>AC106/$CI$7</f>
        <v>0</v>
      </c>
      <c r="AE106" s="9">
        <f t="shared" si="305"/>
        <v>0</v>
      </c>
      <c r="AF106" s="9">
        <f t="shared" si="305"/>
        <v>0</v>
      </c>
      <c r="AG106" s="9">
        <f t="shared" si="305"/>
        <v>0</v>
      </c>
      <c r="AH106" s="446">
        <f t="shared" si="327"/>
        <v>0</v>
      </c>
      <c r="AI106" s="447"/>
      <c r="AJ106" s="447"/>
      <c r="AK106" s="447"/>
      <c r="AL106" s="448">
        <f t="shared" si="345"/>
        <v>0</v>
      </c>
      <c r="AM106" s="447"/>
      <c r="AN106" s="447"/>
      <c r="AO106" s="447"/>
      <c r="AP106" s="448">
        <f t="shared" si="346"/>
        <v>0</v>
      </c>
      <c r="AQ106" s="447"/>
      <c r="AR106" s="447"/>
      <c r="AS106" s="447"/>
      <c r="AT106" s="448">
        <f t="shared" si="347"/>
        <v>0</v>
      </c>
      <c r="AU106" s="447"/>
      <c r="AV106" s="447"/>
      <c r="AW106" s="447"/>
      <c r="AX106" s="448">
        <f t="shared" si="348"/>
        <v>0</v>
      </c>
      <c r="AY106" s="447"/>
      <c r="AZ106" s="447"/>
      <c r="BA106" s="447"/>
      <c r="BB106" s="448">
        <f t="shared" si="349"/>
        <v>0</v>
      </c>
      <c r="BC106" s="447"/>
      <c r="BD106" s="447"/>
      <c r="BE106" s="447"/>
      <c r="BF106" s="448">
        <f t="shared" si="350"/>
        <v>0</v>
      </c>
      <c r="BG106" s="447"/>
      <c r="BH106" s="447"/>
      <c r="BI106" s="447"/>
      <c r="BJ106" s="448">
        <f t="shared" si="351"/>
        <v>0</v>
      </c>
      <c r="BK106" s="447"/>
      <c r="BL106" s="447"/>
      <c r="BM106" s="447"/>
      <c r="BN106" s="448">
        <f t="shared" si="352"/>
        <v>0</v>
      </c>
      <c r="BO106" s="447"/>
      <c r="BP106" s="447"/>
      <c r="BQ106" s="447"/>
      <c r="BR106" s="448">
        <f t="shared" si="353"/>
        <v>0</v>
      </c>
      <c r="BS106" s="447"/>
      <c r="BT106" s="447"/>
      <c r="BU106" s="447"/>
      <c r="BV106" s="448">
        <f t="shared" si="354"/>
        <v>0</v>
      </c>
      <c r="BW106" s="447"/>
      <c r="BX106" s="447"/>
      <c r="BY106" s="447"/>
      <c r="BZ106" s="448">
        <f t="shared" si="355"/>
        <v>0</v>
      </c>
      <c r="CA106" s="447"/>
      <c r="CB106" s="447"/>
      <c r="CC106" s="447"/>
      <c r="CD106" s="448">
        <f t="shared" si="356"/>
        <v>0</v>
      </c>
      <c r="CE106" s="59">
        <f t="shared" si="319"/>
        <v>0</v>
      </c>
      <c r="CF106" s="110" t="str">
        <f>IF(ISERROR(SEARCH("в",A106)),"",1)</f>
        <v/>
      </c>
      <c r="CG106" s="14">
        <f t="shared" si="320"/>
        <v>0</v>
      </c>
      <c r="CH106" s="14">
        <f t="shared" si="320"/>
        <v>0</v>
      </c>
      <c r="CI106" s="14">
        <f t="shared" si="320"/>
        <v>0</v>
      </c>
      <c r="CJ106" s="14">
        <f t="shared" si="320"/>
        <v>0</v>
      </c>
      <c r="CK106" s="14">
        <f t="shared" si="320"/>
        <v>0</v>
      </c>
      <c r="CL106" s="14">
        <f t="shared" si="320"/>
        <v>0</v>
      </c>
      <c r="CM106" s="14">
        <f t="shared" si="320"/>
        <v>0</v>
      </c>
      <c r="CN106" s="14">
        <f t="shared" si="320"/>
        <v>0</v>
      </c>
      <c r="CO106" s="14">
        <f t="shared" si="320"/>
        <v>0</v>
      </c>
      <c r="CP106" s="14">
        <f t="shared" si="320"/>
        <v>0</v>
      </c>
      <c r="CQ106" s="14">
        <f t="shared" si="320"/>
        <v>0</v>
      </c>
      <c r="CR106" s="14">
        <f t="shared" si="320"/>
        <v>0</v>
      </c>
      <c r="CS106" s="84">
        <f t="shared" si="357"/>
        <v>0</v>
      </c>
      <c r="CV106" s="14">
        <f>IF($EO106=0,0,ROUND(4*$AD106*SUM(AI106:AK106)/$EO106,0)/4)</f>
        <v>0</v>
      </c>
      <c r="CW106" s="14">
        <f>IF($EO106=0,0,ROUND(4*$AD106*SUM(AM106:AO106)/$EO106,0)/4)</f>
        <v>0</v>
      </c>
      <c r="CX106" s="14">
        <f>IF($EO106=0,0,ROUND(4*$AD106*SUM(AQ106:AS106)/$EO106,0)/4)</f>
        <v>0</v>
      </c>
      <c r="CY106" s="14">
        <f>IF($EO106=0,0,ROUND(4*$AD106*SUM(AU106:AW106)/$EO106,0)/4)</f>
        <v>0</v>
      </c>
      <c r="CZ106" s="14">
        <f>IF($EO106=0,0,ROUND(4*$AD106*SUM(AY106:BA106)/$EO106,0)/4)</f>
        <v>0</v>
      </c>
      <c r="DA106" s="14">
        <f>IF($EO106=0,0,ROUND(4*$AD106*SUM(BC106:BE106)/$EO106,0)/4)</f>
        <v>0</v>
      </c>
      <c r="DB106" s="14">
        <f>IF($EO106=0,0,ROUND(4*$AD106*SUM(BG106:BI106)/$EO106,0)/4)</f>
        <v>0</v>
      </c>
      <c r="DC106" s="14">
        <f>IF($EO106=0,0,ROUND(4*$AD106*SUM(BK106:BM106)/$EO106,0)/4)</f>
        <v>0</v>
      </c>
      <c r="DD106" s="14">
        <f>IF($EO106=0,0,ROUND(4*$AD106*SUM(BO106:BQ106)/$EO106,0)/4)</f>
        <v>0</v>
      </c>
      <c r="DE106" s="14">
        <f>IF($EO106=0,0,ROUND(4*$AD106*(SUM(BS106:BU106))/$EO106,0)/4)</f>
        <v>0</v>
      </c>
      <c r="DF106" s="14">
        <f>IF($EO106=0,0,ROUND(4*$AD106*(SUM(BW106:BY106))/$EO106,0)/4)</f>
        <v>0</v>
      </c>
      <c r="DG106" s="14">
        <f>IF($EO106=0,0,ROUND(4*$AD106*(SUM(CA106:CC106))/$EO106,0)/4)</f>
        <v>0</v>
      </c>
      <c r="DH106" s="188">
        <f t="shared" si="358"/>
        <v>0</v>
      </c>
      <c r="DI106" s="202">
        <f t="shared" si="359"/>
        <v>0</v>
      </c>
      <c r="DK106" s="70">
        <f t="shared" si="138"/>
        <v>0</v>
      </c>
      <c r="DL106" s="70">
        <f t="shared" si="138"/>
        <v>0</v>
      </c>
      <c r="DM106" s="70">
        <f t="shared" si="138"/>
        <v>0</v>
      </c>
      <c r="DN106" s="70">
        <f t="shared" si="138"/>
        <v>0</v>
      </c>
      <c r="DO106" s="70">
        <f t="shared" si="138"/>
        <v>0</v>
      </c>
      <c r="DP106" s="70">
        <f t="shared" si="138"/>
        <v>0</v>
      </c>
      <c r="DQ106" s="70">
        <f t="shared" si="138"/>
        <v>0</v>
      </c>
      <c r="DR106" s="70">
        <f t="shared" si="138"/>
        <v>0</v>
      </c>
      <c r="DS106" s="70">
        <f t="shared" si="138"/>
        <v>0</v>
      </c>
      <c r="DT106" s="70">
        <f t="shared" si="138"/>
        <v>0</v>
      </c>
      <c r="DU106" s="70">
        <f t="shared" si="138"/>
        <v>0</v>
      </c>
      <c r="DV106" s="70">
        <f t="shared" si="138"/>
        <v>0</v>
      </c>
      <c r="DW106" s="391">
        <f t="shared" si="360"/>
        <v>0</v>
      </c>
      <c r="DX106" s="80"/>
      <c r="DY106" s="71">
        <f t="shared" si="325"/>
        <v>0</v>
      </c>
      <c r="DZ106" s="71">
        <f t="shared" si="325"/>
        <v>0</v>
      </c>
      <c r="EA106" s="71">
        <f t="shared" si="325"/>
        <v>0</v>
      </c>
      <c r="EB106" s="71">
        <f t="shared" si="325"/>
        <v>0</v>
      </c>
      <c r="EC106" s="71">
        <f t="shared" si="325"/>
        <v>0</v>
      </c>
      <c r="ED106" s="71">
        <f t="shared" si="325"/>
        <v>0</v>
      </c>
      <c r="EE106" s="71">
        <f t="shared" si="325"/>
        <v>0</v>
      </c>
      <c r="EF106" s="71">
        <f t="shared" si="325"/>
        <v>0</v>
      </c>
      <c r="EG106" s="71">
        <f t="shared" si="325"/>
        <v>0</v>
      </c>
      <c r="EH106" s="71">
        <f t="shared" si="325"/>
        <v>0</v>
      </c>
      <c r="EI106" s="71">
        <f t="shared" si="325"/>
        <v>0</v>
      </c>
      <c r="EJ106" s="71">
        <f>IF($D106=EJ$86,1,0)+IF($E106=EJ$86,1,0)+IF($F106=EJ$86,1,0)+IF($G106=EJ$86,1,0)</f>
        <v>0</v>
      </c>
      <c r="EK106" s="423">
        <f t="shared" si="361"/>
        <v>0</v>
      </c>
      <c r="EO106" s="389">
        <f>SUM($AI106:$AK106)+SUM($AM106:$AO106)+SUM($AQ106:AS106)+SUM($AU106:AW106)+SUM($AY106:BA106)+SUM($BC106:BE106)+SUM($BG106:BI106)+SUM($BK106:BM106)+SUM($BO106:BQ106)+SUM($BS106:BU106)+SUM($BW106:BY106)+SUM($CA106:CC106)</f>
        <v>0</v>
      </c>
      <c r="EP106"/>
      <c r="EQ106">
        <f>IF(B106&lt;&gt;0,EQ105+1,EQ105)</f>
        <v>1</v>
      </c>
      <c r="ER106"/>
      <c r="ES106"/>
      <c r="ET106"/>
      <c r="EU106"/>
      <c r="EV106"/>
      <c r="EW106"/>
      <c r="EX106"/>
      <c r="EY106"/>
      <c r="EZ106"/>
      <c r="FA106"/>
      <c r="FB106"/>
      <c r="FC106"/>
      <c r="FD106"/>
      <c r="FE106"/>
      <c r="FF106"/>
      <c r="FG106"/>
      <c r="FH106"/>
      <c r="FI106"/>
      <c r="FJ106"/>
      <c r="FK106"/>
      <c r="FL106"/>
      <c r="FM106"/>
      <c r="FN106"/>
      <c r="FO106"/>
    </row>
    <row r="107" spans="1:171" s="2" customFormat="1" hidden="1" x14ac:dyDescent="0.25">
      <c r="A107" s="256" t="str">
        <f>CONCATENATE($A$102,IF($AC$103&gt;0,".05",".04"))</f>
        <v>1.4.05</v>
      </c>
      <c r="B107" s="107"/>
      <c r="C107" s="122"/>
      <c r="D107" s="112"/>
      <c r="E107" s="113"/>
      <c r="F107" s="113"/>
      <c r="G107" s="11"/>
      <c r="H107" s="112"/>
      <c r="I107" s="113"/>
      <c r="J107" s="113"/>
      <c r="K107" s="113"/>
      <c r="L107" s="113"/>
      <c r="M107" s="113"/>
      <c r="N107" s="113"/>
      <c r="O107" s="113"/>
      <c r="P107" s="113"/>
      <c r="Q107" s="113"/>
      <c r="R107" s="113"/>
      <c r="S107" s="11"/>
      <c r="T107" s="127"/>
      <c r="U107" s="127"/>
      <c r="V107" s="112"/>
      <c r="W107" s="113"/>
      <c r="X107" s="113"/>
      <c r="Y107" s="113"/>
      <c r="Z107" s="113"/>
      <c r="AA107" s="113"/>
      <c r="AB107" s="11"/>
      <c r="AC107" s="8"/>
      <c r="AD107" s="127">
        <f>AC107/$CI$7</f>
        <v>0</v>
      </c>
      <c r="AE107" s="9">
        <f t="shared" si="305"/>
        <v>0</v>
      </c>
      <c r="AF107" s="9">
        <f t="shared" si="305"/>
        <v>0</v>
      </c>
      <c r="AG107" s="9">
        <f t="shared" si="305"/>
        <v>0</v>
      </c>
      <c r="AH107" s="446">
        <f t="shared" si="327"/>
        <v>0</v>
      </c>
      <c r="AI107" s="447"/>
      <c r="AJ107" s="447"/>
      <c r="AK107" s="447"/>
      <c r="AL107" s="448">
        <f t="shared" si="345"/>
        <v>0</v>
      </c>
      <c r="AM107" s="447"/>
      <c r="AN107" s="447"/>
      <c r="AO107" s="447"/>
      <c r="AP107" s="448">
        <f t="shared" si="346"/>
        <v>0</v>
      </c>
      <c r="AQ107" s="447"/>
      <c r="AR107" s="447"/>
      <c r="AS107" s="447"/>
      <c r="AT107" s="448">
        <f t="shared" si="347"/>
        <v>0</v>
      </c>
      <c r="AU107" s="447"/>
      <c r="AV107" s="447"/>
      <c r="AW107" s="447"/>
      <c r="AX107" s="448">
        <f t="shared" si="348"/>
        <v>0</v>
      </c>
      <c r="AY107" s="447"/>
      <c r="AZ107" s="447"/>
      <c r="BA107" s="447"/>
      <c r="BB107" s="448">
        <f t="shared" si="349"/>
        <v>0</v>
      </c>
      <c r="BC107" s="447"/>
      <c r="BD107" s="447"/>
      <c r="BE107" s="447"/>
      <c r="BF107" s="448">
        <f t="shared" si="350"/>
        <v>0</v>
      </c>
      <c r="BG107" s="447"/>
      <c r="BH107" s="447"/>
      <c r="BI107" s="447"/>
      <c r="BJ107" s="448">
        <f t="shared" si="351"/>
        <v>0</v>
      </c>
      <c r="BK107" s="447"/>
      <c r="BL107" s="447"/>
      <c r="BM107" s="447"/>
      <c r="BN107" s="448">
        <f t="shared" si="352"/>
        <v>0</v>
      </c>
      <c r="BO107" s="447"/>
      <c r="BP107" s="447"/>
      <c r="BQ107" s="447"/>
      <c r="BR107" s="448">
        <f t="shared" si="353"/>
        <v>0</v>
      </c>
      <c r="BS107" s="447"/>
      <c r="BT107" s="447"/>
      <c r="BU107" s="447"/>
      <c r="BV107" s="448">
        <f t="shared" si="354"/>
        <v>0</v>
      </c>
      <c r="BW107" s="447"/>
      <c r="BX107" s="447"/>
      <c r="BY107" s="447"/>
      <c r="BZ107" s="448">
        <f t="shared" si="355"/>
        <v>0</v>
      </c>
      <c r="CA107" s="447"/>
      <c r="CB107" s="447"/>
      <c r="CC107" s="447"/>
      <c r="CD107" s="448">
        <f t="shared" si="356"/>
        <v>0</v>
      </c>
      <c r="CE107" s="59">
        <f t="shared" si="319"/>
        <v>0</v>
      </c>
      <c r="CF107" s="110" t="str">
        <f>IF(ISERROR(SEARCH("в",A107)),"",1)</f>
        <v/>
      </c>
      <c r="CG107" s="14">
        <f t="shared" si="320"/>
        <v>0</v>
      </c>
      <c r="CH107" s="14">
        <f t="shared" si="320"/>
        <v>0</v>
      </c>
      <c r="CI107" s="14">
        <f t="shared" si="320"/>
        <v>0</v>
      </c>
      <c r="CJ107" s="14">
        <f t="shared" si="320"/>
        <v>0</v>
      </c>
      <c r="CK107" s="14">
        <f t="shared" si="320"/>
        <v>0</v>
      </c>
      <c r="CL107" s="14">
        <f t="shared" si="320"/>
        <v>0</v>
      </c>
      <c r="CM107" s="14">
        <f t="shared" si="320"/>
        <v>0</v>
      </c>
      <c r="CN107" s="14">
        <f t="shared" si="320"/>
        <v>0</v>
      </c>
      <c r="CO107" s="14">
        <f t="shared" si="320"/>
        <v>0</v>
      </c>
      <c r="CP107" s="14">
        <f t="shared" si="320"/>
        <v>0</v>
      </c>
      <c r="CQ107" s="14">
        <f t="shared" si="320"/>
        <v>0</v>
      </c>
      <c r="CR107" s="14">
        <f t="shared" si="320"/>
        <v>0</v>
      </c>
      <c r="CS107" s="84">
        <f t="shared" si="357"/>
        <v>0</v>
      </c>
      <c r="CV107" s="14">
        <f>IF($EO107=0,0,ROUND(4*$AD107*SUM(AI107:AK107)/$EO107,0)/4)</f>
        <v>0</v>
      </c>
      <c r="CW107" s="14">
        <f>IF($EO107=0,0,ROUND(4*$AD107*SUM(AM107:AO107)/$EO107,0)/4)</f>
        <v>0</v>
      </c>
      <c r="CX107" s="14">
        <f>IF($EO107=0,0,ROUND(4*$AD107*SUM(AQ107:AS107)/$EO107,0)/4)</f>
        <v>0</v>
      </c>
      <c r="CY107" s="14">
        <f>IF($EO107=0,0,ROUND(4*$AD107*SUM(AU107:AW107)/$EO107,0)/4)</f>
        <v>0</v>
      </c>
      <c r="CZ107" s="14">
        <f>IF($EO107=0,0,ROUND(4*$AD107*SUM(AY107:BA107)/$EO107,0)/4)</f>
        <v>0</v>
      </c>
      <c r="DA107" s="14">
        <f>IF($EO107=0,0,ROUND(4*$AD107*SUM(BC107:BE107)/$EO107,0)/4)</f>
        <v>0</v>
      </c>
      <c r="DB107" s="14">
        <f>IF($EO107=0,0,ROUND(4*$AD107*SUM(BG107:BI107)/$EO107,0)/4)</f>
        <v>0</v>
      </c>
      <c r="DC107" s="14">
        <f>IF($EO107=0,0,ROUND(4*$AD107*SUM(BK107:BM107)/$EO107,0)/4)</f>
        <v>0</v>
      </c>
      <c r="DD107" s="14">
        <f>IF($EO107=0,0,ROUND(4*$AD107*SUM(BO107:BQ107)/$EO107,0)/4)</f>
        <v>0</v>
      </c>
      <c r="DE107" s="14">
        <f>IF($EO107=0,0,ROUND(4*$AD107*(SUM(BS107:BU107))/$EO107,0)/4)</f>
        <v>0</v>
      </c>
      <c r="DF107" s="14">
        <f>IF($EO107=0,0,ROUND(4*$AD107*(SUM(BW107:BY107))/$EO107,0)/4)</f>
        <v>0</v>
      </c>
      <c r="DG107" s="14">
        <f>IF($EO107=0,0,ROUND(4*$AD107*(SUM(CA107:CC107))/$EO107,0)/4)</f>
        <v>0</v>
      </c>
      <c r="DH107" s="188">
        <f t="shared" si="358"/>
        <v>0</v>
      </c>
      <c r="DI107" s="202">
        <f t="shared" si="359"/>
        <v>0</v>
      </c>
      <c r="DK107" s="70">
        <f t="shared" si="138"/>
        <v>0</v>
      </c>
      <c r="DL107" s="70">
        <f t="shared" si="138"/>
        <v>0</v>
      </c>
      <c r="DM107" s="70">
        <f t="shared" si="138"/>
        <v>0</v>
      </c>
      <c r="DN107" s="70">
        <f t="shared" si="138"/>
        <v>0</v>
      </c>
      <c r="DO107" s="70">
        <f t="shared" si="138"/>
        <v>0</v>
      </c>
      <c r="DP107" s="70">
        <f t="shared" si="138"/>
        <v>0</v>
      </c>
      <c r="DQ107" s="70">
        <f t="shared" si="138"/>
        <v>0</v>
      </c>
      <c r="DR107" s="70">
        <f t="shared" si="138"/>
        <v>0</v>
      </c>
      <c r="DS107" s="70">
        <f t="shared" si="138"/>
        <v>0</v>
      </c>
      <c r="DT107" s="70">
        <f t="shared" si="138"/>
        <v>0</v>
      </c>
      <c r="DU107" s="70">
        <f t="shared" si="138"/>
        <v>0</v>
      </c>
      <c r="DV107" s="70">
        <f t="shared" si="138"/>
        <v>0</v>
      </c>
      <c r="DW107" s="391">
        <f t="shared" si="360"/>
        <v>0</v>
      </c>
      <c r="DX107" s="80"/>
      <c r="DY107" s="71">
        <f t="shared" si="325"/>
        <v>0</v>
      </c>
      <c r="DZ107" s="71">
        <f t="shared" si="325"/>
        <v>0</v>
      </c>
      <c r="EA107" s="71">
        <f t="shared" si="325"/>
        <v>0</v>
      </c>
      <c r="EB107" s="71">
        <f t="shared" si="325"/>
        <v>0</v>
      </c>
      <c r="EC107" s="71">
        <f t="shared" si="325"/>
        <v>0</v>
      </c>
      <c r="ED107" s="71">
        <f t="shared" si="325"/>
        <v>0</v>
      </c>
      <c r="EE107" s="71">
        <f t="shared" si="325"/>
        <v>0</v>
      </c>
      <c r="EF107" s="71">
        <f t="shared" si="325"/>
        <v>0</v>
      </c>
      <c r="EG107" s="71">
        <f t="shared" si="325"/>
        <v>0</v>
      </c>
      <c r="EH107" s="71">
        <f t="shared" si="325"/>
        <v>0</v>
      </c>
      <c r="EI107" s="71">
        <f t="shared" si="325"/>
        <v>0</v>
      </c>
      <c r="EJ107" s="71">
        <f>IF($D107=EJ$86,1,0)+IF($E107=EJ$86,1,0)+IF($F107=EJ$86,1,0)+IF($G107=EJ$86,1,0)</f>
        <v>0</v>
      </c>
      <c r="EK107" s="423">
        <f t="shared" si="361"/>
        <v>0</v>
      </c>
      <c r="EO107" s="389">
        <f>SUM($AI107:$AK107)+SUM($AM107:$AO107)+SUM($AQ107:AS107)+SUM($AU107:AW107)+SUM($AY107:BA107)+SUM($BC107:BE107)+SUM($BG107:BI107)+SUM($BK107:BM107)+SUM($BO107:BQ107)+SUM($BS107:BU107)+SUM($BW107:BY107)+SUM($CA107:CC107)</f>
        <v>0</v>
      </c>
      <c r="EP107"/>
      <c r="EQ107">
        <f>IF(B107&lt;&gt;0,EQ106+1,EQ106)</f>
        <v>1</v>
      </c>
      <c r="ER107"/>
      <c r="ES107"/>
      <c r="ET107"/>
      <c r="EU107"/>
      <c r="EV107"/>
      <c r="EW107"/>
      <c r="EX107"/>
      <c r="EY107"/>
      <c r="EZ107"/>
      <c r="FA107"/>
      <c r="FB107"/>
      <c r="FC107"/>
      <c r="FD107"/>
      <c r="FE107"/>
      <c r="FF107"/>
      <c r="FG107"/>
      <c r="FH107"/>
      <c r="FI107"/>
      <c r="FJ107"/>
      <c r="FK107"/>
      <c r="FL107"/>
      <c r="FM107"/>
      <c r="FN107"/>
      <c r="FO107"/>
    </row>
    <row r="108" spans="1:171" s="2" customFormat="1" x14ac:dyDescent="0.25">
      <c r="A108" s="254" t="s">
        <v>23</v>
      </c>
      <c r="B108" s="251" t="s">
        <v>279</v>
      </c>
      <c r="C108" s="170"/>
      <c r="D108" s="170"/>
      <c r="E108" s="170"/>
      <c r="F108" s="170"/>
      <c r="G108" s="170"/>
      <c r="H108" s="170"/>
      <c r="I108" s="170"/>
      <c r="J108" s="170"/>
      <c r="K108" s="170"/>
      <c r="L108" s="170"/>
      <c r="M108" s="170"/>
      <c r="N108" s="170"/>
      <c r="O108" s="170"/>
      <c r="P108" s="170"/>
      <c r="Q108" s="170"/>
      <c r="R108" s="170"/>
      <c r="S108" s="170"/>
      <c r="T108" s="161"/>
      <c r="U108" s="161"/>
      <c r="V108" s="170"/>
      <c r="W108" s="170"/>
      <c r="X108" s="170"/>
      <c r="Y108" s="170"/>
      <c r="Z108" s="170"/>
      <c r="AA108" s="170"/>
      <c r="AB108" s="177"/>
      <c r="AC108" s="222">
        <f>AD108*$CI$7</f>
        <v>360</v>
      </c>
      <c r="AD108" s="115">
        <f t="shared" ref="AD108:AK108" si="362">SUM(AD103:AD107)</f>
        <v>12</v>
      </c>
      <c r="AE108" s="115">
        <f t="shared" si="362"/>
        <v>0</v>
      </c>
      <c r="AF108" s="115">
        <f t="shared" si="362"/>
        <v>0</v>
      </c>
      <c r="AG108" s="115">
        <f t="shared" si="362"/>
        <v>0</v>
      </c>
      <c r="AH108" s="450">
        <f t="shared" si="362"/>
        <v>360</v>
      </c>
      <c r="AI108" s="451">
        <f t="shared" si="362"/>
        <v>0</v>
      </c>
      <c r="AJ108" s="451">
        <f t="shared" si="362"/>
        <v>0</v>
      </c>
      <c r="AK108" s="451">
        <f t="shared" si="362"/>
        <v>0</v>
      </c>
      <c r="AL108" s="449">
        <f>SUM(AL101:AL107)</f>
        <v>0</v>
      </c>
      <c r="AM108" s="451">
        <f>SUM(AM103:AM107)</f>
        <v>0</v>
      </c>
      <c r="AN108" s="451">
        <f>SUM(AN103:AN107)</f>
        <v>0</v>
      </c>
      <c r="AO108" s="451">
        <f>SUM(AO103:AO107)</f>
        <v>0</v>
      </c>
      <c r="AP108" s="449">
        <f>SUM(AP101:AP107)</f>
        <v>0</v>
      </c>
      <c r="AQ108" s="451">
        <f>SUM(AQ103:AQ107)</f>
        <v>0</v>
      </c>
      <c r="AR108" s="451">
        <f>SUM(AR103:AR107)</f>
        <v>0</v>
      </c>
      <c r="AS108" s="451">
        <f>SUM(AS103:AS107)</f>
        <v>0</v>
      </c>
      <c r="AT108" s="449">
        <f>SUM(AT101:AT107)</f>
        <v>12</v>
      </c>
      <c r="AU108" s="451">
        <f>SUM(AU103:AU107)</f>
        <v>0</v>
      </c>
      <c r="AV108" s="451">
        <f>SUM(AV103:AV107)</f>
        <v>0</v>
      </c>
      <c r="AW108" s="451">
        <f>SUM(AW103:AW107)</f>
        <v>0</v>
      </c>
      <c r="AX108" s="449">
        <f>SUM(AX101:AX107)</f>
        <v>0</v>
      </c>
      <c r="AY108" s="451">
        <f>SUM(AY103:AY107)</f>
        <v>0</v>
      </c>
      <c r="AZ108" s="451">
        <f>SUM(AZ103:AZ107)</f>
        <v>0</v>
      </c>
      <c r="BA108" s="451">
        <f>SUM(BA103:BA107)</f>
        <v>0</v>
      </c>
      <c r="BB108" s="449">
        <f>SUM(BB101:BB107)</f>
        <v>0</v>
      </c>
      <c r="BC108" s="451">
        <f>SUM(BC103:BC107)</f>
        <v>0</v>
      </c>
      <c r="BD108" s="451">
        <f>SUM(BD103:BD107)</f>
        <v>0</v>
      </c>
      <c r="BE108" s="451">
        <f>SUM(BE103:BE107)</f>
        <v>0</v>
      </c>
      <c r="BF108" s="449">
        <f>SUM(BF101:BF107)</f>
        <v>0</v>
      </c>
      <c r="BG108" s="451">
        <f>SUM(BG103:BG107)</f>
        <v>0</v>
      </c>
      <c r="BH108" s="451">
        <f>SUM(BH103:BH107)</f>
        <v>0</v>
      </c>
      <c r="BI108" s="451">
        <f>SUM(BI103:BI107)</f>
        <v>0</v>
      </c>
      <c r="BJ108" s="449">
        <f>SUM(BJ101:BJ107)</f>
        <v>0</v>
      </c>
      <c r="BK108" s="451">
        <f>SUM(BK103:BK107)</f>
        <v>0</v>
      </c>
      <c r="BL108" s="451">
        <f>SUM(BL103:BL107)</f>
        <v>0</v>
      </c>
      <c r="BM108" s="451">
        <f>SUM(BM103:BM107)</f>
        <v>0</v>
      </c>
      <c r="BN108" s="449">
        <f>SUM(BN101:BN107)</f>
        <v>0</v>
      </c>
      <c r="BO108" s="451">
        <f>SUM(BO103:BO107)</f>
        <v>0</v>
      </c>
      <c r="BP108" s="451">
        <f>SUM(BP103:BP107)</f>
        <v>0</v>
      </c>
      <c r="BQ108" s="451">
        <f>SUM(BQ103:BQ107)</f>
        <v>0</v>
      </c>
      <c r="BR108" s="449">
        <f>SUM(BR101:BR107)</f>
        <v>0</v>
      </c>
      <c r="BS108" s="451">
        <f>SUM(BS103:BS107)</f>
        <v>0</v>
      </c>
      <c r="BT108" s="451">
        <f>SUM(BT103:BT107)</f>
        <v>0</v>
      </c>
      <c r="BU108" s="451">
        <f>SUM(BU103:BU107)</f>
        <v>0</v>
      </c>
      <c r="BV108" s="449">
        <f>SUM(BV101:BV107)</f>
        <v>0</v>
      </c>
      <c r="BW108" s="451">
        <f>SUM(BW103:BW107)</f>
        <v>0</v>
      </c>
      <c r="BX108" s="451">
        <f>SUM(BX103:BX107)</f>
        <v>0</v>
      </c>
      <c r="BY108" s="451">
        <f>SUM(BY103:BY107)</f>
        <v>0</v>
      </c>
      <c r="BZ108" s="449">
        <f>SUM(BZ101:BZ107)</f>
        <v>0</v>
      </c>
      <c r="CA108" s="451">
        <f>SUM(CA103:CA107)</f>
        <v>0</v>
      </c>
      <c r="CB108" s="451">
        <f>SUM(CB103:CB107)</f>
        <v>0</v>
      </c>
      <c r="CC108" s="451">
        <f>SUM(CC103:CC107)</f>
        <v>0</v>
      </c>
      <c r="CD108" s="449">
        <f>SUM(CD101:CD107)</f>
        <v>0</v>
      </c>
      <c r="CE108" s="59">
        <f t="shared" si="319"/>
        <v>1</v>
      </c>
      <c r="CF108" s="19"/>
      <c r="CG108" s="14">
        <f t="shared" si="320"/>
        <v>0</v>
      </c>
      <c r="CH108" s="14">
        <f t="shared" si="320"/>
        <v>0</v>
      </c>
      <c r="CI108" s="14">
        <f t="shared" si="320"/>
        <v>12</v>
      </c>
      <c r="CJ108" s="14">
        <f t="shared" si="320"/>
        <v>0</v>
      </c>
      <c r="CK108" s="14">
        <f t="shared" si="320"/>
        <v>0</v>
      </c>
      <c r="CL108" s="14">
        <f t="shared" si="320"/>
        <v>0</v>
      </c>
      <c r="CM108" s="14">
        <f t="shared" si="320"/>
        <v>0</v>
      </c>
      <c r="CN108" s="14">
        <f t="shared" si="320"/>
        <v>0</v>
      </c>
      <c r="CO108" s="14">
        <f t="shared" si="320"/>
        <v>0</v>
      </c>
      <c r="CP108" s="14">
        <f t="shared" si="320"/>
        <v>0</v>
      </c>
      <c r="CQ108" s="14">
        <f t="shared" si="320"/>
        <v>0</v>
      </c>
      <c r="CR108" s="14">
        <f t="shared" si="320"/>
        <v>0</v>
      </c>
      <c r="CS108" s="75">
        <f>SUM(CS97:CS107)</f>
        <v>12</v>
      </c>
      <c r="CT108" s="47"/>
      <c r="CU108" s="47"/>
      <c r="CV108"/>
      <c r="CW108"/>
      <c r="CX108"/>
      <c r="CY108"/>
      <c r="CZ108"/>
      <c r="DA108"/>
      <c r="DB108"/>
      <c r="DC108"/>
      <c r="DD108"/>
      <c r="DE108"/>
      <c r="DF108"/>
      <c r="DG108"/>
      <c r="DH108" s="192"/>
      <c r="DI108" s="202">
        <f t="shared" ref="DI108" si="363">MAX(CV108:DG108)</f>
        <v>0</v>
      </c>
      <c r="DK108" s="70">
        <f t="shared" si="138"/>
        <v>0</v>
      </c>
      <c r="DL108" s="70">
        <f t="shared" si="138"/>
        <v>0</v>
      </c>
      <c r="DM108" s="70">
        <f t="shared" si="138"/>
        <v>0</v>
      </c>
      <c r="DN108" s="70">
        <f t="shared" si="138"/>
        <v>0</v>
      </c>
      <c r="DO108" s="70">
        <f t="shared" si="138"/>
        <v>0</v>
      </c>
      <c r="DP108" s="70">
        <f t="shared" si="138"/>
        <v>0</v>
      </c>
      <c r="DQ108" s="70">
        <f t="shared" si="138"/>
        <v>0</v>
      </c>
      <c r="DR108" s="70">
        <f t="shared" si="138"/>
        <v>0</v>
      </c>
      <c r="DS108" s="70">
        <f t="shared" si="138"/>
        <v>0</v>
      </c>
      <c r="DT108" s="70">
        <f t="shared" si="138"/>
        <v>0</v>
      </c>
      <c r="DU108" s="70">
        <f t="shared" si="138"/>
        <v>0</v>
      </c>
      <c r="DV108" s="70">
        <f t="shared" si="138"/>
        <v>0</v>
      </c>
      <c r="DW108" s="391">
        <f t="shared" ref="DW108" si="364">SUM(DK108:DV108)</f>
        <v>0</v>
      </c>
      <c r="DX108"/>
      <c r="DY108" s="396">
        <f t="shared" ref="DY108:EK108" si="365">SUM(DY97:DY107)</f>
        <v>0</v>
      </c>
      <c r="DZ108" s="396">
        <f t="shared" si="365"/>
        <v>0</v>
      </c>
      <c r="EA108" s="396">
        <f t="shared" si="365"/>
        <v>1</v>
      </c>
      <c r="EB108" s="396">
        <f t="shared" si="365"/>
        <v>0</v>
      </c>
      <c r="EC108" s="396">
        <f t="shared" si="365"/>
        <v>0</v>
      </c>
      <c r="ED108" s="396">
        <f t="shared" si="365"/>
        <v>0</v>
      </c>
      <c r="EE108" s="396">
        <f t="shared" si="365"/>
        <v>0</v>
      </c>
      <c r="EF108" s="396">
        <f t="shared" si="365"/>
        <v>0</v>
      </c>
      <c r="EG108" s="396">
        <f t="shared" si="365"/>
        <v>0</v>
      </c>
      <c r="EH108" s="396">
        <f t="shared" si="365"/>
        <v>0</v>
      </c>
      <c r="EI108" s="396">
        <f t="shared" si="365"/>
        <v>0</v>
      </c>
      <c r="EJ108" s="396">
        <f t="shared" si="365"/>
        <v>0</v>
      </c>
      <c r="EK108" s="397">
        <f t="shared" si="365"/>
        <v>1</v>
      </c>
      <c r="EO108"/>
      <c r="EP108"/>
      <c r="EQ108"/>
      <c r="ER108"/>
      <c r="ES108"/>
      <c r="ET108"/>
      <c r="EU108"/>
      <c r="EV108"/>
      <c r="EW108"/>
      <c r="EX108"/>
      <c r="EY108"/>
      <c r="EZ108"/>
      <c r="FA108"/>
      <c r="FB108"/>
      <c r="FC108"/>
      <c r="FD108"/>
      <c r="FE108"/>
      <c r="FF108"/>
      <c r="FG108"/>
      <c r="FH108"/>
      <c r="FI108"/>
      <c r="FJ108"/>
      <c r="FK108"/>
      <c r="FL108"/>
      <c r="FM108"/>
      <c r="FN108"/>
      <c r="FO108"/>
    </row>
    <row r="109" spans="1:171" s="438" customFormat="1" hidden="1" x14ac:dyDescent="0.25">
      <c r="A109" s="428"/>
      <c r="B109" s="429"/>
      <c r="C109" s="430"/>
      <c r="D109" s="430"/>
      <c r="E109" s="430"/>
      <c r="F109" s="430"/>
      <c r="G109" s="430"/>
      <c r="H109" s="430"/>
      <c r="I109" s="430"/>
      <c r="J109" s="430"/>
      <c r="K109" s="430"/>
      <c r="L109" s="430"/>
      <c r="M109" s="430"/>
      <c r="N109" s="430"/>
      <c r="O109" s="430"/>
      <c r="P109" s="430"/>
      <c r="Q109" s="430"/>
      <c r="R109" s="430"/>
      <c r="S109" s="430"/>
      <c r="T109" s="431"/>
      <c r="U109" s="431"/>
      <c r="V109" s="430"/>
      <c r="W109" s="430"/>
      <c r="X109" s="430"/>
      <c r="Y109" s="430"/>
      <c r="Z109" s="430"/>
      <c r="AA109" s="430"/>
      <c r="AB109" s="430"/>
      <c r="AC109" s="432"/>
      <c r="AD109" s="433"/>
      <c r="AE109" s="433"/>
      <c r="AF109" s="433"/>
      <c r="AG109" s="433"/>
      <c r="AH109" s="433"/>
      <c r="AI109" s="434"/>
      <c r="AJ109" s="434"/>
      <c r="AK109" s="434"/>
      <c r="AL109" s="435"/>
      <c r="AM109" s="434"/>
      <c r="AN109" s="434"/>
      <c r="AO109" s="434"/>
      <c r="AP109" s="435"/>
      <c r="AQ109" s="434"/>
      <c r="AR109" s="434"/>
      <c r="AS109" s="434"/>
      <c r="AT109" s="435"/>
      <c r="AU109" s="434"/>
      <c r="AV109" s="434"/>
      <c r="AW109" s="434"/>
      <c r="AX109" s="435"/>
      <c r="AY109" s="434"/>
      <c r="AZ109" s="434"/>
      <c r="BA109" s="434"/>
      <c r="BB109" s="435"/>
      <c r="BC109" s="434"/>
      <c r="BD109" s="434"/>
      <c r="BE109" s="434"/>
      <c r="BF109" s="435"/>
      <c r="BG109" s="434"/>
      <c r="BH109" s="434"/>
      <c r="BI109" s="434"/>
      <c r="BJ109" s="435"/>
      <c r="BK109" s="434"/>
      <c r="BL109" s="434"/>
      <c r="BM109" s="434"/>
      <c r="BN109" s="435"/>
      <c r="BO109" s="434"/>
      <c r="BP109" s="434"/>
      <c r="BQ109" s="434"/>
      <c r="BR109" s="435"/>
      <c r="BS109" s="434"/>
      <c r="BT109" s="434"/>
      <c r="BU109" s="434"/>
      <c r="BV109" s="435"/>
      <c r="BW109" s="434"/>
      <c r="BX109" s="434"/>
      <c r="BY109" s="434"/>
      <c r="BZ109" s="435"/>
      <c r="CA109" s="434"/>
      <c r="CB109" s="434"/>
      <c r="CC109" s="434"/>
      <c r="CD109" s="435"/>
      <c r="CE109" s="436"/>
      <c r="CF109" s="427"/>
      <c r="CG109" s="437"/>
      <c r="CH109" s="437"/>
      <c r="CI109" s="437"/>
      <c r="CJ109" s="437"/>
      <c r="CK109" s="437"/>
      <c r="CL109" s="437"/>
      <c r="CM109" s="437"/>
      <c r="CN109" s="437"/>
      <c r="CO109" s="437"/>
      <c r="CP109" s="437"/>
      <c r="CQ109" s="437"/>
      <c r="CR109" s="437"/>
      <c r="CS109" s="437"/>
      <c r="CV109" s="439"/>
      <c r="CW109" s="439"/>
      <c r="CX109" s="439"/>
      <c r="CY109" s="439"/>
      <c r="CZ109" s="439"/>
      <c r="DA109" s="439"/>
      <c r="DB109" s="439"/>
      <c r="DC109" s="439"/>
      <c r="DD109" s="439"/>
      <c r="DE109" s="439"/>
      <c r="DF109" s="439"/>
      <c r="DG109" s="439"/>
      <c r="DH109" s="439"/>
      <c r="DI109" s="440"/>
      <c r="DK109" s="441"/>
      <c r="DL109" s="441"/>
      <c r="DM109" s="441"/>
      <c r="DN109" s="441"/>
      <c r="DO109" s="441"/>
      <c r="DP109" s="441"/>
      <c r="DQ109" s="441"/>
      <c r="DR109" s="441"/>
      <c r="DS109" s="441"/>
      <c r="DT109" s="441"/>
      <c r="DU109" s="441"/>
      <c r="DV109" s="441"/>
      <c r="DW109" s="442"/>
      <c r="DX109" s="439"/>
      <c r="DY109" s="443"/>
      <c r="DZ109" s="443"/>
      <c r="EA109" s="443"/>
      <c r="EB109" s="443"/>
      <c r="EC109" s="443"/>
      <c r="ED109" s="443"/>
      <c r="EE109" s="443"/>
      <c r="EF109" s="443"/>
      <c r="EG109" s="443"/>
      <c r="EH109" s="443"/>
      <c r="EI109" s="443"/>
      <c r="EJ109" s="444"/>
      <c r="EK109" s="445"/>
      <c r="EO109" s="439"/>
      <c r="EP109" s="439"/>
      <c r="EQ109" s="439"/>
      <c r="ER109" s="439"/>
      <c r="ES109" s="439"/>
      <c r="ET109" s="439"/>
      <c r="EU109" s="439"/>
      <c r="EV109" s="439"/>
      <c r="EW109" s="439"/>
      <c r="EX109" s="439"/>
      <c r="EY109" s="439"/>
      <c r="EZ109" s="439"/>
      <c r="FA109" s="439"/>
      <c r="FB109" s="439"/>
      <c r="FC109" s="439"/>
      <c r="FD109" s="439"/>
      <c r="FE109" s="439"/>
      <c r="FF109" s="439"/>
      <c r="FG109" s="439"/>
      <c r="FH109" s="439"/>
      <c r="FI109" s="439"/>
      <c r="FJ109" s="439"/>
      <c r="FK109" s="439"/>
      <c r="FL109" s="439"/>
      <c r="FM109" s="439"/>
      <c r="FN109" s="439"/>
      <c r="FO109" s="439"/>
    </row>
    <row r="110" spans="1:171" s="19" customFormat="1" ht="10.199999999999999" x14ac:dyDescent="0.2">
      <c r="A110" s="17"/>
      <c r="B110" s="253" t="s">
        <v>179</v>
      </c>
      <c r="C110" s="126"/>
      <c r="D110" s="170"/>
      <c r="E110" s="170"/>
      <c r="F110" s="170"/>
      <c r="G110" s="170"/>
      <c r="H110" s="170"/>
      <c r="I110" s="170"/>
      <c r="J110" s="170"/>
      <c r="K110" s="170"/>
      <c r="L110" s="170"/>
      <c r="M110" s="170"/>
      <c r="N110" s="170"/>
      <c r="O110" s="170"/>
      <c r="P110" s="170"/>
      <c r="Q110" s="170"/>
      <c r="R110" s="170"/>
      <c r="S110" s="170"/>
      <c r="T110" s="170"/>
      <c r="U110" s="170"/>
      <c r="V110" s="170"/>
      <c r="W110" s="170"/>
      <c r="X110" s="170"/>
      <c r="Y110" s="170"/>
      <c r="Z110" s="170"/>
      <c r="AA110" s="170"/>
      <c r="AB110" s="170"/>
      <c r="AC110" s="148">
        <f>AC108+AC$95+AC$82+AC$69</f>
        <v>2010</v>
      </c>
      <c r="AD110" s="148">
        <f>AD108+AD$95+AD$82+AD$69</f>
        <v>67</v>
      </c>
      <c r="AE110" s="148">
        <f t="shared" ref="AE110:AX110" si="366">AE108+AE$95+AE$82+AE$69</f>
        <v>144</v>
      </c>
      <c r="AF110" s="148">
        <f t="shared" si="366"/>
        <v>0</v>
      </c>
      <c r="AG110" s="148">
        <f t="shared" si="366"/>
        <v>96</v>
      </c>
      <c r="AH110" s="148">
        <f t="shared" si="366"/>
        <v>1770</v>
      </c>
      <c r="AI110" s="148">
        <f t="shared" si="366"/>
        <v>84</v>
      </c>
      <c r="AJ110" s="148">
        <f t="shared" si="366"/>
        <v>0</v>
      </c>
      <c r="AK110" s="148">
        <f t="shared" si="366"/>
        <v>54</v>
      </c>
      <c r="AL110" s="148">
        <f t="shared" si="366"/>
        <v>30</v>
      </c>
      <c r="AM110" s="148">
        <f t="shared" si="366"/>
        <v>48</v>
      </c>
      <c r="AN110" s="148">
        <f t="shared" si="366"/>
        <v>0</v>
      </c>
      <c r="AO110" s="148">
        <f t="shared" si="366"/>
        <v>36</v>
      </c>
      <c r="AP110" s="148">
        <f t="shared" si="366"/>
        <v>15</v>
      </c>
      <c r="AQ110" s="148">
        <f t="shared" si="366"/>
        <v>12</v>
      </c>
      <c r="AR110" s="148">
        <f t="shared" si="366"/>
        <v>0</v>
      </c>
      <c r="AS110" s="148">
        <f t="shared" si="366"/>
        <v>6</v>
      </c>
      <c r="AT110" s="148">
        <f t="shared" si="366"/>
        <v>22</v>
      </c>
      <c r="AU110" s="148">
        <f t="shared" si="366"/>
        <v>0</v>
      </c>
      <c r="AV110" s="148">
        <f t="shared" si="366"/>
        <v>0</v>
      </c>
      <c r="AW110" s="148">
        <f t="shared" si="366"/>
        <v>0</v>
      </c>
      <c r="AX110" s="148">
        <f t="shared" si="366"/>
        <v>0</v>
      </c>
      <c r="AY110" s="148">
        <f t="shared" ref="AY110:CD110" si="367">AY$95+AY$82+AY$69</f>
        <v>0</v>
      </c>
      <c r="AZ110" s="148">
        <f t="shared" si="367"/>
        <v>0</v>
      </c>
      <c r="BA110" s="148">
        <f t="shared" si="367"/>
        <v>0</v>
      </c>
      <c r="BB110" s="149">
        <f t="shared" si="367"/>
        <v>0</v>
      </c>
      <c r="BC110" s="148">
        <f t="shared" si="367"/>
        <v>0</v>
      </c>
      <c r="BD110" s="148">
        <f t="shared" si="367"/>
        <v>0</v>
      </c>
      <c r="BE110" s="148">
        <f t="shared" si="367"/>
        <v>0</v>
      </c>
      <c r="BF110" s="149">
        <f t="shared" si="367"/>
        <v>0</v>
      </c>
      <c r="BG110" s="148">
        <f t="shared" si="367"/>
        <v>0</v>
      </c>
      <c r="BH110" s="148">
        <f t="shared" si="367"/>
        <v>0</v>
      </c>
      <c r="BI110" s="148">
        <f t="shared" si="367"/>
        <v>0</v>
      </c>
      <c r="BJ110" s="149">
        <f t="shared" si="367"/>
        <v>0</v>
      </c>
      <c r="BK110" s="148">
        <f t="shared" si="367"/>
        <v>0</v>
      </c>
      <c r="BL110" s="148">
        <f t="shared" si="367"/>
        <v>0</v>
      </c>
      <c r="BM110" s="148">
        <f t="shared" si="367"/>
        <v>0</v>
      </c>
      <c r="BN110" s="149">
        <f t="shared" si="367"/>
        <v>0</v>
      </c>
      <c r="BO110" s="148">
        <f t="shared" si="367"/>
        <v>0</v>
      </c>
      <c r="BP110" s="148">
        <f t="shared" si="367"/>
        <v>0</v>
      </c>
      <c r="BQ110" s="148">
        <f t="shared" si="367"/>
        <v>0</v>
      </c>
      <c r="BR110" s="149">
        <f t="shared" si="367"/>
        <v>0</v>
      </c>
      <c r="BS110" s="148">
        <f t="shared" si="367"/>
        <v>0</v>
      </c>
      <c r="BT110" s="148">
        <f t="shared" si="367"/>
        <v>0</v>
      </c>
      <c r="BU110" s="148">
        <f t="shared" si="367"/>
        <v>0</v>
      </c>
      <c r="BV110" s="149">
        <f t="shared" si="367"/>
        <v>0</v>
      </c>
      <c r="BW110" s="148">
        <f t="shared" si="367"/>
        <v>0</v>
      </c>
      <c r="BX110" s="148">
        <f t="shared" si="367"/>
        <v>0</v>
      </c>
      <c r="BY110" s="148">
        <f t="shared" si="367"/>
        <v>0</v>
      </c>
      <c r="BZ110" s="149">
        <f t="shared" si="367"/>
        <v>0</v>
      </c>
      <c r="CA110" s="148">
        <f t="shared" si="367"/>
        <v>0</v>
      </c>
      <c r="CB110" s="148">
        <f t="shared" si="367"/>
        <v>0</v>
      </c>
      <c r="CC110" s="148">
        <f t="shared" si="367"/>
        <v>0</v>
      </c>
      <c r="CD110" s="149">
        <f t="shared" si="367"/>
        <v>0</v>
      </c>
      <c r="CE110" s="131"/>
      <c r="CF110" s="23"/>
      <c r="CG110" s="34">
        <f t="shared" ref="CG110:CS110" si="368">CG$95+CG$82+CG$69</f>
        <v>29</v>
      </c>
      <c r="CH110" s="34">
        <f t="shared" si="368"/>
        <v>14</v>
      </c>
      <c r="CI110" s="34">
        <f t="shared" si="368"/>
        <v>10</v>
      </c>
      <c r="CJ110" s="34">
        <f t="shared" si="368"/>
        <v>0</v>
      </c>
      <c r="CK110" s="34">
        <f t="shared" si="368"/>
        <v>0</v>
      </c>
      <c r="CL110" s="34">
        <f t="shared" si="368"/>
        <v>0</v>
      </c>
      <c r="CM110" s="34">
        <f t="shared" si="368"/>
        <v>0</v>
      </c>
      <c r="CN110" s="34">
        <f t="shared" si="368"/>
        <v>0</v>
      </c>
      <c r="CO110" s="34">
        <f t="shared" si="368"/>
        <v>0</v>
      </c>
      <c r="CP110" s="34">
        <f t="shared" si="368"/>
        <v>0</v>
      </c>
      <c r="CQ110" s="34">
        <f t="shared" si="368"/>
        <v>0</v>
      </c>
      <c r="CR110" s="34">
        <f t="shared" si="368"/>
        <v>0</v>
      </c>
      <c r="CS110" s="34">
        <f t="shared" si="368"/>
        <v>53</v>
      </c>
      <c r="DH110" s="190"/>
      <c r="DI110" s="204"/>
      <c r="DK110" s="70">
        <f t="shared" si="138"/>
        <v>0</v>
      </c>
      <c r="DL110" s="70">
        <f t="shared" si="304"/>
        <v>0</v>
      </c>
      <c r="DM110" s="70">
        <f t="shared" si="304"/>
        <v>0</v>
      </c>
      <c r="DN110" s="70">
        <f t="shared" si="304"/>
        <v>0</v>
      </c>
      <c r="DO110" s="70">
        <f t="shared" si="304"/>
        <v>0</v>
      </c>
      <c r="DP110" s="70">
        <f t="shared" si="304"/>
        <v>0</v>
      </c>
      <c r="DQ110" s="70">
        <f t="shared" si="304"/>
        <v>0</v>
      </c>
      <c r="DR110" s="70">
        <f t="shared" si="304"/>
        <v>0</v>
      </c>
      <c r="DS110" s="70">
        <f t="shared" si="304"/>
        <v>0</v>
      </c>
      <c r="DT110" s="70">
        <f t="shared" si="304"/>
        <v>0</v>
      </c>
      <c r="DU110" s="70">
        <f t="shared" si="304"/>
        <v>0</v>
      </c>
      <c r="DV110" s="70">
        <f t="shared" si="304"/>
        <v>0</v>
      </c>
      <c r="DW110" s="391">
        <f t="shared" si="173"/>
        <v>0</v>
      </c>
      <c r="DY110" s="424">
        <f t="shared" ref="DY110:EJ110" si="369">IF($H110=DY$86,1,0)+IF($I110=DY$86,1,0)+IF($J110=DY$86,1,0)+IF($K110=DY$86,1,0)+IF($L110=DY$86,1,0)+IF($M110=DY$86,1,0)+IF($N110=DY$86,1,0)+IF($O110=DY$86,1,0)+IF($P110=DY$86,1,0)+IF($Q110=DY$86,1,0)+IF($R110=DY$86,1,0)+IF($S110=DY$86,1,0)</f>
        <v>0</v>
      </c>
      <c r="DZ110" s="424">
        <f t="shared" si="369"/>
        <v>0</v>
      </c>
      <c r="EA110" s="424">
        <f t="shared" si="369"/>
        <v>0</v>
      </c>
      <c r="EB110" s="424">
        <f t="shared" si="369"/>
        <v>0</v>
      </c>
      <c r="EC110" s="424">
        <f t="shared" si="369"/>
        <v>0</v>
      </c>
      <c r="ED110" s="424">
        <f t="shared" si="369"/>
        <v>0</v>
      </c>
      <c r="EE110" s="424">
        <f t="shared" si="369"/>
        <v>0</v>
      </c>
      <c r="EF110" s="424">
        <f t="shared" si="369"/>
        <v>0</v>
      </c>
      <c r="EG110" s="424">
        <f t="shared" si="369"/>
        <v>0</v>
      </c>
      <c r="EH110" s="424">
        <f t="shared" si="369"/>
        <v>0</v>
      </c>
      <c r="EI110" s="424">
        <f t="shared" si="369"/>
        <v>0</v>
      </c>
      <c r="EJ110" s="426">
        <f t="shared" si="369"/>
        <v>0</v>
      </c>
      <c r="EK110" s="425"/>
    </row>
    <row r="111" spans="1:171" s="19" customFormat="1" x14ac:dyDescent="0.25">
      <c r="A111" s="170"/>
      <c r="B111" s="170"/>
      <c r="C111" s="170"/>
      <c r="D111" s="170"/>
      <c r="E111" s="170"/>
      <c r="F111" s="170"/>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0"/>
      <c r="AC111" s="170"/>
      <c r="AD111" s="170"/>
      <c r="AE111" s="170"/>
      <c r="AF111" s="170"/>
      <c r="AG111" s="170"/>
      <c r="AH111" s="170"/>
      <c r="AI111" s="170"/>
      <c r="AJ111" s="170"/>
      <c r="AK111" s="170"/>
      <c r="AL111" s="161"/>
      <c r="AM111" s="170"/>
      <c r="AN111" s="170"/>
      <c r="AO111" s="170"/>
      <c r="AP111" s="161"/>
      <c r="AQ111" s="170"/>
      <c r="AR111" s="170"/>
      <c r="AS111" s="170"/>
      <c r="AT111" s="161"/>
      <c r="AU111" s="170"/>
      <c r="AV111" s="170"/>
      <c r="AW111" s="170"/>
      <c r="AX111" s="161"/>
      <c r="AY111" s="161"/>
      <c r="AZ111" s="161"/>
      <c r="BA111" s="161"/>
      <c r="BB111" s="161"/>
      <c r="BC111" s="161"/>
      <c r="BD111" s="161"/>
      <c r="BE111" s="161"/>
      <c r="BF111" s="161"/>
      <c r="BG111" s="161"/>
      <c r="BH111" s="161"/>
      <c r="BI111" s="161"/>
      <c r="BJ111" s="161"/>
      <c r="BK111" s="161"/>
      <c r="BL111" s="161"/>
      <c r="BM111" s="161"/>
      <c r="BN111" s="161"/>
      <c r="BO111" s="170"/>
      <c r="BP111" s="170"/>
      <c r="BQ111" s="170"/>
      <c r="BR111" s="161"/>
      <c r="BS111" s="170"/>
      <c r="BT111" s="170"/>
      <c r="BU111" s="170"/>
      <c r="BV111" s="161"/>
      <c r="BW111" s="170"/>
      <c r="BX111" s="170"/>
      <c r="BY111" s="170"/>
      <c r="BZ111" s="161"/>
      <c r="CA111" s="170"/>
      <c r="CB111" s="170"/>
      <c r="CC111" s="170"/>
      <c r="CD111" s="161"/>
      <c r="CE111" s="131"/>
      <c r="CF111" s="23"/>
      <c r="CG111" s="50"/>
      <c r="CH111" s="50"/>
      <c r="CI111" s="50"/>
      <c r="CJ111" s="50"/>
      <c r="CK111" s="50"/>
      <c r="CL111" s="50"/>
      <c r="CM111" s="50"/>
      <c r="CN111" s="50"/>
      <c r="CO111" s="50"/>
      <c r="CP111" s="50"/>
      <c r="CQ111" s="50"/>
      <c r="CR111" s="50"/>
      <c r="CS111" s="50"/>
      <c r="DH111" s="190"/>
      <c r="DI111" s="204"/>
      <c r="DK111" s="70">
        <f t="shared" si="138"/>
        <v>0</v>
      </c>
      <c r="DL111" s="70">
        <f t="shared" si="304"/>
        <v>0</v>
      </c>
      <c r="DM111" s="70">
        <f t="shared" si="304"/>
        <v>0</v>
      </c>
      <c r="DN111" s="70">
        <f t="shared" si="304"/>
        <v>0</v>
      </c>
      <c r="DO111" s="70">
        <f t="shared" si="304"/>
        <v>0</v>
      </c>
      <c r="DP111" s="70">
        <f t="shared" si="304"/>
        <v>0</v>
      </c>
      <c r="DQ111" s="70">
        <f t="shared" si="304"/>
        <v>0</v>
      </c>
      <c r="DR111" s="70">
        <f t="shared" si="304"/>
        <v>0</v>
      </c>
      <c r="DS111" s="70">
        <f t="shared" si="304"/>
        <v>0</v>
      </c>
      <c r="DT111" s="70">
        <f t="shared" si="304"/>
        <v>0</v>
      </c>
      <c r="DU111" s="70">
        <f t="shared" si="304"/>
        <v>0</v>
      </c>
      <c r="DV111" s="70">
        <f t="shared" si="304"/>
        <v>0</v>
      </c>
      <c r="DW111" s="391">
        <f t="shared" si="173"/>
        <v>0</v>
      </c>
    </row>
    <row r="112" spans="1:171" s="19" customFormat="1" x14ac:dyDescent="0.25">
      <c r="A112" s="124" t="s">
        <v>116</v>
      </c>
      <c r="B112" s="215" t="s">
        <v>141</v>
      </c>
      <c r="C112" s="172"/>
      <c r="D112" s="157"/>
      <c r="E112" s="157"/>
      <c r="F112" s="157"/>
      <c r="G112" s="157"/>
      <c r="H112" s="157"/>
      <c r="I112" s="157"/>
      <c r="J112" s="157"/>
      <c r="K112" s="157"/>
      <c r="L112" s="157"/>
      <c r="M112" s="157"/>
      <c r="N112" s="157"/>
      <c r="O112" s="157"/>
      <c r="P112" s="157"/>
      <c r="Q112" s="157"/>
      <c r="R112" s="157"/>
      <c r="S112" s="157"/>
      <c r="T112" s="162"/>
      <c r="U112" s="162"/>
      <c r="V112" s="157"/>
      <c r="W112" s="157"/>
      <c r="X112" s="157"/>
      <c r="Y112" s="157"/>
      <c r="Z112" s="157"/>
      <c r="AA112" s="157"/>
      <c r="AB112" s="157"/>
      <c r="AC112" s="147"/>
      <c r="AD112" s="224"/>
      <c r="AE112" s="224"/>
      <c r="AF112" s="224"/>
      <c r="AG112" s="224"/>
      <c r="AH112" s="224"/>
      <c r="AI112" s="210"/>
      <c r="AJ112" s="210"/>
      <c r="AK112" s="210"/>
      <c r="AL112" s="210"/>
      <c r="AM112" s="210"/>
      <c r="AN112" s="210"/>
      <c r="AO112" s="210"/>
      <c r="AP112" s="210"/>
      <c r="AQ112" s="210"/>
      <c r="AR112" s="210"/>
      <c r="AS112" s="210"/>
      <c r="AT112" s="210"/>
      <c r="AU112" s="210"/>
      <c r="AV112" s="210"/>
      <c r="AW112" s="210"/>
      <c r="AX112" s="210"/>
      <c r="AY112" s="210"/>
      <c r="AZ112" s="210"/>
      <c r="BA112" s="210"/>
      <c r="BB112" s="210"/>
      <c r="BC112" s="210"/>
      <c r="BD112" s="210"/>
      <c r="BE112" s="210"/>
      <c r="BF112" s="210"/>
      <c r="BG112" s="210"/>
      <c r="BH112" s="210"/>
      <c r="BI112" s="210"/>
      <c r="BJ112" s="210"/>
      <c r="BK112" s="210"/>
      <c r="BL112" s="210"/>
      <c r="BM112" s="210"/>
      <c r="BN112" s="210"/>
      <c r="BO112" s="210"/>
      <c r="BP112" s="210"/>
      <c r="BQ112" s="210"/>
      <c r="BR112" s="210"/>
      <c r="BS112" s="210"/>
      <c r="BT112" s="210"/>
      <c r="BU112" s="210"/>
      <c r="BV112" s="210"/>
      <c r="BW112" s="210"/>
      <c r="BX112" s="210"/>
      <c r="BY112" s="210"/>
      <c r="BZ112" s="210"/>
      <c r="CA112" s="210"/>
      <c r="CB112" s="210"/>
      <c r="CC112" s="210"/>
      <c r="CD112" s="210"/>
      <c r="CE112" s="67"/>
      <c r="CF112" s="21"/>
      <c r="CG112" s="50"/>
      <c r="CH112" s="50"/>
      <c r="CI112" s="50"/>
      <c r="CJ112" s="50"/>
      <c r="CK112" s="50"/>
      <c r="CL112" s="50"/>
      <c r="CM112" s="50"/>
      <c r="CN112" s="50"/>
      <c r="CO112" s="50"/>
      <c r="CP112" s="50"/>
      <c r="CQ112" s="50"/>
      <c r="CR112" s="50"/>
      <c r="CS112" s="85"/>
      <c r="DH112" s="190"/>
      <c r="DI112" s="204"/>
      <c r="DK112" s="70">
        <f t="shared" si="138"/>
        <v>0</v>
      </c>
      <c r="DL112" s="70">
        <f t="shared" si="304"/>
        <v>0</v>
      </c>
      <c r="DM112" s="70">
        <f t="shared" si="304"/>
        <v>0</v>
      </c>
      <c r="DN112" s="70">
        <f t="shared" si="304"/>
        <v>0</v>
      </c>
      <c r="DO112" s="70">
        <f t="shared" si="304"/>
        <v>0</v>
      </c>
      <c r="DP112" s="70">
        <f t="shared" si="304"/>
        <v>0</v>
      </c>
      <c r="DQ112" s="70">
        <f t="shared" si="304"/>
        <v>0</v>
      </c>
      <c r="DR112" s="70">
        <f t="shared" si="304"/>
        <v>0</v>
      </c>
      <c r="DS112" s="70">
        <f t="shared" si="304"/>
        <v>0</v>
      </c>
      <c r="DT112" s="70">
        <f t="shared" si="304"/>
        <v>0</v>
      </c>
      <c r="DU112" s="70">
        <f t="shared" si="304"/>
        <v>0</v>
      </c>
      <c r="DV112" s="70">
        <f t="shared" si="304"/>
        <v>0</v>
      </c>
      <c r="DW112" s="391">
        <f t="shared" si="173"/>
        <v>0</v>
      </c>
    </row>
    <row r="113" spans="1:171" s="2" customFormat="1" x14ac:dyDescent="0.25">
      <c r="A113" s="17" t="s">
        <v>131</v>
      </c>
      <c r="B113" s="137" t="s">
        <v>142</v>
      </c>
      <c r="C113" s="123"/>
      <c r="D113" s="295"/>
      <c r="E113" s="147"/>
      <c r="F113" s="147"/>
      <c r="G113" s="249"/>
      <c r="H113" s="474">
        <v>2</v>
      </c>
      <c r="I113" s="147"/>
      <c r="J113" s="147"/>
      <c r="K113" s="147"/>
      <c r="L113" s="147"/>
      <c r="M113" s="147"/>
      <c r="N113" s="147"/>
      <c r="O113" s="147"/>
      <c r="P113" s="147"/>
      <c r="Q113" s="147"/>
      <c r="R113" s="147"/>
      <c r="S113" s="249"/>
      <c r="T113" s="127"/>
      <c r="U113" s="127"/>
      <c r="V113" s="248"/>
      <c r="W113" s="147"/>
      <c r="X113" s="147"/>
      <c r="Y113" s="147"/>
      <c r="Z113" s="147"/>
      <c r="AA113" s="147"/>
      <c r="AB113" s="249"/>
      <c r="AC113" s="250">
        <v>150</v>
      </c>
      <c r="AD113" s="127">
        <f t="shared" ref="AD113:AD132" si="370">AC113/$CI$7</f>
        <v>5</v>
      </c>
      <c r="AE113" s="9"/>
      <c r="AF113" s="9"/>
      <c r="AG113" s="9"/>
      <c r="AH113" s="9"/>
      <c r="AI113" s="247"/>
      <c r="AJ113" s="247"/>
      <c r="AK113" s="247"/>
      <c r="AL113" s="341">
        <f t="shared" ref="AL113:AL132" si="371">IF($H113&lt;&gt;AI$7,0,$AD113)</f>
        <v>0</v>
      </c>
      <c r="AM113" s="247"/>
      <c r="AN113" s="247"/>
      <c r="AO113" s="247"/>
      <c r="AP113" s="341">
        <f t="shared" ref="AP113:AP132" si="372">IF($H113&lt;&gt;AM$7,0,$AD113)</f>
        <v>5</v>
      </c>
      <c r="AQ113" s="247"/>
      <c r="AR113" s="247"/>
      <c r="AS113" s="247"/>
      <c r="AT113" s="341">
        <f t="shared" ref="AT113:AT132" si="373">IF($H113&lt;&gt;AQ$7,0,$AD113)</f>
        <v>0</v>
      </c>
      <c r="AU113" s="247"/>
      <c r="AV113" s="247"/>
      <c r="AW113" s="247"/>
      <c r="AX113" s="341">
        <f t="shared" ref="AX113:AX132" si="374">IF($H113&lt;&gt;AU$7,0,$AD113)</f>
        <v>0</v>
      </c>
      <c r="AY113" s="247"/>
      <c r="AZ113" s="247"/>
      <c r="BA113" s="247"/>
      <c r="BB113" s="341">
        <f t="shared" ref="BB113:BB132" si="375">IF($H113&lt;&gt;AY$7,0,$AD113)</f>
        <v>0</v>
      </c>
      <c r="BC113" s="247"/>
      <c r="BD113" s="247"/>
      <c r="BE113" s="247"/>
      <c r="BF113" s="341">
        <f t="shared" ref="BF113:BF132" si="376">IF($H113&lt;&gt;BC$7,0,$AD113)</f>
        <v>0</v>
      </c>
      <c r="BG113" s="247"/>
      <c r="BH113" s="247"/>
      <c r="BI113" s="247"/>
      <c r="BJ113" s="341">
        <f t="shared" ref="BJ113:BJ132" si="377">IF($H113&lt;&gt;BG$7,0,$AD113)</f>
        <v>0</v>
      </c>
      <c r="BK113" s="247"/>
      <c r="BL113" s="247"/>
      <c r="BM113" s="247"/>
      <c r="BN113" s="341">
        <f t="shared" ref="BN113:BN132" si="378">IF($H113&lt;&gt;BK$7,0,$AD113)</f>
        <v>0</v>
      </c>
      <c r="BO113" s="247"/>
      <c r="BP113" s="247"/>
      <c r="BQ113" s="247"/>
      <c r="BR113" s="341">
        <f t="shared" ref="BR113:BR132" si="379">IF($H113&lt;&gt;BO$7,0,$AD113)</f>
        <v>0</v>
      </c>
      <c r="BS113" s="247"/>
      <c r="BT113" s="247"/>
      <c r="BU113" s="247"/>
      <c r="BV113" s="341">
        <f t="shared" ref="BV113:BV132" si="380">IF($H113&lt;&gt;BS$7,0,$AD113)</f>
        <v>0</v>
      </c>
      <c r="BW113" s="247"/>
      <c r="BX113" s="247"/>
      <c r="BY113" s="247"/>
      <c r="BZ113" s="341">
        <f t="shared" ref="BZ113:BZ132" si="381">IF($H113&lt;&gt;BW$7,0,$AD113)</f>
        <v>0</v>
      </c>
      <c r="CA113" s="247"/>
      <c r="CB113" s="247"/>
      <c r="CC113" s="247"/>
      <c r="CD113" s="341">
        <f t="shared" ref="CD113:CD132" si="382">IF($H113&lt;&gt;CA$7,0,$AD113)</f>
        <v>0</v>
      </c>
      <c r="CE113" s="59">
        <f t="shared" ref="CE113:CE133" si="383">IF(ISERROR(AH113/AC113),0,AH113/AC113)</f>
        <v>0</v>
      </c>
      <c r="CF113" s="110" t="str">
        <f t="shared" ref="CF113:CF132" si="384">IF(ISERROR(SEARCH("в",A113)),"",1)</f>
        <v/>
      </c>
      <c r="CG113" s="81">
        <f t="shared" ref="CG113:CG124" si="385">IF(AL113&lt;&gt;0,$AD113,0)</f>
        <v>0</v>
      </c>
      <c r="CH113" s="81">
        <f t="shared" ref="CH113:CH132" si="386">IF(AP113&lt;&gt;0,$AD113,0)</f>
        <v>5</v>
      </c>
      <c r="CI113" s="81">
        <f t="shared" ref="CI113:CI124" si="387">IF(AT113&lt;&gt;0,$AD113,0)</f>
        <v>0</v>
      </c>
      <c r="CJ113" s="81">
        <f t="shared" ref="CJ113:CJ124" si="388">IF(AX113&lt;&gt;0,$AD113,0)</f>
        <v>0</v>
      </c>
      <c r="CK113" s="81">
        <f t="shared" ref="CK113:CK132" si="389">IF(BB113&lt;&gt;0,$AD113,0)</f>
        <v>0</v>
      </c>
      <c r="CL113" s="81">
        <f t="shared" ref="CL113:CL132" si="390">IF(BF113&lt;&gt;0,$AD113,0)</f>
        <v>0</v>
      </c>
      <c r="CM113" s="81">
        <f t="shared" ref="CM113:CM132" si="391">IF(BJ113&lt;&gt;0,$AD113,0)</f>
        <v>0</v>
      </c>
      <c r="CN113" s="81">
        <f t="shared" ref="CN113:CN132" si="392">IF(BN113&lt;&gt;0,$AD113,0)</f>
        <v>0</v>
      </c>
      <c r="CO113" s="81">
        <f t="shared" ref="CO113:CO132" si="393">IF(BR113&lt;&gt;0,$AD113,0)</f>
        <v>0</v>
      </c>
      <c r="CP113" s="81">
        <f t="shared" ref="CP113:CP132" si="394">IF(BV113&lt;&gt;0,$AD113,0)</f>
        <v>0</v>
      </c>
      <c r="CQ113" s="81">
        <f t="shared" ref="CQ113:CQ132" si="395">IF(BZ113&lt;&gt;0,$AD113,0)</f>
        <v>0</v>
      </c>
      <c r="CR113" s="81">
        <f>IF(CD113&lt;&gt;0,$AD113,0)</f>
        <v>0</v>
      </c>
      <c r="CS113" s="84">
        <f>SUM(CG113:CR113)</f>
        <v>5</v>
      </c>
      <c r="CV113" s="14">
        <f t="shared" ref="CV113:CV132" si="396">IF($EO113=0,0,ROUND(4*$AD113*SUM(AI113:AK113)/$EO113,0)/4)</f>
        <v>0</v>
      </c>
      <c r="CW113" s="14">
        <f t="shared" ref="CW113:CW124" si="397">IF($EO113=0,0,ROUND(4*$AD113*SUM(AM113:AO113)/$EO113,0)/4)</f>
        <v>0</v>
      </c>
      <c r="CX113" s="14">
        <f t="shared" ref="CX113:CX124" si="398">IF($EO113=0,0,ROUND(4*$AD113*SUM(AQ113:AS113)/$EO113,0)/4)</f>
        <v>0</v>
      </c>
      <c r="CY113" s="14">
        <f t="shared" ref="CY113:CY124" si="399">IF($EO113=0,0,ROUND(4*$AD113*SUM(AU113:AW113)/$EO113,0)/4)</f>
        <v>0</v>
      </c>
      <c r="CZ113" s="14"/>
      <c r="DA113" s="14"/>
      <c r="DB113" s="14"/>
      <c r="DC113" s="14"/>
      <c r="DD113" s="14">
        <f t="shared" ref="DD113:DD124" si="400">IF($EO113=0,0,ROUND(4*$AD113*SUM(BO113:BQ113)/$EO113,0)/4)</f>
        <v>0</v>
      </c>
      <c r="DE113" s="14">
        <f t="shared" ref="DE113:DE124" si="401">IF($EO113=0,0,ROUND(4*$AD113*(SUM(BS113:BU113))/$EO113,0)/4)</f>
        <v>0</v>
      </c>
      <c r="DF113" s="14">
        <f t="shared" ref="DF113:DF124" si="402">IF($EO113=0,0,ROUND(4*$AD113*(SUM(BW113:BY113))/$EO113,0)/4)</f>
        <v>0</v>
      </c>
      <c r="DG113" s="14">
        <f t="shared" ref="DG113:DG124" si="403">IF($EO113=0,0,ROUND(4*$AD113*(SUM(CA113:CC113))/$EO113,0)/4)</f>
        <v>0</v>
      </c>
      <c r="DH113" s="188">
        <f>SUM(CV113:DG113)</f>
        <v>0</v>
      </c>
      <c r="DI113" s="202">
        <f>MAX(CV113:DG113)</f>
        <v>0</v>
      </c>
      <c r="DK113" s="70">
        <f t="shared" si="138"/>
        <v>0</v>
      </c>
      <c r="DL113" s="70">
        <f t="shared" si="304"/>
        <v>0</v>
      </c>
      <c r="DM113" s="70">
        <f t="shared" si="304"/>
        <v>0</v>
      </c>
      <c r="DN113" s="70">
        <f t="shared" si="304"/>
        <v>0</v>
      </c>
      <c r="DO113" s="70">
        <f t="shared" si="304"/>
        <v>0</v>
      </c>
      <c r="DP113" s="70">
        <f t="shared" si="304"/>
        <v>0</v>
      </c>
      <c r="DQ113" s="70">
        <f t="shared" si="304"/>
        <v>0</v>
      </c>
      <c r="DR113" s="70">
        <f t="shared" si="304"/>
        <v>0</v>
      </c>
      <c r="DS113" s="70">
        <f t="shared" si="304"/>
        <v>0</v>
      </c>
      <c r="DT113" s="70">
        <f t="shared" si="304"/>
        <v>0</v>
      </c>
      <c r="DU113" s="70">
        <f t="shared" si="304"/>
        <v>0</v>
      </c>
      <c r="DV113" s="70">
        <f t="shared" si="304"/>
        <v>0</v>
      </c>
      <c r="DW113" s="391">
        <f t="shared" si="173"/>
        <v>0</v>
      </c>
      <c r="DX113" s="80"/>
      <c r="DY113" s="70">
        <f t="shared" ref="DY113:DY132" si="404">IF(MID(H113,1,1)="1",1,0)+IF(MID(I113,1,1)="1",1,0)+IF(MID(J113,1,1)="1",1,0)+IF(MID(K113,1,1)="1",1,0)+IF(MID(Q113,1,1)="1",1,0)+IF(MID(R113,1,1)="1",1,0)+IF(MID(S113,1,1)="1",1,0)</f>
        <v>0</v>
      </c>
      <c r="DZ113" s="70">
        <f t="shared" ref="DZ113:DZ132" si="405">IF(MID(H113,1,1)="2",1,0)+IF(MID(I113,1,1)="2",1,0)+IF(MID(J113,1,1)="2",1,0)+IF(MID(K113,1,1)="2",1,0)+IF(MID(Q113,1,1)="2",1,0)+IF(MID(R113,1,1)="2",1,0)+IF(MID(S113,1,1)="2",1,0)</f>
        <v>1</v>
      </c>
      <c r="EA113" s="71">
        <f t="shared" ref="EA113:EA132" si="406">IF(MID(H113,1,1)="3",1,0)+IF(MID(I113,1,1)="3",1,0)+IF(MID(J113,1,1)="3",1,0)+IF(MID(K113,1,1)="3",1,0)+IF(MID(Q113,1,1)="3",1,0)+IF(MID(R113,1,1)="3",1,0)+IF(MID(S113,1,1)="3",1,0)</f>
        <v>0</v>
      </c>
      <c r="EB113" s="70">
        <f t="shared" ref="EB113:EB132" si="407">IF(MID(H113,1,1)="4",1,0)+IF(MID(I113,1,1)="4",1,0)+IF(MID(J113,1,1)="4",1,0)+IF(MID(K113,1,1)="4",1,0)+IF(MID(Q113,1,1)="4",1,0)+IF(MID(R113,1,1)="4",1,0)+IF(MID(S113,1,1)="4",1,0)</f>
        <v>0</v>
      </c>
      <c r="EC113" s="70"/>
      <c r="ED113" s="70"/>
      <c r="EE113" s="70"/>
      <c r="EF113" s="70"/>
      <c r="EG113" s="70">
        <f t="shared" ref="EG113:EG132" si="408">IF(MID(H113,1,1)="5",1,0)+IF(MID(I113,1,1)="5",1,0)+IF(MID(J113,1,1)="5",1,0)+IF(MID(K113,1,1)="5",1,0)+IF(MID(Q113,1,1)="5",1,0)+IF(MID(R113,1,1)="5",1,0)+IF(MID(S113,1,1)="5",1,0)</f>
        <v>0</v>
      </c>
      <c r="EH113" s="70">
        <f t="shared" ref="EH113:EH132" si="409">IF(MID(H113,1,1)="6",1,0)+IF(MID(I113,1,1)="6",1,0)+IF(MID(J113,1,1)="6",1,0)+IF(MID(K113,1,1)="6",1,0)+IF(MID(Q113,1,1)="6",1,0)+IF(MID(R113,1,1)="6",1,0)+IF(MID(S113,1,1)="6",1,0)</f>
        <v>0</v>
      </c>
      <c r="EI113" s="70">
        <f t="shared" ref="EI113:EI132" si="410">IF(MID(H113,1,1)="7",1,0)+IF(MID(I113,1,1)="7",1,0)+IF(MID(J113,1,1)="7",1,0)+IF(MID(K113,1,1)="7",1,0)+IF(MID(Q113,1,1)="7",1,0)+IF(MID(R113,1,1)="7",1,0)+IF(MID(S113,1,1)="7",1,0)</f>
        <v>0</v>
      </c>
      <c r="EJ113" s="70">
        <f t="shared" ref="EJ113:EJ132" si="411">IF(MID(H113,1,1)="8",1,0)+IF(MID(I113,1,1)="8",1,0)+IF(MID(J113,1,1)="8",1,0)+IF(MID(K113,1,1)="8",1,0)+IF(MID(Q113,1,1)="8",1,0)+IF(MID(R113,1,1)="8",1,0)+IF(MID(S113,1,1)="8",1,0)</f>
        <v>0</v>
      </c>
      <c r="EK113" s="79">
        <f>SUM(DY113:EJ113)</f>
        <v>1</v>
      </c>
      <c r="EO113" s="62">
        <f>SUM($AI113:$AK113)+SUM($AM113:$AO113)+SUM($AQ113:AS113)+SUM($AU113:AW113)+SUM($BO113:BQ113)+SUM($BS113:BU113)+SUM($BW113:BY113)+SUM($CA113:CC113)</f>
        <v>0</v>
      </c>
      <c r="EP113"/>
      <c r="EQ113"/>
      <c r="ER113"/>
      <c r="ES113"/>
      <c r="ET113"/>
      <c r="EU113"/>
      <c r="EV113"/>
      <c r="EW113"/>
      <c r="EX113"/>
      <c r="EY113"/>
      <c r="EZ113"/>
      <c r="FA113"/>
      <c r="FB113"/>
      <c r="FC113"/>
      <c r="FD113"/>
      <c r="FE113"/>
      <c r="FF113"/>
      <c r="FG113"/>
      <c r="FH113"/>
      <c r="FI113"/>
      <c r="FJ113"/>
      <c r="FK113"/>
      <c r="FL113"/>
      <c r="FM113"/>
      <c r="FN113"/>
      <c r="FO113"/>
    </row>
    <row r="114" spans="1:171" s="2" customFormat="1" x14ac:dyDescent="0.25">
      <c r="A114" s="17" t="s">
        <v>132</v>
      </c>
      <c r="B114" s="137" t="s">
        <v>143</v>
      </c>
      <c r="C114" s="123"/>
      <c r="D114" s="295"/>
      <c r="E114" s="147"/>
      <c r="F114" s="147"/>
      <c r="G114" s="249"/>
      <c r="H114" s="474">
        <v>2</v>
      </c>
      <c r="I114" s="147"/>
      <c r="J114" s="147"/>
      <c r="K114" s="147"/>
      <c r="L114" s="147"/>
      <c r="M114" s="147"/>
      <c r="N114" s="147"/>
      <c r="O114" s="147"/>
      <c r="P114" s="147"/>
      <c r="Q114" s="147"/>
      <c r="R114" s="147"/>
      <c r="S114" s="249"/>
      <c r="T114" s="127"/>
      <c r="U114" s="127"/>
      <c r="V114" s="248"/>
      <c r="W114" s="147"/>
      <c r="X114" s="147"/>
      <c r="Y114" s="147"/>
      <c r="Z114" s="147"/>
      <c r="AA114" s="147"/>
      <c r="AB114" s="249"/>
      <c r="AC114" s="250">
        <v>150</v>
      </c>
      <c r="AD114" s="127">
        <f t="shared" si="370"/>
        <v>5</v>
      </c>
      <c r="AE114" s="9"/>
      <c r="AF114" s="9"/>
      <c r="AG114" s="9"/>
      <c r="AH114" s="9"/>
      <c r="AI114" s="247"/>
      <c r="AJ114" s="247"/>
      <c r="AK114" s="247"/>
      <c r="AL114" s="341">
        <f t="shared" si="371"/>
        <v>0</v>
      </c>
      <c r="AM114" s="247"/>
      <c r="AN114" s="247"/>
      <c r="AO114" s="247"/>
      <c r="AP114" s="341">
        <f t="shared" si="372"/>
        <v>5</v>
      </c>
      <c r="AQ114" s="247"/>
      <c r="AR114" s="247"/>
      <c r="AS114" s="247"/>
      <c r="AT114" s="341">
        <f t="shared" si="373"/>
        <v>0</v>
      </c>
      <c r="AU114" s="247"/>
      <c r="AV114" s="247"/>
      <c r="AW114" s="247"/>
      <c r="AX114" s="341">
        <f t="shared" si="374"/>
        <v>0</v>
      </c>
      <c r="AY114" s="247"/>
      <c r="AZ114" s="247"/>
      <c r="BA114" s="247"/>
      <c r="BB114" s="341">
        <f t="shared" si="375"/>
        <v>0</v>
      </c>
      <c r="BC114" s="247"/>
      <c r="BD114" s="247"/>
      <c r="BE114" s="247"/>
      <c r="BF114" s="341">
        <f t="shared" si="376"/>
        <v>0</v>
      </c>
      <c r="BG114" s="247"/>
      <c r="BH114" s="247"/>
      <c r="BI114" s="247"/>
      <c r="BJ114" s="341">
        <f t="shared" si="377"/>
        <v>0</v>
      </c>
      <c r="BK114" s="247"/>
      <c r="BL114" s="247"/>
      <c r="BM114" s="247"/>
      <c r="BN114" s="341">
        <f t="shared" si="378"/>
        <v>0</v>
      </c>
      <c r="BO114" s="247"/>
      <c r="BP114" s="247"/>
      <c r="BQ114" s="247"/>
      <c r="BR114" s="341">
        <f t="shared" si="379"/>
        <v>0</v>
      </c>
      <c r="BS114" s="247"/>
      <c r="BT114" s="247"/>
      <c r="BU114" s="247"/>
      <c r="BV114" s="341">
        <f t="shared" si="380"/>
        <v>0</v>
      </c>
      <c r="BW114" s="247"/>
      <c r="BX114" s="247"/>
      <c r="BY114" s="247"/>
      <c r="BZ114" s="341">
        <f t="shared" si="381"/>
        <v>0</v>
      </c>
      <c r="CA114" s="247"/>
      <c r="CB114" s="247"/>
      <c r="CC114" s="247"/>
      <c r="CD114" s="341">
        <f t="shared" si="382"/>
        <v>0</v>
      </c>
      <c r="CE114" s="59">
        <f t="shared" si="383"/>
        <v>0</v>
      </c>
      <c r="CF114" s="110" t="str">
        <f t="shared" si="384"/>
        <v/>
      </c>
      <c r="CG114" s="81">
        <f t="shared" si="385"/>
        <v>0</v>
      </c>
      <c r="CH114" s="81">
        <f t="shared" si="386"/>
        <v>5</v>
      </c>
      <c r="CI114" s="81">
        <f t="shared" si="387"/>
        <v>0</v>
      </c>
      <c r="CJ114" s="81">
        <f t="shared" si="388"/>
        <v>0</v>
      </c>
      <c r="CK114" s="81">
        <f t="shared" si="389"/>
        <v>0</v>
      </c>
      <c r="CL114" s="81">
        <f t="shared" si="390"/>
        <v>0</v>
      </c>
      <c r="CM114" s="81">
        <f t="shared" si="391"/>
        <v>0</v>
      </c>
      <c r="CN114" s="81">
        <f t="shared" si="392"/>
        <v>0</v>
      </c>
      <c r="CO114" s="81">
        <f t="shared" si="393"/>
        <v>0</v>
      </c>
      <c r="CP114" s="81">
        <f t="shared" si="394"/>
        <v>0</v>
      </c>
      <c r="CQ114" s="81">
        <f t="shared" si="395"/>
        <v>0</v>
      </c>
      <c r="CR114" s="81">
        <f t="shared" ref="CR114:CR132" si="412">IF(CD114&lt;&gt;0,$AD114,0)</f>
        <v>0</v>
      </c>
      <c r="CS114" s="84">
        <f t="shared" ref="CS114:CS132" si="413">SUM(CG114:CR114)</f>
        <v>5</v>
      </c>
      <c r="CV114" s="14">
        <f t="shared" si="396"/>
        <v>0</v>
      </c>
      <c r="CW114" s="14">
        <f t="shared" si="397"/>
        <v>0</v>
      </c>
      <c r="CX114" s="14">
        <f t="shared" si="398"/>
        <v>0</v>
      </c>
      <c r="CY114" s="14">
        <f t="shared" si="399"/>
        <v>0</v>
      </c>
      <c r="CZ114" s="14"/>
      <c r="DA114" s="14"/>
      <c r="DB114" s="14"/>
      <c r="DC114" s="14"/>
      <c r="DD114" s="14">
        <f t="shared" si="400"/>
        <v>0</v>
      </c>
      <c r="DE114" s="14">
        <f t="shared" si="401"/>
        <v>0</v>
      </c>
      <c r="DF114" s="14">
        <f t="shared" si="402"/>
        <v>0</v>
      </c>
      <c r="DG114" s="14">
        <f t="shared" si="403"/>
        <v>0</v>
      </c>
      <c r="DH114" s="188">
        <f t="shared" ref="DH114:DH132" si="414">SUM(CV114:DG114)</f>
        <v>0</v>
      </c>
      <c r="DI114" s="202">
        <f t="shared" ref="DI114:DI132" si="415">MAX(CV114:DG114)</f>
        <v>0</v>
      </c>
      <c r="DK114" s="70">
        <f t="shared" si="138"/>
        <v>0</v>
      </c>
      <c r="DL114" s="70">
        <f t="shared" si="304"/>
        <v>0</v>
      </c>
      <c r="DM114" s="70">
        <f t="shared" si="304"/>
        <v>0</v>
      </c>
      <c r="DN114" s="70">
        <f t="shared" si="304"/>
        <v>0</v>
      </c>
      <c r="DO114" s="70">
        <f t="shared" si="304"/>
        <v>0</v>
      </c>
      <c r="DP114" s="70">
        <f t="shared" si="304"/>
        <v>0</v>
      </c>
      <c r="DQ114" s="70">
        <f t="shared" si="304"/>
        <v>0</v>
      </c>
      <c r="DR114" s="70">
        <f t="shared" si="304"/>
        <v>0</v>
      </c>
      <c r="DS114" s="70">
        <f t="shared" si="304"/>
        <v>0</v>
      </c>
      <c r="DT114" s="70">
        <f t="shared" si="304"/>
        <v>0</v>
      </c>
      <c r="DU114" s="70">
        <f t="shared" si="304"/>
        <v>0</v>
      </c>
      <c r="DV114" s="70">
        <f t="shared" si="304"/>
        <v>0</v>
      </c>
      <c r="DW114" s="391">
        <f t="shared" si="173"/>
        <v>0</v>
      </c>
      <c r="DX114" s="80"/>
      <c r="DY114" s="70">
        <f t="shared" si="404"/>
        <v>0</v>
      </c>
      <c r="DZ114" s="70">
        <f t="shared" si="405"/>
        <v>1</v>
      </c>
      <c r="EA114" s="71">
        <f t="shared" si="406"/>
        <v>0</v>
      </c>
      <c r="EB114" s="70">
        <f t="shared" si="407"/>
        <v>0</v>
      </c>
      <c r="EC114" s="70"/>
      <c r="ED114" s="70"/>
      <c r="EE114" s="70"/>
      <c r="EF114" s="70"/>
      <c r="EG114" s="70">
        <f t="shared" si="408"/>
        <v>0</v>
      </c>
      <c r="EH114" s="70">
        <f t="shared" si="409"/>
        <v>0</v>
      </c>
      <c r="EI114" s="70">
        <f t="shared" si="410"/>
        <v>0</v>
      </c>
      <c r="EJ114" s="70">
        <f t="shared" si="411"/>
        <v>0</v>
      </c>
      <c r="EK114" s="79">
        <f t="shared" ref="EK114:EK132" si="416">SUM(DY114:EJ114)</f>
        <v>1</v>
      </c>
      <c r="EO114" s="62">
        <f>SUM($AI114:$AK114)+SUM($AM114:$AO114)+SUM($AQ114:AS114)+SUM($AU114:AW114)+SUM($BO114:BQ114)+SUM($BS114:BU114)+SUM($BW114:BY114)+SUM($CA114:CC114)</f>
        <v>0</v>
      </c>
      <c r="EP114"/>
      <c r="EQ114"/>
      <c r="ER114"/>
      <c r="ES114"/>
      <c r="ET114"/>
      <c r="EU114"/>
      <c r="EV114"/>
      <c r="EW114"/>
      <c r="EX114"/>
      <c r="EY114"/>
      <c r="EZ114"/>
      <c r="FA114"/>
      <c r="FB114"/>
      <c r="FC114"/>
      <c r="FD114"/>
      <c r="FE114"/>
      <c r="FF114"/>
      <c r="FG114"/>
      <c r="FH114"/>
      <c r="FI114"/>
      <c r="FJ114"/>
      <c r="FK114"/>
      <c r="FL114"/>
      <c r="FM114"/>
      <c r="FN114"/>
      <c r="FO114"/>
    </row>
    <row r="115" spans="1:171" s="2" customFormat="1" x14ac:dyDescent="0.25">
      <c r="A115" s="17" t="s">
        <v>133</v>
      </c>
      <c r="B115" s="137" t="s">
        <v>144</v>
      </c>
      <c r="C115" s="122"/>
      <c r="D115" s="248"/>
      <c r="E115" s="147"/>
      <c r="F115" s="147"/>
      <c r="G115" s="249"/>
      <c r="H115" s="474">
        <v>2</v>
      </c>
      <c r="I115" s="147"/>
      <c r="J115" s="147"/>
      <c r="K115" s="147"/>
      <c r="L115" s="147"/>
      <c r="M115" s="147"/>
      <c r="N115" s="147"/>
      <c r="O115" s="147"/>
      <c r="P115" s="147"/>
      <c r="Q115" s="147"/>
      <c r="R115" s="147"/>
      <c r="S115" s="249"/>
      <c r="T115" s="127"/>
      <c r="U115" s="127"/>
      <c r="V115" s="248"/>
      <c r="W115" s="147"/>
      <c r="X115" s="147"/>
      <c r="Y115" s="147"/>
      <c r="Z115" s="147"/>
      <c r="AA115" s="147"/>
      <c r="AB115" s="249"/>
      <c r="AC115" s="250">
        <v>150</v>
      </c>
      <c r="AD115" s="127">
        <f t="shared" si="370"/>
        <v>5</v>
      </c>
      <c r="AE115" s="9"/>
      <c r="AF115" s="9"/>
      <c r="AG115" s="9"/>
      <c r="AH115" s="9"/>
      <c r="AI115" s="247"/>
      <c r="AJ115" s="247"/>
      <c r="AK115" s="247"/>
      <c r="AL115" s="341">
        <f t="shared" si="371"/>
        <v>0</v>
      </c>
      <c r="AM115" s="247"/>
      <c r="AN115" s="247"/>
      <c r="AO115" s="247"/>
      <c r="AP115" s="341">
        <f t="shared" si="372"/>
        <v>5</v>
      </c>
      <c r="AQ115" s="247"/>
      <c r="AR115" s="247"/>
      <c r="AS115" s="247"/>
      <c r="AT115" s="341">
        <f t="shared" si="373"/>
        <v>0</v>
      </c>
      <c r="AU115" s="247"/>
      <c r="AV115" s="247"/>
      <c r="AW115" s="247"/>
      <c r="AX115" s="341">
        <f t="shared" si="374"/>
        <v>0</v>
      </c>
      <c r="AY115" s="247"/>
      <c r="AZ115" s="247"/>
      <c r="BA115" s="247"/>
      <c r="BB115" s="341">
        <f t="shared" si="375"/>
        <v>0</v>
      </c>
      <c r="BC115" s="247"/>
      <c r="BD115" s="247"/>
      <c r="BE115" s="247"/>
      <c r="BF115" s="341">
        <f t="shared" si="376"/>
        <v>0</v>
      </c>
      <c r="BG115" s="247"/>
      <c r="BH115" s="247"/>
      <c r="BI115" s="247"/>
      <c r="BJ115" s="341">
        <f t="shared" si="377"/>
        <v>0</v>
      </c>
      <c r="BK115" s="247"/>
      <c r="BL115" s="247"/>
      <c r="BM115" s="247"/>
      <c r="BN115" s="341">
        <f t="shared" si="378"/>
        <v>0</v>
      </c>
      <c r="BO115" s="247"/>
      <c r="BP115" s="247"/>
      <c r="BQ115" s="247"/>
      <c r="BR115" s="341">
        <f t="shared" si="379"/>
        <v>0</v>
      </c>
      <c r="BS115" s="247"/>
      <c r="BT115" s="247"/>
      <c r="BU115" s="247"/>
      <c r="BV115" s="341">
        <f t="shared" si="380"/>
        <v>0</v>
      </c>
      <c r="BW115" s="247"/>
      <c r="BX115" s="247"/>
      <c r="BY115" s="247"/>
      <c r="BZ115" s="341">
        <f t="shared" si="381"/>
        <v>0</v>
      </c>
      <c r="CA115" s="247"/>
      <c r="CB115" s="247"/>
      <c r="CC115" s="247"/>
      <c r="CD115" s="341">
        <f t="shared" si="382"/>
        <v>0</v>
      </c>
      <c r="CE115" s="59">
        <f t="shared" si="383"/>
        <v>0</v>
      </c>
      <c r="CF115" s="110" t="str">
        <f t="shared" si="384"/>
        <v/>
      </c>
      <c r="CG115" s="81">
        <f t="shared" si="385"/>
        <v>0</v>
      </c>
      <c r="CH115" s="81">
        <f t="shared" si="386"/>
        <v>5</v>
      </c>
      <c r="CI115" s="81">
        <f t="shared" si="387"/>
        <v>0</v>
      </c>
      <c r="CJ115" s="81">
        <f t="shared" si="388"/>
        <v>0</v>
      </c>
      <c r="CK115" s="81">
        <f t="shared" si="389"/>
        <v>0</v>
      </c>
      <c r="CL115" s="81">
        <f t="shared" si="390"/>
        <v>0</v>
      </c>
      <c r="CM115" s="81">
        <f t="shared" si="391"/>
        <v>0</v>
      </c>
      <c r="CN115" s="81">
        <f t="shared" si="392"/>
        <v>0</v>
      </c>
      <c r="CO115" s="81">
        <f t="shared" si="393"/>
        <v>0</v>
      </c>
      <c r="CP115" s="81">
        <f t="shared" si="394"/>
        <v>0</v>
      </c>
      <c r="CQ115" s="81">
        <f t="shared" si="395"/>
        <v>0</v>
      </c>
      <c r="CR115" s="81">
        <f t="shared" si="412"/>
        <v>0</v>
      </c>
      <c r="CS115" s="84">
        <f t="shared" si="413"/>
        <v>5</v>
      </c>
      <c r="CV115" s="14">
        <f t="shared" si="396"/>
        <v>0</v>
      </c>
      <c r="CW115" s="14">
        <f t="shared" si="397"/>
        <v>0</v>
      </c>
      <c r="CX115" s="14">
        <f t="shared" si="398"/>
        <v>0</v>
      </c>
      <c r="CY115" s="14">
        <f t="shared" si="399"/>
        <v>0</v>
      </c>
      <c r="CZ115" s="14"/>
      <c r="DA115" s="14"/>
      <c r="DB115" s="14"/>
      <c r="DC115" s="14"/>
      <c r="DD115" s="14">
        <f t="shared" si="400"/>
        <v>0</v>
      </c>
      <c r="DE115" s="14">
        <f t="shared" si="401"/>
        <v>0</v>
      </c>
      <c r="DF115" s="14">
        <f t="shared" si="402"/>
        <v>0</v>
      </c>
      <c r="DG115" s="14">
        <f t="shared" si="403"/>
        <v>0</v>
      </c>
      <c r="DH115" s="188">
        <f t="shared" si="414"/>
        <v>0</v>
      </c>
      <c r="DI115" s="202">
        <f t="shared" si="415"/>
        <v>0</v>
      </c>
      <c r="DK115" s="70">
        <f t="shared" si="138"/>
        <v>0</v>
      </c>
      <c r="DL115" s="70">
        <f t="shared" si="304"/>
        <v>0</v>
      </c>
      <c r="DM115" s="70">
        <f t="shared" si="304"/>
        <v>0</v>
      </c>
      <c r="DN115" s="70">
        <f t="shared" si="304"/>
        <v>0</v>
      </c>
      <c r="DO115" s="70">
        <f t="shared" si="304"/>
        <v>0</v>
      </c>
      <c r="DP115" s="70">
        <f t="shared" si="304"/>
        <v>0</v>
      </c>
      <c r="DQ115" s="70">
        <f t="shared" si="304"/>
        <v>0</v>
      </c>
      <c r="DR115" s="70">
        <f t="shared" si="304"/>
        <v>0</v>
      </c>
      <c r="DS115" s="70">
        <f t="shared" si="304"/>
        <v>0</v>
      </c>
      <c r="DT115" s="70">
        <f t="shared" si="304"/>
        <v>0</v>
      </c>
      <c r="DU115" s="70">
        <f t="shared" si="304"/>
        <v>0</v>
      </c>
      <c r="DV115" s="70">
        <f t="shared" si="304"/>
        <v>0</v>
      </c>
      <c r="DW115" s="391">
        <f t="shared" si="173"/>
        <v>0</v>
      </c>
      <c r="DX115" s="80"/>
      <c r="DY115" s="70">
        <f t="shared" si="404"/>
        <v>0</v>
      </c>
      <c r="DZ115" s="70">
        <f t="shared" si="405"/>
        <v>1</v>
      </c>
      <c r="EA115" s="71">
        <f t="shared" si="406"/>
        <v>0</v>
      </c>
      <c r="EB115" s="70">
        <f t="shared" si="407"/>
        <v>0</v>
      </c>
      <c r="EC115" s="70"/>
      <c r="ED115" s="70"/>
      <c r="EE115" s="70"/>
      <c r="EF115" s="70"/>
      <c r="EG115" s="70">
        <f t="shared" si="408"/>
        <v>0</v>
      </c>
      <c r="EH115" s="70">
        <f t="shared" si="409"/>
        <v>0</v>
      </c>
      <c r="EI115" s="70">
        <f t="shared" si="410"/>
        <v>0</v>
      </c>
      <c r="EJ115" s="70">
        <f t="shared" si="411"/>
        <v>0</v>
      </c>
      <c r="EK115" s="79">
        <f t="shared" si="416"/>
        <v>1</v>
      </c>
      <c r="EO115" s="62">
        <f>SUM($AI115:$AK115)+SUM($AM115:$AO115)+SUM($AQ115:AS115)+SUM($AU115:AW115)+SUM($BO115:BQ115)+SUM($BS115:BU115)+SUM($BW115:BY115)+SUM($CA115:CC115)</f>
        <v>0</v>
      </c>
      <c r="EP115"/>
      <c r="EQ115"/>
      <c r="ER115"/>
      <c r="ES115"/>
      <c r="ET115"/>
      <c r="EU115"/>
      <c r="EV115"/>
      <c r="EW115"/>
      <c r="EX115"/>
      <c r="EY115"/>
      <c r="EZ115"/>
      <c r="FA115"/>
      <c r="FB115"/>
      <c r="FC115"/>
      <c r="FD115"/>
      <c r="FE115"/>
      <c r="FF115"/>
      <c r="FG115"/>
      <c r="FH115"/>
      <c r="FI115"/>
      <c r="FJ115"/>
      <c r="FK115"/>
      <c r="FL115"/>
      <c r="FM115"/>
      <c r="FN115"/>
      <c r="FO115"/>
    </row>
    <row r="116" spans="1:171" s="2" customFormat="1" x14ac:dyDescent="0.25">
      <c r="A116" s="17" t="s">
        <v>134</v>
      </c>
      <c r="B116" s="137" t="s">
        <v>145</v>
      </c>
      <c r="C116" s="122"/>
      <c r="D116" s="248"/>
      <c r="E116" s="147"/>
      <c r="F116" s="147"/>
      <c r="G116" s="249"/>
      <c r="H116" s="474">
        <v>3</v>
      </c>
      <c r="I116" s="147"/>
      <c r="J116" s="147"/>
      <c r="K116" s="147"/>
      <c r="L116" s="147"/>
      <c r="M116" s="147"/>
      <c r="N116" s="147"/>
      <c r="O116" s="147"/>
      <c r="P116" s="147"/>
      <c r="Q116" s="147"/>
      <c r="R116" s="147"/>
      <c r="S116" s="249"/>
      <c r="T116" s="127"/>
      <c r="U116" s="127"/>
      <c r="V116" s="248"/>
      <c r="W116" s="147"/>
      <c r="X116" s="147"/>
      <c r="Y116" s="147"/>
      <c r="Z116" s="147"/>
      <c r="AA116" s="147"/>
      <c r="AB116" s="249"/>
      <c r="AC116" s="250">
        <v>150</v>
      </c>
      <c r="AD116" s="127">
        <f t="shared" si="370"/>
        <v>5</v>
      </c>
      <c r="AE116" s="9"/>
      <c r="AF116" s="9"/>
      <c r="AG116" s="9"/>
      <c r="AH116" s="9"/>
      <c r="AI116" s="247"/>
      <c r="AJ116" s="247"/>
      <c r="AK116" s="247"/>
      <c r="AL116" s="341">
        <f t="shared" si="371"/>
        <v>0</v>
      </c>
      <c r="AM116" s="247"/>
      <c r="AN116" s="247"/>
      <c r="AO116" s="247"/>
      <c r="AP116" s="341">
        <f t="shared" si="372"/>
        <v>0</v>
      </c>
      <c r="AQ116" s="247"/>
      <c r="AR116" s="247"/>
      <c r="AS116" s="247"/>
      <c r="AT116" s="341">
        <f t="shared" si="373"/>
        <v>5</v>
      </c>
      <c r="AU116" s="247"/>
      <c r="AV116" s="247"/>
      <c r="AW116" s="247"/>
      <c r="AX116" s="341">
        <f t="shared" si="374"/>
        <v>0</v>
      </c>
      <c r="AY116" s="247"/>
      <c r="AZ116" s="247"/>
      <c r="BA116" s="247"/>
      <c r="BB116" s="341">
        <f t="shared" si="375"/>
        <v>0</v>
      </c>
      <c r="BC116" s="247"/>
      <c r="BD116" s="247"/>
      <c r="BE116" s="247"/>
      <c r="BF116" s="341">
        <f t="shared" si="376"/>
        <v>0</v>
      </c>
      <c r="BG116" s="247"/>
      <c r="BH116" s="247"/>
      <c r="BI116" s="247"/>
      <c r="BJ116" s="341">
        <f t="shared" si="377"/>
        <v>0</v>
      </c>
      <c r="BK116" s="247"/>
      <c r="BL116" s="247"/>
      <c r="BM116" s="247"/>
      <c r="BN116" s="341">
        <f t="shared" si="378"/>
        <v>0</v>
      </c>
      <c r="BO116" s="247"/>
      <c r="BP116" s="247"/>
      <c r="BQ116" s="247"/>
      <c r="BR116" s="341">
        <f t="shared" si="379"/>
        <v>0</v>
      </c>
      <c r="BS116" s="247"/>
      <c r="BT116" s="247"/>
      <c r="BU116" s="247"/>
      <c r="BV116" s="341">
        <f t="shared" si="380"/>
        <v>0</v>
      </c>
      <c r="BW116" s="247"/>
      <c r="BX116" s="247"/>
      <c r="BY116" s="247"/>
      <c r="BZ116" s="341">
        <f t="shared" si="381"/>
        <v>0</v>
      </c>
      <c r="CA116" s="247"/>
      <c r="CB116" s="247"/>
      <c r="CC116" s="247"/>
      <c r="CD116" s="341">
        <f t="shared" si="382"/>
        <v>0</v>
      </c>
      <c r="CE116" s="59">
        <f t="shared" si="383"/>
        <v>0</v>
      </c>
      <c r="CF116" s="110" t="str">
        <f t="shared" si="384"/>
        <v/>
      </c>
      <c r="CG116" s="81">
        <f t="shared" si="385"/>
        <v>0</v>
      </c>
      <c r="CH116" s="81">
        <f t="shared" si="386"/>
        <v>0</v>
      </c>
      <c r="CI116" s="81">
        <f t="shared" si="387"/>
        <v>5</v>
      </c>
      <c r="CJ116" s="81">
        <f t="shared" si="388"/>
        <v>0</v>
      </c>
      <c r="CK116" s="81">
        <f t="shared" si="389"/>
        <v>0</v>
      </c>
      <c r="CL116" s="81">
        <f t="shared" si="390"/>
        <v>0</v>
      </c>
      <c r="CM116" s="81">
        <f t="shared" si="391"/>
        <v>0</v>
      </c>
      <c r="CN116" s="81">
        <f t="shared" si="392"/>
        <v>0</v>
      </c>
      <c r="CO116" s="81">
        <f t="shared" si="393"/>
        <v>0</v>
      </c>
      <c r="CP116" s="81">
        <f t="shared" si="394"/>
        <v>0</v>
      </c>
      <c r="CQ116" s="81">
        <f t="shared" si="395"/>
        <v>0</v>
      </c>
      <c r="CR116" s="81">
        <f t="shared" si="412"/>
        <v>0</v>
      </c>
      <c r="CS116" s="84">
        <f t="shared" si="413"/>
        <v>5</v>
      </c>
      <c r="CV116" s="14">
        <f t="shared" si="396"/>
        <v>0</v>
      </c>
      <c r="CW116" s="14">
        <f t="shared" si="397"/>
        <v>0</v>
      </c>
      <c r="CX116" s="14">
        <f t="shared" si="398"/>
        <v>0</v>
      </c>
      <c r="CY116" s="14">
        <f t="shared" si="399"/>
        <v>0</v>
      </c>
      <c r="CZ116" s="14"/>
      <c r="DA116" s="14"/>
      <c r="DB116" s="14"/>
      <c r="DC116" s="14"/>
      <c r="DD116" s="14">
        <f t="shared" si="400"/>
        <v>0</v>
      </c>
      <c r="DE116" s="14">
        <f t="shared" si="401"/>
        <v>0</v>
      </c>
      <c r="DF116" s="14">
        <f t="shared" si="402"/>
        <v>0</v>
      </c>
      <c r="DG116" s="14">
        <f t="shared" si="403"/>
        <v>0</v>
      </c>
      <c r="DH116" s="188">
        <f t="shared" si="414"/>
        <v>0</v>
      </c>
      <c r="DI116" s="202">
        <f t="shared" si="415"/>
        <v>0</v>
      </c>
      <c r="DK116" s="70">
        <f t="shared" si="138"/>
        <v>0</v>
      </c>
      <c r="DL116" s="70">
        <f t="shared" si="304"/>
        <v>0</v>
      </c>
      <c r="DM116" s="70">
        <f t="shared" si="304"/>
        <v>0</v>
      </c>
      <c r="DN116" s="70">
        <f t="shared" si="304"/>
        <v>0</v>
      </c>
      <c r="DO116" s="70">
        <f t="shared" si="304"/>
        <v>0</v>
      </c>
      <c r="DP116" s="70">
        <f t="shared" si="304"/>
        <v>0</v>
      </c>
      <c r="DQ116" s="70">
        <f t="shared" si="304"/>
        <v>0</v>
      </c>
      <c r="DR116" s="70">
        <f t="shared" si="304"/>
        <v>0</v>
      </c>
      <c r="DS116" s="70">
        <f t="shared" si="304"/>
        <v>0</v>
      </c>
      <c r="DT116" s="70">
        <f t="shared" si="304"/>
        <v>0</v>
      </c>
      <c r="DU116" s="70">
        <f t="shared" si="304"/>
        <v>0</v>
      </c>
      <c r="DV116" s="70">
        <f t="shared" si="304"/>
        <v>0</v>
      </c>
      <c r="DW116" s="391">
        <f t="shared" si="173"/>
        <v>0</v>
      </c>
      <c r="DX116" s="80"/>
      <c r="DY116" s="70">
        <f t="shared" si="404"/>
        <v>0</v>
      </c>
      <c r="DZ116" s="70">
        <f t="shared" si="405"/>
        <v>0</v>
      </c>
      <c r="EA116" s="71">
        <f t="shared" si="406"/>
        <v>1</v>
      </c>
      <c r="EB116" s="70">
        <f t="shared" si="407"/>
        <v>0</v>
      </c>
      <c r="EC116" s="70"/>
      <c r="ED116" s="70"/>
      <c r="EE116" s="70"/>
      <c r="EF116" s="70"/>
      <c r="EG116" s="70">
        <f t="shared" si="408"/>
        <v>0</v>
      </c>
      <c r="EH116" s="70">
        <f t="shared" si="409"/>
        <v>0</v>
      </c>
      <c r="EI116" s="70">
        <f t="shared" si="410"/>
        <v>0</v>
      </c>
      <c r="EJ116" s="70">
        <f t="shared" si="411"/>
        <v>0</v>
      </c>
      <c r="EK116" s="79">
        <f t="shared" si="416"/>
        <v>1</v>
      </c>
      <c r="EO116" s="62">
        <f>SUM($AI116:$AK116)+SUM($AM116:$AO116)+SUM($AQ116:AS116)+SUM($AU116:AW116)+SUM($BO116:BQ116)+SUM($BS116:BU116)+SUM($BW116:BY116)+SUM($CA116:CC116)</f>
        <v>0</v>
      </c>
      <c r="EP116"/>
      <c r="EQ116"/>
      <c r="ER116"/>
      <c r="ES116"/>
      <c r="ET116"/>
      <c r="EU116"/>
      <c r="EV116"/>
      <c r="EW116"/>
      <c r="EX116"/>
      <c r="EY116"/>
      <c r="EZ116"/>
      <c r="FA116"/>
      <c r="FB116"/>
      <c r="FC116"/>
      <c r="FD116"/>
      <c r="FE116"/>
      <c r="FF116"/>
      <c r="FG116"/>
      <c r="FH116"/>
      <c r="FI116"/>
      <c r="FJ116"/>
      <c r="FK116"/>
      <c r="FL116"/>
      <c r="FM116"/>
      <c r="FN116"/>
      <c r="FO116"/>
    </row>
    <row r="117" spans="1:171" s="1" customFormat="1" x14ac:dyDescent="0.25">
      <c r="A117" s="17" t="s">
        <v>135</v>
      </c>
      <c r="B117" s="137" t="s">
        <v>146</v>
      </c>
      <c r="C117" s="122"/>
      <c r="D117" s="248"/>
      <c r="E117" s="147"/>
      <c r="F117" s="147"/>
      <c r="G117" s="249"/>
      <c r="H117" s="474">
        <v>3</v>
      </c>
      <c r="I117" s="147"/>
      <c r="J117" s="147"/>
      <c r="K117" s="147"/>
      <c r="L117" s="147"/>
      <c r="M117" s="147"/>
      <c r="N117" s="147"/>
      <c r="O117" s="147"/>
      <c r="P117" s="147"/>
      <c r="Q117" s="147"/>
      <c r="R117" s="147"/>
      <c r="S117" s="249"/>
      <c r="T117" s="127"/>
      <c r="U117" s="127"/>
      <c r="V117" s="248"/>
      <c r="W117" s="147"/>
      <c r="X117" s="147"/>
      <c r="Y117" s="147"/>
      <c r="Z117" s="147"/>
      <c r="AA117" s="147"/>
      <c r="AB117" s="249"/>
      <c r="AC117" s="250">
        <v>90</v>
      </c>
      <c r="AD117" s="127">
        <f t="shared" si="370"/>
        <v>3</v>
      </c>
      <c r="AE117" s="9"/>
      <c r="AF117" s="9"/>
      <c r="AG117" s="9"/>
      <c r="AH117" s="9"/>
      <c r="AI117" s="247"/>
      <c r="AJ117" s="247"/>
      <c r="AK117" s="247"/>
      <c r="AL117" s="341">
        <f t="shared" si="371"/>
        <v>0</v>
      </c>
      <c r="AM117" s="247"/>
      <c r="AN117" s="247"/>
      <c r="AO117" s="247"/>
      <c r="AP117" s="341">
        <f t="shared" si="372"/>
        <v>0</v>
      </c>
      <c r="AQ117" s="247"/>
      <c r="AR117" s="247"/>
      <c r="AS117" s="247"/>
      <c r="AT117" s="341">
        <f t="shared" si="373"/>
        <v>3</v>
      </c>
      <c r="AU117" s="247"/>
      <c r="AV117" s="247"/>
      <c r="AW117" s="247"/>
      <c r="AX117" s="341">
        <f t="shared" si="374"/>
        <v>0</v>
      </c>
      <c r="AY117" s="247"/>
      <c r="AZ117" s="247"/>
      <c r="BA117" s="247"/>
      <c r="BB117" s="341">
        <f t="shared" si="375"/>
        <v>0</v>
      </c>
      <c r="BC117" s="247"/>
      <c r="BD117" s="247"/>
      <c r="BE117" s="247"/>
      <c r="BF117" s="341">
        <f t="shared" si="376"/>
        <v>0</v>
      </c>
      <c r="BG117" s="247"/>
      <c r="BH117" s="247"/>
      <c r="BI117" s="247"/>
      <c r="BJ117" s="341">
        <f t="shared" si="377"/>
        <v>0</v>
      </c>
      <c r="BK117" s="247"/>
      <c r="BL117" s="247"/>
      <c r="BM117" s="247"/>
      <c r="BN117" s="341">
        <f t="shared" si="378"/>
        <v>0</v>
      </c>
      <c r="BO117" s="247"/>
      <c r="BP117" s="247"/>
      <c r="BQ117" s="247"/>
      <c r="BR117" s="341">
        <f t="shared" si="379"/>
        <v>0</v>
      </c>
      <c r="BS117" s="247"/>
      <c r="BT117" s="247"/>
      <c r="BU117" s="247"/>
      <c r="BV117" s="341">
        <f t="shared" si="380"/>
        <v>0</v>
      </c>
      <c r="BW117" s="247"/>
      <c r="BX117" s="247"/>
      <c r="BY117" s="247"/>
      <c r="BZ117" s="341">
        <f t="shared" si="381"/>
        <v>0</v>
      </c>
      <c r="CA117" s="247"/>
      <c r="CB117" s="247"/>
      <c r="CC117" s="247"/>
      <c r="CD117" s="341">
        <f t="shared" si="382"/>
        <v>0</v>
      </c>
      <c r="CE117" s="59">
        <f t="shared" si="383"/>
        <v>0</v>
      </c>
      <c r="CF117" s="110" t="str">
        <f t="shared" si="384"/>
        <v/>
      </c>
      <c r="CG117" s="81">
        <f t="shared" si="385"/>
        <v>0</v>
      </c>
      <c r="CH117" s="81">
        <f t="shared" si="386"/>
        <v>0</v>
      </c>
      <c r="CI117" s="81">
        <f t="shared" si="387"/>
        <v>3</v>
      </c>
      <c r="CJ117" s="81">
        <f t="shared" si="388"/>
        <v>0</v>
      </c>
      <c r="CK117" s="81">
        <f t="shared" si="389"/>
        <v>0</v>
      </c>
      <c r="CL117" s="81">
        <f t="shared" si="390"/>
        <v>0</v>
      </c>
      <c r="CM117" s="81">
        <f t="shared" si="391"/>
        <v>0</v>
      </c>
      <c r="CN117" s="81">
        <f t="shared" si="392"/>
        <v>0</v>
      </c>
      <c r="CO117" s="81">
        <f t="shared" si="393"/>
        <v>0</v>
      </c>
      <c r="CP117" s="81">
        <f t="shared" si="394"/>
        <v>0</v>
      </c>
      <c r="CQ117" s="81">
        <f t="shared" si="395"/>
        <v>0</v>
      </c>
      <c r="CR117" s="81">
        <f t="shared" si="412"/>
        <v>0</v>
      </c>
      <c r="CS117" s="84">
        <f t="shared" si="413"/>
        <v>3</v>
      </c>
      <c r="CT117" s="2"/>
      <c r="CU117" s="2"/>
      <c r="CV117" s="14">
        <f t="shared" si="396"/>
        <v>0</v>
      </c>
      <c r="CW117" s="14">
        <f t="shared" si="397"/>
        <v>0</v>
      </c>
      <c r="CX117" s="14">
        <f t="shared" si="398"/>
        <v>0</v>
      </c>
      <c r="CY117" s="14">
        <f t="shared" si="399"/>
        <v>0</v>
      </c>
      <c r="CZ117" s="14"/>
      <c r="DA117" s="14"/>
      <c r="DB117" s="14"/>
      <c r="DC117" s="14"/>
      <c r="DD117" s="14">
        <f t="shared" si="400"/>
        <v>0</v>
      </c>
      <c r="DE117" s="14">
        <f t="shared" si="401"/>
        <v>0</v>
      </c>
      <c r="DF117" s="14">
        <f t="shared" si="402"/>
        <v>0</v>
      </c>
      <c r="DG117" s="14">
        <f t="shared" si="403"/>
        <v>0</v>
      </c>
      <c r="DH117" s="188">
        <f t="shared" si="414"/>
        <v>0</v>
      </c>
      <c r="DI117" s="202">
        <f t="shared" si="415"/>
        <v>0</v>
      </c>
      <c r="DK117" s="70">
        <f t="shared" si="138"/>
        <v>0</v>
      </c>
      <c r="DL117" s="70">
        <f t="shared" si="304"/>
        <v>0</v>
      </c>
      <c r="DM117" s="70">
        <f t="shared" si="304"/>
        <v>0</v>
      </c>
      <c r="DN117" s="70">
        <f t="shared" si="304"/>
        <v>0</v>
      </c>
      <c r="DO117" s="70">
        <f t="shared" si="304"/>
        <v>0</v>
      </c>
      <c r="DP117" s="70">
        <f t="shared" si="304"/>
        <v>0</v>
      </c>
      <c r="DQ117" s="70">
        <f t="shared" si="304"/>
        <v>0</v>
      </c>
      <c r="DR117" s="70">
        <f t="shared" si="304"/>
        <v>0</v>
      </c>
      <c r="DS117" s="70">
        <f t="shared" si="304"/>
        <v>0</v>
      </c>
      <c r="DT117" s="70">
        <f t="shared" si="304"/>
        <v>0</v>
      </c>
      <c r="DU117" s="70">
        <f t="shared" si="304"/>
        <v>0</v>
      </c>
      <c r="DV117" s="70">
        <f t="shared" si="304"/>
        <v>0</v>
      </c>
      <c r="DW117" s="391">
        <f t="shared" si="173"/>
        <v>0</v>
      </c>
      <c r="DX117" s="80"/>
      <c r="DY117" s="70">
        <f t="shared" si="404"/>
        <v>0</v>
      </c>
      <c r="DZ117" s="70">
        <f t="shared" si="405"/>
        <v>0</v>
      </c>
      <c r="EA117" s="71">
        <f t="shared" si="406"/>
        <v>1</v>
      </c>
      <c r="EB117" s="70">
        <f t="shared" si="407"/>
        <v>0</v>
      </c>
      <c r="EC117" s="70"/>
      <c r="ED117" s="70"/>
      <c r="EE117" s="70"/>
      <c r="EF117" s="70"/>
      <c r="EG117" s="70">
        <f t="shared" si="408"/>
        <v>0</v>
      </c>
      <c r="EH117" s="70">
        <f t="shared" si="409"/>
        <v>0</v>
      </c>
      <c r="EI117" s="70">
        <f t="shared" si="410"/>
        <v>0</v>
      </c>
      <c r="EJ117" s="70">
        <f t="shared" si="411"/>
        <v>0</v>
      </c>
      <c r="EK117" s="79">
        <f t="shared" si="416"/>
        <v>1</v>
      </c>
      <c r="EO117" s="62">
        <f>SUM($AI117:$AK117)+SUM($AM117:$AO117)+SUM($AQ117:AS117)+SUM($AU117:AW117)+SUM($BO117:BQ117)+SUM($BS117:BU117)+SUM($BW117:BY117)+SUM($CA117:CC117)</f>
        <v>0</v>
      </c>
      <c r="EP117"/>
      <c r="EQ117"/>
      <c r="ER117"/>
      <c r="ES117"/>
      <c r="ET117"/>
      <c r="EU117"/>
      <c r="EV117"/>
      <c r="EW117"/>
      <c r="EX117"/>
      <c r="EY117"/>
      <c r="EZ117"/>
      <c r="FA117"/>
      <c r="FB117"/>
      <c r="FC117"/>
      <c r="FD117"/>
      <c r="FE117"/>
      <c r="FF117"/>
      <c r="FG117"/>
      <c r="FH117"/>
      <c r="FI117"/>
      <c r="FJ117"/>
      <c r="FK117"/>
      <c r="FL117"/>
      <c r="FM117"/>
      <c r="FN117"/>
      <c r="FO117"/>
    </row>
    <row r="118" spans="1:171" s="2" customFormat="1" hidden="1" x14ac:dyDescent="0.25">
      <c r="A118" s="17" t="s">
        <v>136</v>
      </c>
      <c r="B118" s="137" t="s">
        <v>147</v>
      </c>
      <c r="C118" s="122"/>
      <c r="D118" s="248"/>
      <c r="E118" s="147"/>
      <c r="F118" s="147"/>
      <c r="G118" s="249"/>
      <c r="H118" s="296"/>
      <c r="I118" s="147"/>
      <c r="J118" s="147"/>
      <c r="K118" s="147"/>
      <c r="L118" s="147"/>
      <c r="M118" s="147"/>
      <c r="N118" s="147"/>
      <c r="O118" s="147"/>
      <c r="P118" s="147"/>
      <c r="Q118" s="147"/>
      <c r="R118" s="147"/>
      <c r="S118" s="249"/>
      <c r="T118" s="127"/>
      <c r="U118" s="127"/>
      <c r="V118" s="248"/>
      <c r="W118" s="147"/>
      <c r="X118" s="147"/>
      <c r="Y118" s="147"/>
      <c r="Z118" s="147"/>
      <c r="AA118" s="147"/>
      <c r="AB118" s="249"/>
      <c r="AC118" s="250"/>
      <c r="AD118" s="127">
        <f t="shared" si="370"/>
        <v>0</v>
      </c>
      <c r="AE118" s="9"/>
      <c r="AF118" s="9"/>
      <c r="AG118" s="9"/>
      <c r="AH118" s="9"/>
      <c r="AI118" s="247"/>
      <c r="AJ118" s="247"/>
      <c r="AK118" s="247"/>
      <c r="AL118" s="341">
        <f t="shared" si="371"/>
        <v>0</v>
      </c>
      <c r="AM118" s="247"/>
      <c r="AN118" s="247"/>
      <c r="AO118" s="247"/>
      <c r="AP118" s="341">
        <f t="shared" si="372"/>
        <v>0</v>
      </c>
      <c r="AQ118" s="247"/>
      <c r="AR118" s="247"/>
      <c r="AS118" s="247"/>
      <c r="AT118" s="341">
        <f t="shared" si="373"/>
        <v>0</v>
      </c>
      <c r="AU118" s="247"/>
      <c r="AV118" s="247"/>
      <c r="AW118" s="247"/>
      <c r="AX118" s="341">
        <f t="shared" si="374"/>
        <v>0</v>
      </c>
      <c r="AY118" s="247"/>
      <c r="AZ118" s="247"/>
      <c r="BA118" s="247"/>
      <c r="BB118" s="341">
        <f t="shared" si="375"/>
        <v>0</v>
      </c>
      <c r="BC118" s="247"/>
      <c r="BD118" s="247"/>
      <c r="BE118" s="247"/>
      <c r="BF118" s="341">
        <f t="shared" si="376"/>
        <v>0</v>
      </c>
      <c r="BG118" s="247"/>
      <c r="BH118" s="247"/>
      <c r="BI118" s="247"/>
      <c r="BJ118" s="341">
        <f t="shared" si="377"/>
        <v>0</v>
      </c>
      <c r="BK118" s="247"/>
      <c r="BL118" s="247"/>
      <c r="BM118" s="247"/>
      <c r="BN118" s="341">
        <f t="shared" si="378"/>
        <v>0</v>
      </c>
      <c r="BO118" s="247"/>
      <c r="BP118" s="247"/>
      <c r="BQ118" s="247"/>
      <c r="BR118" s="341">
        <f t="shared" si="379"/>
        <v>0</v>
      </c>
      <c r="BS118" s="247"/>
      <c r="BT118" s="247"/>
      <c r="BU118" s="247"/>
      <c r="BV118" s="341">
        <f t="shared" si="380"/>
        <v>0</v>
      </c>
      <c r="BW118" s="247"/>
      <c r="BX118" s="247"/>
      <c r="BY118" s="247"/>
      <c r="BZ118" s="341">
        <f t="shared" si="381"/>
        <v>0</v>
      </c>
      <c r="CA118" s="247"/>
      <c r="CB118" s="247"/>
      <c r="CC118" s="247"/>
      <c r="CD118" s="341">
        <f t="shared" si="382"/>
        <v>0</v>
      </c>
      <c r="CE118" s="59">
        <f t="shared" si="383"/>
        <v>0</v>
      </c>
      <c r="CF118" s="110" t="str">
        <f t="shared" si="384"/>
        <v/>
      </c>
      <c r="CG118" s="81">
        <f t="shared" si="385"/>
        <v>0</v>
      </c>
      <c r="CH118" s="81">
        <f t="shared" si="386"/>
        <v>0</v>
      </c>
      <c r="CI118" s="81">
        <f t="shared" si="387"/>
        <v>0</v>
      </c>
      <c r="CJ118" s="81">
        <f t="shared" si="388"/>
        <v>0</v>
      </c>
      <c r="CK118" s="81">
        <f t="shared" si="389"/>
        <v>0</v>
      </c>
      <c r="CL118" s="81">
        <f t="shared" si="390"/>
        <v>0</v>
      </c>
      <c r="CM118" s="81">
        <f t="shared" si="391"/>
        <v>0</v>
      </c>
      <c r="CN118" s="81">
        <f t="shared" si="392"/>
        <v>0</v>
      </c>
      <c r="CO118" s="81">
        <f t="shared" si="393"/>
        <v>0</v>
      </c>
      <c r="CP118" s="81">
        <f t="shared" si="394"/>
        <v>0</v>
      </c>
      <c r="CQ118" s="81">
        <f t="shared" si="395"/>
        <v>0</v>
      </c>
      <c r="CR118" s="81">
        <f t="shared" si="412"/>
        <v>0</v>
      </c>
      <c r="CS118" s="84">
        <f t="shared" si="413"/>
        <v>0</v>
      </c>
      <c r="CV118" s="14">
        <f t="shared" si="396"/>
        <v>0</v>
      </c>
      <c r="CW118" s="14">
        <f t="shared" si="397"/>
        <v>0</v>
      </c>
      <c r="CX118" s="14">
        <f t="shared" si="398"/>
        <v>0</v>
      </c>
      <c r="CY118" s="14">
        <f t="shared" si="399"/>
        <v>0</v>
      </c>
      <c r="CZ118" s="14"/>
      <c r="DA118" s="14"/>
      <c r="DB118" s="14"/>
      <c r="DC118" s="14"/>
      <c r="DD118" s="14">
        <f t="shared" si="400"/>
        <v>0</v>
      </c>
      <c r="DE118" s="14">
        <f t="shared" si="401"/>
        <v>0</v>
      </c>
      <c r="DF118" s="14">
        <f t="shared" si="402"/>
        <v>0</v>
      </c>
      <c r="DG118" s="14">
        <f t="shared" si="403"/>
        <v>0</v>
      </c>
      <c r="DH118" s="188">
        <f t="shared" si="414"/>
        <v>0</v>
      </c>
      <c r="DI118" s="202">
        <f t="shared" si="415"/>
        <v>0</v>
      </c>
      <c r="DK118" s="70">
        <f t="shared" si="138"/>
        <v>0</v>
      </c>
      <c r="DL118" s="70">
        <f t="shared" si="304"/>
        <v>0</v>
      </c>
      <c r="DM118" s="70">
        <f t="shared" si="304"/>
        <v>0</v>
      </c>
      <c r="DN118" s="70">
        <f t="shared" si="304"/>
        <v>0</v>
      </c>
      <c r="DO118" s="70">
        <f t="shared" si="304"/>
        <v>0</v>
      </c>
      <c r="DP118" s="70">
        <f t="shared" si="304"/>
        <v>0</v>
      </c>
      <c r="DQ118" s="70">
        <f t="shared" si="304"/>
        <v>0</v>
      </c>
      <c r="DR118" s="70">
        <f t="shared" si="304"/>
        <v>0</v>
      </c>
      <c r="DS118" s="70">
        <f t="shared" si="304"/>
        <v>0</v>
      </c>
      <c r="DT118" s="70">
        <f t="shared" si="304"/>
        <v>0</v>
      </c>
      <c r="DU118" s="70">
        <f t="shared" si="304"/>
        <v>0</v>
      </c>
      <c r="DV118" s="70">
        <f t="shared" si="304"/>
        <v>0</v>
      </c>
      <c r="DW118" s="391">
        <f t="shared" si="173"/>
        <v>0</v>
      </c>
      <c r="DX118" s="80"/>
      <c r="DY118" s="70">
        <f t="shared" si="404"/>
        <v>0</v>
      </c>
      <c r="DZ118" s="70">
        <f t="shared" si="405"/>
        <v>0</v>
      </c>
      <c r="EA118" s="71">
        <f t="shared" si="406"/>
        <v>0</v>
      </c>
      <c r="EB118" s="70">
        <f t="shared" si="407"/>
        <v>0</v>
      </c>
      <c r="EC118" s="70"/>
      <c r="ED118" s="70"/>
      <c r="EE118" s="70"/>
      <c r="EF118" s="70"/>
      <c r="EG118" s="70">
        <f t="shared" si="408"/>
        <v>0</v>
      </c>
      <c r="EH118" s="70">
        <f t="shared" si="409"/>
        <v>0</v>
      </c>
      <c r="EI118" s="70">
        <f t="shared" si="410"/>
        <v>0</v>
      </c>
      <c r="EJ118" s="70">
        <f t="shared" si="411"/>
        <v>0</v>
      </c>
      <c r="EK118" s="79">
        <f t="shared" si="416"/>
        <v>0</v>
      </c>
      <c r="EO118" s="62">
        <f>SUM($AI118:$AK118)+SUM($AM118:$AO118)+SUM($AQ118:AS118)+SUM($AU118:AW118)+SUM($BO118:BQ118)+SUM($BS118:BU118)+SUM($BW118:BY118)+SUM($CA118:CC118)</f>
        <v>0</v>
      </c>
      <c r="EP118"/>
      <c r="EQ118"/>
      <c r="ER118"/>
      <c r="ES118"/>
      <c r="ET118"/>
      <c r="EU118"/>
      <c r="EV118"/>
      <c r="EW118"/>
      <c r="EX118"/>
      <c r="EY118"/>
      <c r="EZ118"/>
      <c r="FA118"/>
      <c r="FB118"/>
      <c r="FC118"/>
      <c r="FD118"/>
      <c r="FE118"/>
      <c r="FF118"/>
      <c r="FG118"/>
      <c r="FH118"/>
      <c r="FI118"/>
      <c r="FJ118"/>
      <c r="FK118"/>
      <c r="FL118"/>
      <c r="FM118"/>
      <c r="FN118"/>
      <c r="FO118"/>
    </row>
    <row r="119" spans="1:171" s="2" customFormat="1" hidden="1" x14ac:dyDescent="0.25">
      <c r="A119" s="17" t="s">
        <v>137</v>
      </c>
      <c r="B119" s="137" t="s">
        <v>148</v>
      </c>
      <c r="C119" s="122"/>
      <c r="D119" s="248"/>
      <c r="E119" s="147"/>
      <c r="F119" s="147"/>
      <c r="G119" s="249"/>
      <c r="H119" s="296"/>
      <c r="I119" s="147"/>
      <c r="J119" s="147"/>
      <c r="K119" s="147"/>
      <c r="L119" s="147"/>
      <c r="M119" s="147"/>
      <c r="N119" s="147"/>
      <c r="O119" s="147"/>
      <c r="P119" s="147"/>
      <c r="Q119" s="147"/>
      <c r="R119" s="147"/>
      <c r="S119" s="249"/>
      <c r="T119" s="127"/>
      <c r="U119" s="127"/>
      <c r="V119" s="248"/>
      <c r="W119" s="147"/>
      <c r="X119" s="147"/>
      <c r="Y119" s="147"/>
      <c r="Z119" s="147"/>
      <c r="AA119" s="147"/>
      <c r="AB119" s="249"/>
      <c r="AC119" s="250"/>
      <c r="AD119" s="127">
        <f t="shared" si="370"/>
        <v>0</v>
      </c>
      <c r="AE119" s="9"/>
      <c r="AF119" s="9"/>
      <c r="AG119" s="9"/>
      <c r="AH119" s="9"/>
      <c r="AI119" s="247"/>
      <c r="AJ119" s="247"/>
      <c r="AK119" s="247"/>
      <c r="AL119" s="341">
        <f t="shared" si="371"/>
        <v>0</v>
      </c>
      <c r="AM119" s="247"/>
      <c r="AN119" s="247"/>
      <c r="AO119" s="247"/>
      <c r="AP119" s="341">
        <f t="shared" si="372"/>
        <v>0</v>
      </c>
      <c r="AQ119" s="247"/>
      <c r="AR119" s="247"/>
      <c r="AS119" s="247"/>
      <c r="AT119" s="341">
        <f t="shared" si="373"/>
        <v>0</v>
      </c>
      <c r="AU119" s="247"/>
      <c r="AV119" s="247"/>
      <c r="AW119" s="247"/>
      <c r="AX119" s="341">
        <f t="shared" si="374"/>
        <v>0</v>
      </c>
      <c r="AY119" s="247"/>
      <c r="AZ119" s="247"/>
      <c r="BA119" s="247"/>
      <c r="BB119" s="341">
        <f t="shared" si="375"/>
        <v>0</v>
      </c>
      <c r="BC119" s="247"/>
      <c r="BD119" s="247"/>
      <c r="BE119" s="247"/>
      <c r="BF119" s="341">
        <f t="shared" si="376"/>
        <v>0</v>
      </c>
      <c r="BG119" s="247"/>
      <c r="BH119" s="247"/>
      <c r="BI119" s="247"/>
      <c r="BJ119" s="341">
        <f t="shared" si="377"/>
        <v>0</v>
      </c>
      <c r="BK119" s="247"/>
      <c r="BL119" s="247"/>
      <c r="BM119" s="247"/>
      <c r="BN119" s="341">
        <f t="shared" si="378"/>
        <v>0</v>
      </c>
      <c r="BO119" s="247"/>
      <c r="BP119" s="247"/>
      <c r="BQ119" s="247"/>
      <c r="BR119" s="341">
        <f t="shared" si="379"/>
        <v>0</v>
      </c>
      <c r="BS119" s="247"/>
      <c r="BT119" s="247"/>
      <c r="BU119" s="247"/>
      <c r="BV119" s="341">
        <f t="shared" si="380"/>
        <v>0</v>
      </c>
      <c r="BW119" s="247"/>
      <c r="BX119" s="247"/>
      <c r="BY119" s="247"/>
      <c r="BZ119" s="341">
        <f t="shared" si="381"/>
        <v>0</v>
      </c>
      <c r="CA119" s="247"/>
      <c r="CB119" s="247"/>
      <c r="CC119" s="247"/>
      <c r="CD119" s="341">
        <f t="shared" si="382"/>
        <v>0</v>
      </c>
      <c r="CE119" s="59">
        <f t="shared" si="383"/>
        <v>0</v>
      </c>
      <c r="CF119" s="110" t="str">
        <f t="shared" si="384"/>
        <v/>
      </c>
      <c r="CG119" s="81">
        <f t="shared" si="385"/>
        <v>0</v>
      </c>
      <c r="CH119" s="81">
        <f t="shared" si="386"/>
        <v>0</v>
      </c>
      <c r="CI119" s="81">
        <f t="shared" si="387"/>
        <v>0</v>
      </c>
      <c r="CJ119" s="81">
        <f t="shared" si="388"/>
        <v>0</v>
      </c>
      <c r="CK119" s="81">
        <f t="shared" si="389"/>
        <v>0</v>
      </c>
      <c r="CL119" s="81">
        <f t="shared" si="390"/>
        <v>0</v>
      </c>
      <c r="CM119" s="81">
        <f t="shared" si="391"/>
        <v>0</v>
      </c>
      <c r="CN119" s="81">
        <f t="shared" si="392"/>
        <v>0</v>
      </c>
      <c r="CO119" s="81">
        <f t="shared" si="393"/>
        <v>0</v>
      </c>
      <c r="CP119" s="81">
        <f t="shared" si="394"/>
        <v>0</v>
      </c>
      <c r="CQ119" s="81">
        <f t="shared" si="395"/>
        <v>0</v>
      </c>
      <c r="CR119" s="81">
        <f t="shared" si="412"/>
        <v>0</v>
      </c>
      <c r="CS119" s="84">
        <f t="shared" si="413"/>
        <v>0</v>
      </c>
      <c r="CV119" s="14">
        <f t="shared" si="396"/>
        <v>0</v>
      </c>
      <c r="CW119" s="14">
        <f t="shared" si="397"/>
        <v>0</v>
      </c>
      <c r="CX119" s="14">
        <f t="shared" si="398"/>
        <v>0</v>
      </c>
      <c r="CY119" s="14">
        <f t="shared" si="399"/>
        <v>0</v>
      </c>
      <c r="CZ119" s="14"/>
      <c r="DA119" s="14"/>
      <c r="DB119" s="14"/>
      <c r="DC119" s="14"/>
      <c r="DD119" s="14">
        <f t="shared" si="400"/>
        <v>0</v>
      </c>
      <c r="DE119" s="14">
        <f t="shared" si="401"/>
        <v>0</v>
      </c>
      <c r="DF119" s="14">
        <f t="shared" si="402"/>
        <v>0</v>
      </c>
      <c r="DG119" s="14">
        <f t="shared" si="403"/>
        <v>0</v>
      </c>
      <c r="DH119" s="188">
        <f t="shared" si="414"/>
        <v>0</v>
      </c>
      <c r="DI119" s="202">
        <f t="shared" si="415"/>
        <v>0</v>
      </c>
      <c r="DK119" s="70">
        <f t="shared" si="138"/>
        <v>0</v>
      </c>
      <c r="DL119" s="70">
        <f t="shared" si="304"/>
        <v>0</v>
      </c>
      <c r="DM119" s="70">
        <f t="shared" si="304"/>
        <v>0</v>
      </c>
      <c r="DN119" s="70">
        <f t="shared" si="304"/>
        <v>0</v>
      </c>
      <c r="DO119" s="70">
        <f t="shared" si="304"/>
        <v>0</v>
      </c>
      <c r="DP119" s="70">
        <f t="shared" si="304"/>
        <v>0</v>
      </c>
      <c r="DQ119" s="70">
        <f t="shared" si="304"/>
        <v>0</v>
      </c>
      <c r="DR119" s="70">
        <f t="shared" si="304"/>
        <v>0</v>
      </c>
      <c r="DS119" s="70">
        <f t="shared" si="304"/>
        <v>0</v>
      </c>
      <c r="DT119" s="70">
        <f t="shared" si="304"/>
        <v>0</v>
      </c>
      <c r="DU119" s="70">
        <f t="shared" si="304"/>
        <v>0</v>
      </c>
      <c r="DV119" s="70">
        <f t="shared" si="304"/>
        <v>0</v>
      </c>
      <c r="DW119" s="391">
        <f t="shared" si="173"/>
        <v>0</v>
      </c>
      <c r="DX119" s="80"/>
      <c r="DY119" s="70">
        <f t="shared" si="404"/>
        <v>0</v>
      </c>
      <c r="DZ119" s="70">
        <f t="shared" si="405"/>
        <v>0</v>
      </c>
      <c r="EA119" s="71">
        <f t="shared" si="406"/>
        <v>0</v>
      </c>
      <c r="EB119" s="70">
        <f t="shared" si="407"/>
        <v>0</v>
      </c>
      <c r="EC119" s="70"/>
      <c r="ED119" s="70"/>
      <c r="EE119" s="70"/>
      <c r="EF119" s="70"/>
      <c r="EG119" s="70">
        <f t="shared" si="408"/>
        <v>0</v>
      </c>
      <c r="EH119" s="70">
        <f t="shared" si="409"/>
        <v>0</v>
      </c>
      <c r="EI119" s="70">
        <f t="shared" si="410"/>
        <v>0</v>
      </c>
      <c r="EJ119" s="70">
        <f t="shared" si="411"/>
        <v>0</v>
      </c>
      <c r="EK119" s="79">
        <f t="shared" si="416"/>
        <v>0</v>
      </c>
      <c r="EO119" s="62">
        <f>SUM($AI119:$AK119)+SUM($AM119:$AO119)+SUM($AQ119:AS119)+SUM($AU119:AW119)+SUM($BO119:BQ119)+SUM($BS119:BU119)+SUM($BW119:BY119)+SUM($CA119:CC119)</f>
        <v>0</v>
      </c>
      <c r="EP119"/>
      <c r="EQ119"/>
      <c r="ER119"/>
      <c r="ES119"/>
      <c r="ET119"/>
      <c r="EU119"/>
      <c r="EV119"/>
      <c r="EW119"/>
      <c r="EX119"/>
      <c r="EY119"/>
      <c r="EZ119"/>
      <c r="FA119"/>
      <c r="FB119"/>
      <c r="FC119"/>
      <c r="FD119"/>
      <c r="FE119"/>
      <c r="FF119"/>
      <c r="FG119"/>
      <c r="FH119"/>
      <c r="FI119"/>
      <c r="FJ119"/>
      <c r="FK119"/>
      <c r="FL119"/>
      <c r="FM119"/>
      <c r="FN119"/>
      <c r="FO119"/>
    </row>
    <row r="120" spans="1:171" s="2" customFormat="1" hidden="1" x14ac:dyDescent="0.25">
      <c r="A120" s="17" t="s">
        <v>138</v>
      </c>
      <c r="B120" s="137" t="s">
        <v>149</v>
      </c>
      <c r="C120" s="122"/>
      <c r="D120" s="248"/>
      <c r="E120" s="147"/>
      <c r="F120" s="147"/>
      <c r="G120" s="249"/>
      <c r="H120" s="296"/>
      <c r="I120" s="147"/>
      <c r="J120" s="147"/>
      <c r="K120" s="147"/>
      <c r="L120" s="147"/>
      <c r="M120" s="147"/>
      <c r="N120" s="147"/>
      <c r="O120" s="147"/>
      <c r="P120" s="147"/>
      <c r="Q120" s="147"/>
      <c r="R120" s="147"/>
      <c r="S120" s="249"/>
      <c r="T120" s="127"/>
      <c r="U120" s="127"/>
      <c r="V120" s="248"/>
      <c r="W120" s="147"/>
      <c r="X120" s="147"/>
      <c r="Y120" s="147"/>
      <c r="Z120" s="147"/>
      <c r="AA120" s="147"/>
      <c r="AB120" s="249"/>
      <c r="AC120" s="250"/>
      <c r="AD120" s="127">
        <f t="shared" si="370"/>
        <v>0</v>
      </c>
      <c r="AE120" s="9"/>
      <c r="AF120" s="9"/>
      <c r="AG120" s="9"/>
      <c r="AH120" s="9"/>
      <c r="AI120" s="247"/>
      <c r="AJ120" s="247"/>
      <c r="AK120" s="247"/>
      <c r="AL120" s="341">
        <f t="shared" si="371"/>
        <v>0</v>
      </c>
      <c r="AM120" s="247"/>
      <c r="AN120" s="247"/>
      <c r="AO120" s="247"/>
      <c r="AP120" s="341">
        <f t="shared" si="372"/>
        <v>0</v>
      </c>
      <c r="AQ120" s="247"/>
      <c r="AR120" s="247"/>
      <c r="AS120" s="247"/>
      <c r="AT120" s="341">
        <f t="shared" si="373"/>
        <v>0</v>
      </c>
      <c r="AU120" s="247"/>
      <c r="AV120" s="247"/>
      <c r="AW120" s="247"/>
      <c r="AX120" s="341">
        <f t="shared" si="374"/>
        <v>0</v>
      </c>
      <c r="AY120" s="247"/>
      <c r="AZ120" s="247"/>
      <c r="BA120" s="247"/>
      <c r="BB120" s="341">
        <f t="shared" si="375"/>
        <v>0</v>
      </c>
      <c r="BC120" s="247"/>
      <c r="BD120" s="247"/>
      <c r="BE120" s="247"/>
      <c r="BF120" s="341">
        <f t="shared" si="376"/>
        <v>0</v>
      </c>
      <c r="BG120" s="247"/>
      <c r="BH120" s="247"/>
      <c r="BI120" s="247"/>
      <c r="BJ120" s="341">
        <f t="shared" si="377"/>
        <v>0</v>
      </c>
      <c r="BK120" s="247"/>
      <c r="BL120" s="247"/>
      <c r="BM120" s="247"/>
      <c r="BN120" s="341">
        <f t="shared" si="378"/>
        <v>0</v>
      </c>
      <c r="BO120" s="247"/>
      <c r="BP120" s="247"/>
      <c r="BQ120" s="247"/>
      <c r="BR120" s="341">
        <f t="shared" si="379"/>
        <v>0</v>
      </c>
      <c r="BS120" s="247"/>
      <c r="BT120" s="247"/>
      <c r="BU120" s="247"/>
      <c r="BV120" s="341">
        <f t="shared" si="380"/>
        <v>0</v>
      </c>
      <c r="BW120" s="247"/>
      <c r="BX120" s="247"/>
      <c r="BY120" s="247"/>
      <c r="BZ120" s="341">
        <f t="shared" si="381"/>
        <v>0</v>
      </c>
      <c r="CA120" s="247"/>
      <c r="CB120" s="247"/>
      <c r="CC120" s="247"/>
      <c r="CD120" s="341">
        <f t="shared" si="382"/>
        <v>0</v>
      </c>
      <c r="CE120" s="59">
        <f t="shared" si="383"/>
        <v>0</v>
      </c>
      <c r="CF120" s="110" t="str">
        <f t="shared" si="384"/>
        <v/>
      </c>
      <c r="CG120" s="81">
        <f t="shared" si="385"/>
        <v>0</v>
      </c>
      <c r="CH120" s="81">
        <f t="shared" si="386"/>
        <v>0</v>
      </c>
      <c r="CI120" s="81">
        <f t="shared" si="387"/>
        <v>0</v>
      </c>
      <c r="CJ120" s="81">
        <f t="shared" si="388"/>
        <v>0</v>
      </c>
      <c r="CK120" s="81">
        <f t="shared" si="389"/>
        <v>0</v>
      </c>
      <c r="CL120" s="81">
        <f t="shared" si="390"/>
        <v>0</v>
      </c>
      <c r="CM120" s="81">
        <f t="shared" si="391"/>
        <v>0</v>
      </c>
      <c r="CN120" s="81">
        <f t="shared" si="392"/>
        <v>0</v>
      </c>
      <c r="CO120" s="81">
        <f t="shared" si="393"/>
        <v>0</v>
      </c>
      <c r="CP120" s="81">
        <f t="shared" si="394"/>
        <v>0</v>
      </c>
      <c r="CQ120" s="81">
        <f t="shared" si="395"/>
        <v>0</v>
      </c>
      <c r="CR120" s="81">
        <f t="shared" si="412"/>
        <v>0</v>
      </c>
      <c r="CS120" s="84">
        <f t="shared" si="413"/>
        <v>0</v>
      </c>
      <c r="CV120" s="14">
        <f t="shared" si="396"/>
        <v>0</v>
      </c>
      <c r="CW120" s="14">
        <f t="shared" si="397"/>
        <v>0</v>
      </c>
      <c r="CX120" s="14">
        <f t="shared" si="398"/>
        <v>0</v>
      </c>
      <c r="CY120" s="14">
        <f t="shared" si="399"/>
        <v>0</v>
      </c>
      <c r="CZ120" s="14"/>
      <c r="DA120" s="14"/>
      <c r="DB120" s="14"/>
      <c r="DC120" s="14"/>
      <c r="DD120" s="14">
        <f t="shared" si="400"/>
        <v>0</v>
      </c>
      <c r="DE120" s="14">
        <f t="shared" si="401"/>
        <v>0</v>
      </c>
      <c r="DF120" s="14">
        <f t="shared" si="402"/>
        <v>0</v>
      </c>
      <c r="DG120" s="14">
        <f t="shared" si="403"/>
        <v>0</v>
      </c>
      <c r="DH120" s="188">
        <f t="shared" si="414"/>
        <v>0</v>
      </c>
      <c r="DI120" s="202">
        <f t="shared" si="415"/>
        <v>0</v>
      </c>
      <c r="DK120" s="70">
        <f t="shared" si="138"/>
        <v>0</v>
      </c>
      <c r="DL120" s="70">
        <f t="shared" si="304"/>
        <v>0</v>
      </c>
      <c r="DM120" s="70">
        <f t="shared" si="304"/>
        <v>0</v>
      </c>
      <c r="DN120" s="70">
        <f t="shared" si="304"/>
        <v>0</v>
      </c>
      <c r="DO120" s="70">
        <f t="shared" si="304"/>
        <v>0</v>
      </c>
      <c r="DP120" s="70">
        <f t="shared" si="304"/>
        <v>0</v>
      </c>
      <c r="DQ120" s="70">
        <f t="shared" si="304"/>
        <v>0</v>
      </c>
      <c r="DR120" s="70">
        <f t="shared" si="304"/>
        <v>0</v>
      </c>
      <c r="DS120" s="70">
        <f t="shared" si="304"/>
        <v>0</v>
      </c>
      <c r="DT120" s="70">
        <f t="shared" si="304"/>
        <v>0</v>
      </c>
      <c r="DU120" s="70">
        <f t="shared" si="304"/>
        <v>0</v>
      </c>
      <c r="DV120" s="70">
        <f t="shared" si="304"/>
        <v>0</v>
      </c>
      <c r="DW120" s="391">
        <f t="shared" si="173"/>
        <v>0</v>
      </c>
      <c r="DX120" s="80"/>
      <c r="DY120" s="70">
        <f t="shared" si="404"/>
        <v>0</v>
      </c>
      <c r="DZ120" s="70">
        <f t="shared" si="405"/>
        <v>0</v>
      </c>
      <c r="EA120" s="71">
        <f t="shared" si="406"/>
        <v>0</v>
      </c>
      <c r="EB120" s="70">
        <f t="shared" si="407"/>
        <v>0</v>
      </c>
      <c r="EC120" s="70"/>
      <c r="ED120" s="70"/>
      <c r="EE120" s="70"/>
      <c r="EF120" s="70"/>
      <c r="EG120" s="70">
        <f t="shared" si="408"/>
        <v>0</v>
      </c>
      <c r="EH120" s="70">
        <f t="shared" si="409"/>
        <v>0</v>
      </c>
      <c r="EI120" s="70">
        <f t="shared" si="410"/>
        <v>0</v>
      </c>
      <c r="EJ120" s="70">
        <f t="shared" si="411"/>
        <v>0</v>
      </c>
      <c r="EK120" s="79">
        <f t="shared" si="416"/>
        <v>0</v>
      </c>
      <c r="EO120" s="62">
        <f>SUM($AI120:$AK120)+SUM($AM120:$AO120)+SUM($AQ120:AS120)+SUM($AU120:AW120)+SUM($BO120:BQ120)+SUM($BS120:BU120)+SUM($BW120:BY120)+SUM($CA120:CC120)</f>
        <v>0</v>
      </c>
      <c r="EP120"/>
      <c r="EQ120"/>
      <c r="ER120"/>
      <c r="ES120"/>
      <c r="ET120"/>
      <c r="EU120"/>
      <c r="EV120"/>
      <c r="EW120"/>
      <c r="EX120"/>
      <c r="EY120"/>
      <c r="EZ120"/>
      <c r="FA120"/>
      <c r="FB120"/>
      <c r="FC120"/>
      <c r="FD120"/>
      <c r="FE120"/>
      <c r="FF120"/>
      <c r="FG120"/>
      <c r="FH120"/>
      <c r="FI120"/>
      <c r="FJ120"/>
      <c r="FK120"/>
      <c r="FL120"/>
      <c r="FM120"/>
      <c r="FN120"/>
      <c r="FO120"/>
    </row>
    <row r="121" spans="1:171" s="2" customFormat="1" hidden="1" x14ac:dyDescent="0.25">
      <c r="A121" s="17" t="s">
        <v>139</v>
      </c>
      <c r="B121" s="137" t="s">
        <v>150</v>
      </c>
      <c r="C121" s="122"/>
      <c r="D121" s="248"/>
      <c r="E121" s="147"/>
      <c r="F121" s="147"/>
      <c r="G121" s="249"/>
      <c r="H121" s="296"/>
      <c r="I121" s="147"/>
      <c r="J121" s="147"/>
      <c r="K121" s="147"/>
      <c r="L121" s="147"/>
      <c r="M121" s="147"/>
      <c r="N121" s="147"/>
      <c r="O121" s="147"/>
      <c r="P121" s="147"/>
      <c r="Q121" s="147"/>
      <c r="R121" s="147"/>
      <c r="S121" s="249"/>
      <c r="T121" s="127"/>
      <c r="U121" s="127"/>
      <c r="V121" s="248"/>
      <c r="W121" s="147"/>
      <c r="X121" s="147"/>
      <c r="Y121" s="147"/>
      <c r="Z121" s="147"/>
      <c r="AA121" s="147"/>
      <c r="AB121" s="249"/>
      <c r="AC121" s="250"/>
      <c r="AD121" s="127">
        <f t="shared" si="370"/>
        <v>0</v>
      </c>
      <c r="AE121" s="9"/>
      <c r="AF121" s="9"/>
      <c r="AG121" s="9"/>
      <c r="AH121" s="9"/>
      <c r="AI121" s="247"/>
      <c r="AJ121" s="247"/>
      <c r="AK121" s="247"/>
      <c r="AL121" s="341">
        <f t="shared" si="371"/>
        <v>0</v>
      </c>
      <c r="AM121" s="247"/>
      <c r="AN121" s="247"/>
      <c r="AO121" s="247"/>
      <c r="AP121" s="341">
        <f t="shared" si="372"/>
        <v>0</v>
      </c>
      <c r="AQ121" s="247"/>
      <c r="AR121" s="247"/>
      <c r="AS121" s="247"/>
      <c r="AT121" s="341">
        <f t="shared" si="373"/>
        <v>0</v>
      </c>
      <c r="AU121" s="247"/>
      <c r="AV121" s="247"/>
      <c r="AW121" s="247"/>
      <c r="AX121" s="341">
        <f t="shared" si="374"/>
        <v>0</v>
      </c>
      <c r="AY121" s="247"/>
      <c r="AZ121" s="247"/>
      <c r="BA121" s="247"/>
      <c r="BB121" s="341">
        <f t="shared" si="375"/>
        <v>0</v>
      </c>
      <c r="BC121" s="247"/>
      <c r="BD121" s="247"/>
      <c r="BE121" s="247"/>
      <c r="BF121" s="341">
        <f t="shared" si="376"/>
        <v>0</v>
      </c>
      <c r="BG121" s="247"/>
      <c r="BH121" s="247"/>
      <c r="BI121" s="247"/>
      <c r="BJ121" s="341">
        <f t="shared" si="377"/>
        <v>0</v>
      </c>
      <c r="BK121" s="247"/>
      <c r="BL121" s="247"/>
      <c r="BM121" s="247"/>
      <c r="BN121" s="341">
        <f t="shared" si="378"/>
        <v>0</v>
      </c>
      <c r="BO121" s="247"/>
      <c r="BP121" s="247"/>
      <c r="BQ121" s="247"/>
      <c r="BR121" s="341">
        <f t="shared" si="379"/>
        <v>0</v>
      </c>
      <c r="BS121" s="247"/>
      <c r="BT121" s="247"/>
      <c r="BU121" s="247"/>
      <c r="BV121" s="341">
        <f t="shared" si="380"/>
        <v>0</v>
      </c>
      <c r="BW121" s="247"/>
      <c r="BX121" s="247"/>
      <c r="BY121" s="247"/>
      <c r="BZ121" s="341">
        <f t="shared" si="381"/>
        <v>0</v>
      </c>
      <c r="CA121" s="247"/>
      <c r="CB121" s="247"/>
      <c r="CC121" s="247"/>
      <c r="CD121" s="341">
        <f t="shared" si="382"/>
        <v>0</v>
      </c>
      <c r="CE121" s="59">
        <f t="shared" si="383"/>
        <v>0</v>
      </c>
      <c r="CF121" s="110" t="str">
        <f t="shared" si="384"/>
        <v/>
      </c>
      <c r="CG121" s="81">
        <f t="shared" si="385"/>
        <v>0</v>
      </c>
      <c r="CH121" s="81">
        <f t="shared" si="386"/>
        <v>0</v>
      </c>
      <c r="CI121" s="81">
        <f t="shared" si="387"/>
        <v>0</v>
      </c>
      <c r="CJ121" s="81">
        <f t="shared" si="388"/>
        <v>0</v>
      </c>
      <c r="CK121" s="81">
        <f t="shared" si="389"/>
        <v>0</v>
      </c>
      <c r="CL121" s="81">
        <f t="shared" si="390"/>
        <v>0</v>
      </c>
      <c r="CM121" s="81">
        <f t="shared" si="391"/>
        <v>0</v>
      </c>
      <c r="CN121" s="81">
        <f t="shared" si="392"/>
        <v>0</v>
      </c>
      <c r="CO121" s="81">
        <f t="shared" si="393"/>
        <v>0</v>
      </c>
      <c r="CP121" s="81">
        <f t="shared" si="394"/>
        <v>0</v>
      </c>
      <c r="CQ121" s="81">
        <f t="shared" si="395"/>
        <v>0</v>
      </c>
      <c r="CR121" s="81">
        <f t="shared" si="412"/>
        <v>0</v>
      </c>
      <c r="CS121" s="84">
        <f t="shared" si="413"/>
        <v>0</v>
      </c>
      <c r="CV121" s="14">
        <f t="shared" si="396"/>
        <v>0</v>
      </c>
      <c r="CW121" s="14">
        <f t="shared" si="397"/>
        <v>0</v>
      </c>
      <c r="CX121" s="14">
        <f t="shared" si="398"/>
        <v>0</v>
      </c>
      <c r="CY121" s="14">
        <f t="shared" si="399"/>
        <v>0</v>
      </c>
      <c r="CZ121" s="14"/>
      <c r="DA121" s="14"/>
      <c r="DB121" s="14"/>
      <c r="DC121" s="14"/>
      <c r="DD121" s="14">
        <f t="shared" si="400"/>
        <v>0</v>
      </c>
      <c r="DE121" s="14">
        <f t="shared" si="401"/>
        <v>0</v>
      </c>
      <c r="DF121" s="14">
        <f t="shared" si="402"/>
        <v>0</v>
      </c>
      <c r="DG121" s="14">
        <f t="shared" si="403"/>
        <v>0</v>
      </c>
      <c r="DH121" s="188">
        <f t="shared" si="414"/>
        <v>0</v>
      </c>
      <c r="DI121" s="202">
        <f t="shared" si="415"/>
        <v>0</v>
      </c>
      <c r="DK121" s="70">
        <f t="shared" si="138"/>
        <v>0</v>
      </c>
      <c r="DL121" s="70">
        <f t="shared" si="304"/>
        <v>0</v>
      </c>
      <c r="DM121" s="70">
        <f t="shared" si="304"/>
        <v>0</v>
      </c>
      <c r="DN121" s="70">
        <f t="shared" si="304"/>
        <v>0</v>
      </c>
      <c r="DO121" s="70">
        <f t="shared" si="304"/>
        <v>0</v>
      </c>
      <c r="DP121" s="70">
        <f t="shared" si="304"/>
        <v>0</v>
      </c>
      <c r="DQ121" s="70">
        <f t="shared" si="304"/>
        <v>0</v>
      </c>
      <c r="DR121" s="70">
        <f t="shared" si="304"/>
        <v>0</v>
      </c>
      <c r="DS121" s="70">
        <f t="shared" si="304"/>
        <v>0</v>
      </c>
      <c r="DT121" s="70">
        <f t="shared" si="304"/>
        <v>0</v>
      </c>
      <c r="DU121" s="70">
        <f t="shared" si="304"/>
        <v>0</v>
      </c>
      <c r="DV121" s="70">
        <f t="shared" si="304"/>
        <v>0</v>
      </c>
      <c r="DW121" s="391">
        <f t="shared" si="173"/>
        <v>0</v>
      </c>
      <c r="DX121" s="80"/>
      <c r="DY121" s="70">
        <f t="shared" si="404"/>
        <v>0</v>
      </c>
      <c r="DZ121" s="70">
        <f t="shared" si="405"/>
        <v>0</v>
      </c>
      <c r="EA121" s="71">
        <f t="shared" si="406"/>
        <v>0</v>
      </c>
      <c r="EB121" s="70">
        <f t="shared" si="407"/>
        <v>0</v>
      </c>
      <c r="EC121" s="70"/>
      <c r="ED121" s="70"/>
      <c r="EE121" s="70"/>
      <c r="EF121" s="70"/>
      <c r="EG121" s="70">
        <f t="shared" si="408"/>
        <v>0</v>
      </c>
      <c r="EH121" s="70">
        <f t="shared" si="409"/>
        <v>0</v>
      </c>
      <c r="EI121" s="70">
        <f t="shared" si="410"/>
        <v>0</v>
      </c>
      <c r="EJ121" s="70">
        <f t="shared" si="411"/>
        <v>0</v>
      </c>
      <c r="EK121" s="79">
        <f t="shared" si="416"/>
        <v>0</v>
      </c>
      <c r="EO121" s="62">
        <f>SUM($AI121:$AK121)+SUM($AM121:$AO121)+SUM($AQ121:AS121)+SUM($AU121:AW121)+SUM($BO121:BQ121)+SUM($BS121:BU121)+SUM($BW121:BY121)+SUM($CA121:CC121)</f>
        <v>0</v>
      </c>
      <c r="EP121"/>
      <c r="EQ121"/>
      <c r="ER121"/>
      <c r="ES121"/>
      <c r="ET121"/>
      <c r="EU121"/>
      <c r="EV121"/>
      <c r="EW121"/>
      <c r="EX121"/>
      <c r="EY121"/>
      <c r="EZ121"/>
      <c r="FA121"/>
      <c r="FB121"/>
      <c r="FC121"/>
      <c r="FD121"/>
      <c r="FE121"/>
      <c r="FF121"/>
      <c r="FG121"/>
      <c r="FH121"/>
      <c r="FI121"/>
      <c r="FJ121"/>
      <c r="FK121"/>
      <c r="FL121"/>
      <c r="FM121"/>
      <c r="FN121"/>
      <c r="FO121"/>
    </row>
    <row r="122" spans="1:171" s="2" customFormat="1" hidden="1" x14ac:dyDescent="0.25">
      <c r="A122" s="17" t="s">
        <v>115</v>
      </c>
      <c r="B122" s="137" t="s">
        <v>151</v>
      </c>
      <c r="C122" s="122"/>
      <c r="D122" s="248"/>
      <c r="E122" s="147"/>
      <c r="F122" s="147"/>
      <c r="G122" s="249"/>
      <c r="H122" s="296"/>
      <c r="I122" s="147"/>
      <c r="J122" s="147"/>
      <c r="K122" s="147"/>
      <c r="L122" s="147"/>
      <c r="M122" s="147"/>
      <c r="N122" s="147"/>
      <c r="O122" s="147"/>
      <c r="P122" s="147"/>
      <c r="Q122" s="147"/>
      <c r="R122" s="147"/>
      <c r="S122" s="249"/>
      <c r="T122" s="127"/>
      <c r="U122" s="127"/>
      <c r="V122" s="248"/>
      <c r="W122" s="147"/>
      <c r="X122" s="147"/>
      <c r="Y122" s="147"/>
      <c r="Z122" s="147"/>
      <c r="AA122" s="147"/>
      <c r="AB122" s="249"/>
      <c r="AC122" s="250"/>
      <c r="AD122" s="127">
        <f t="shared" si="370"/>
        <v>0</v>
      </c>
      <c r="AE122" s="9"/>
      <c r="AF122" s="9"/>
      <c r="AG122" s="9"/>
      <c r="AH122" s="9"/>
      <c r="AI122" s="247"/>
      <c r="AJ122" s="247"/>
      <c r="AK122" s="247"/>
      <c r="AL122" s="341">
        <f t="shared" si="371"/>
        <v>0</v>
      </c>
      <c r="AM122" s="247"/>
      <c r="AN122" s="247"/>
      <c r="AO122" s="247"/>
      <c r="AP122" s="341">
        <f t="shared" si="372"/>
        <v>0</v>
      </c>
      <c r="AQ122" s="247"/>
      <c r="AR122" s="247"/>
      <c r="AS122" s="247"/>
      <c r="AT122" s="341">
        <f t="shared" si="373"/>
        <v>0</v>
      </c>
      <c r="AU122" s="247"/>
      <c r="AV122" s="247"/>
      <c r="AW122" s="247"/>
      <c r="AX122" s="341">
        <f t="shared" si="374"/>
        <v>0</v>
      </c>
      <c r="AY122" s="247"/>
      <c r="AZ122" s="247"/>
      <c r="BA122" s="247"/>
      <c r="BB122" s="341">
        <f t="shared" si="375"/>
        <v>0</v>
      </c>
      <c r="BC122" s="247"/>
      <c r="BD122" s="247"/>
      <c r="BE122" s="247"/>
      <c r="BF122" s="341">
        <f t="shared" si="376"/>
        <v>0</v>
      </c>
      <c r="BG122" s="247"/>
      <c r="BH122" s="247"/>
      <c r="BI122" s="247"/>
      <c r="BJ122" s="341">
        <f t="shared" si="377"/>
        <v>0</v>
      </c>
      <c r="BK122" s="247"/>
      <c r="BL122" s="247"/>
      <c r="BM122" s="247"/>
      <c r="BN122" s="341">
        <f t="shared" si="378"/>
        <v>0</v>
      </c>
      <c r="BO122" s="247"/>
      <c r="BP122" s="247"/>
      <c r="BQ122" s="247"/>
      <c r="BR122" s="341">
        <f t="shared" si="379"/>
        <v>0</v>
      </c>
      <c r="BS122" s="247"/>
      <c r="BT122" s="247"/>
      <c r="BU122" s="247"/>
      <c r="BV122" s="341">
        <f t="shared" si="380"/>
        <v>0</v>
      </c>
      <c r="BW122" s="247"/>
      <c r="BX122" s="247"/>
      <c r="BY122" s="247"/>
      <c r="BZ122" s="341">
        <f t="shared" si="381"/>
        <v>0</v>
      </c>
      <c r="CA122" s="247"/>
      <c r="CB122" s="247"/>
      <c r="CC122" s="247"/>
      <c r="CD122" s="341">
        <f t="shared" si="382"/>
        <v>0</v>
      </c>
      <c r="CE122" s="59">
        <f t="shared" si="383"/>
        <v>0</v>
      </c>
      <c r="CF122" s="110" t="str">
        <f t="shared" si="384"/>
        <v/>
      </c>
      <c r="CG122" s="81">
        <f t="shared" si="385"/>
        <v>0</v>
      </c>
      <c r="CH122" s="81">
        <f t="shared" si="386"/>
        <v>0</v>
      </c>
      <c r="CI122" s="81">
        <f t="shared" si="387"/>
        <v>0</v>
      </c>
      <c r="CJ122" s="81">
        <f t="shared" si="388"/>
        <v>0</v>
      </c>
      <c r="CK122" s="81">
        <f t="shared" si="389"/>
        <v>0</v>
      </c>
      <c r="CL122" s="81">
        <f t="shared" si="390"/>
        <v>0</v>
      </c>
      <c r="CM122" s="81">
        <f t="shared" si="391"/>
        <v>0</v>
      </c>
      <c r="CN122" s="81">
        <f t="shared" si="392"/>
        <v>0</v>
      </c>
      <c r="CO122" s="81">
        <f t="shared" si="393"/>
        <v>0</v>
      </c>
      <c r="CP122" s="81">
        <f t="shared" si="394"/>
        <v>0</v>
      </c>
      <c r="CQ122" s="81">
        <f t="shared" si="395"/>
        <v>0</v>
      </c>
      <c r="CR122" s="81">
        <f t="shared" si="412"/>
        <v>0</v>
      </c>
      <c r="CS122" s="84">
        <f t="shared" si="413"/>
        <v>0</v>
      </c>
      <c r="CV122" s="14">
        <f t="shared" si="396"/>
        <v>0</v>
      </c>
      <c r="CW122" s="14">
        <f t="shared" si="397"/>
        <v>0</v>
      </c>
      <c r="CX122" s="14">
        <f t="shared" si="398"/>
        <v>0</v>
      </c>
      <c r="CY122" s="14">
        <f t="shared" si="399"/>
        <v>0</v>
      </c>
      <c r="CZ122" s="14"/>
      <c r="DA122" s="14"/>
      <c r="DB122" s="14"/>
      <c r="DC122" s="14"/>
      <c r="DD122" s="14">
        <f t="shared" si="400"/>
        <v>0</v>
      </c>
      <c r="DE122" s="14">
        <f t="shared" si="401"/>
        <v>0</v>
      </c>
      <c r="DF122" s="14">
        <f t="shared" si="402"/>
        <v>0</v>
      </c>
      <c r="DG122" s="14">
        <f t="shared" si="403"/>
        <v>0</v>
      </c>
      <c r="DH122" s="188">
        <f t="shared" si="414"/>
        <v>0</v>
      </c>
      <c r="DI122" s="202">
        <f t="shared" si="415"/>
        <v>0</v>
      </c>
      <c r="DK122" s="70">
        <f t="shared" si="138"/>
        <v>0</v>
      </c>
      <c r="DL122" s="70">
        <f t="shared" si="304"/>
        <v>0</v>
      </c>
      <c r="DM122" s="70">
        <f t="shared" si="304"/>
        <v>0</v>
      </c>
      <c r="DN122" s="70">
        <f t="shared" si="304"/>
        <v>0</v>
      </c>
      <c r="DO122" s="70">
        <f t="shared" si="304"/>
        <v>0</v>
      </c>
      <c r="DP122" s="70">
        <f t="shared" si="304"/>
        <v>0</v>
      </c>
      <c r="DQ122" s="70">
        <f t="shared" si="304"/>
        <v>0</v>
      </c>
      <c r="DR122" s="70">
        <f t="shared" ref="DL122:DV132" si="417">IF(VALUE($D122)=DR$11,1,0)+IF(VALUE($E122)=DR$11,1,0)+IF(VALUE($F122)=DR$11,1,0)+IF(VALUE($G122)=DR$11,1,0)</f>
        <v>0</v>
      </c>
      <c r="DS122" s="70">
        <f t="shared" si="417"/>
        <v>0</v>
      </c>
      <c r="DT122" s="70">
        <f t="shared" si="417"/>
        <v>0</v>
      </c>
      <c r="DU122" s="70">
        <f t="shared" si="417"/>
        <v>0</v>
      </c>
      <c r="DV122" s="70">
        <f t="shared" si="417"/>
        <v>0</v>
      </c>
      <c r="DW122" s="391">
        <f t="shared" si="173"/>
        <v>0</v>
      </c>
      <c r="DX122" s="80"/>
      <c r="DY122" s="70">
        <f t="shared" si="404"/>
        <v>0</v>
      </c>
      <c r="DZ122" s="70">
        <f t="shared" si="405"/>
        <v>0</v>
      </c>
      <c r="EA122" s="71">
        <f t="shared" si="406"/>
        <v>0</v>
      </c>
      <c r="EB122" s="70">
        <f t="shared" si="407"/>
        <v>0</v>
      </c>
      <c r="EC122" s="70"/>
      <c r="ED122" s="70"/>
      <c r="EE122" s="70"/>
      <c r="EF122" s="70"/>
      <c r="EG122" s="70">
        <f t="shared" si="408"/>
        <v>0</v>
      </c>
      <c r="EH122" s="70">
        <f t="shared" si="409"/>
        <v>0</v>
      </c>
      <c r="EI122" s="70">
        <f t="shared" si="410"/>
        <v>0</v>
      </c>
      <c r="EJ122" s="70">
        <f t="shared" si="411"/>
        <v>0</v>
      </c>
      <c r="EK122" s="79">
        <f t="shared" si="416"/>
        <v>0</v>
      </c>
      <c r="EO122" s="62">
        <f>SUM($AI122:$AK122)+SUM($AM122:$AO122)+SUM($AQ122:AS122)+SUM($AU122:AW122)+SUM($BO122:BQ122)+SUM($BS122:BU122)+SUM($BW122:BY122)+SUM($CA122:CC122)</f>
        <v>0</v>
      </c>
      <c r="EP122"/>
      <c r="EQ122"/>
      <c r="ER122"/>
      <c r="ES122"/>
      <c r="ET122"/>
      <c r="EU122"/>
      <c r="EV122"/>
      <c r="EW122"/>
      <c r="EX122"/>
      <c r="EY122"/>
      <c r="EZ122"/>
      <c r="FA122"/>
      <c r="FB122"/>
      <c r="FC122"/>
      <c r="FD122"/>
      <c r="FE122"/>
      <c r="FF122"/>
      <c r="FG122"/>
      <c r="FH122"/>
      <c r="FI122"/>
      <c r="FJ122"/>
      <c r="FK122"/>
      <c r="FL122"/>
      <c r="FM122"/>
      <c r="FN122"/>
      <c r="FO122"/>
    </row>
    <row r="123" spans="1:171" s="2" customFormat="1" hidden="1" x14ac:dyDescent="0.25">
      <c r="A123" s="17" t="s">
        <v>117</v>
      </c>
      <c r="B123" s="137" t="s">
        <v>152</v>
      </c>
      <c r="C123" s="122"/>
      <c r="D123" s="248"/>
      <c r="E123" s="147"/>
      <c r="F123" s="147"/>
      <c r="G123" s="249"/>
      <c r="H123" s="474"/>
      <c r="I123" s="147"/>
      <c r="J123" s="147"/>
      <c r="K123" s="147"/>
      <c r="L123" s="147"/>
      <c r="M123" s="147"/>
      <c r="N123" s="147"/>
      <c r="O123" s="147"/>
      <c r="P123" s="147"/>
      <c r="Q123" s="147"/>
      <c r="R123" s="147"/>
      <c r="S123" s="249"/>
      <c r="T123" s="127"/>
      <c r="U123" s="127"/>
      <c r="V123" s="248"/>
      <c r="W123" s="147"/>
      <c r="X123" s="147"/>
      <c r="Y123" s="147"/>
      <c r="Z123" s="147"/>
      <c r="AA123" s="147"/>
      <c r="AB123" s="249"/>
      <c r="AC123" s="250"/>
      <c r="AD123" s="127">
        <f t="shared" si="370"/>
        <v>0</v>
      </c>
      <c r="AE123" s="9"/>
      <c r="AF123" s="9"/>
      <c r="AG123" s="9"/>
      <c r="AH123" s="9"/>
      <c r="AI123" s="247"/>
      <c r="AJ123" s="247"/>
      <c r="AK123" s="247"/>
      <c r="AL123" s="341">
        <f t="shared" si="371"/>
        <v>0</v>
      </c>
      <c r="AM123" s="247"/>
      <c r="AN123" s="247"/>
      <c r="AO123" s="247"/>
      <c r="AP123" s="341">
        <f t="shared" si="372"/>
        <v>0</v>
      </c>
      <c r="AQ123" s="247"/>
      <c r="AR123" s="247"/>
      <c r="AS123" s="247"/>
      <c r="AT123" s="341">
        <f t="shared" si="373"/>
        <v>0</v>
      </c>
      <c r="AU123" s="247"/>
      <c r="AV123" s="247"/>
      <c r="AW123" s="247"/>
      <c r="AX123" s="341">
        <f t="shared" si="374"/>
        <v>0</v>
      </c>
      <c r="AY123" s="247"/>
      <c r="AZ123" s="247"/>
      <c r="BA123" s="247"/>
      <c r="BB123" s="341">
        <f t="shared" si="375"/>
        <v>0</v>
      </c>
      <c r="BC123" s="247"/>
      <c r="BD123" s="247"/>
      <c r="BE123" s="247"/>
      <c r="BF123" s="341">
        <f t="shared" si="376"/>
        <v>0</v>
      </c>
      <c r="BG123" s="247"/>
      <c r="BH123" s="247"/>
      <c r="BI123" s="247"/>
      <c r="BJ123" s="341">
        <f t="shared" si="377"/>
        <v>0</v>
      </c>
      <c r="BK123" s="247"/>
      <c r="BL123" s="247"/>
      <c r="BM123" s="247"/>
      <c r="BN123" s="341">
        <f t="shared" si="378"/>
        <v>0</v>
      </c>
      <c r="BO123" s="247"/>
      <c r="BP123" s="247"/>
      <c r="BQ123" s="247"/>
      <c r="BR123" s="341">
        <f t="shared" si="379"/>
        <v>0</v>
      </c>
      <c r="BS123" s="247"/>
      <c r="BT123" s="247"/>
      <c r="BU123" s="247"/>
      <c r="BV123" s="341">
        <f t="shared" si="380"/>
        <v>0</v>
      </c>
      <c r="BW123" s="247"/>
      <c r="BX123" s="247"/>
      <c r="BY123" s="247"/>
      <c r="BZ123" s="341">
        <f t="shared" si="381"/>
        <v>0</v>
      </c>
      <c r="CA123" s="247"/>
      <c r="CB123" s="247"/>
      <c r="CC123" s="247"/>
      <c r="CD123" s="341">
        <f t="shared" si="382"/>
        <v>0</v>
      </c>
      <c r="CE123" s="59">
        <f t="shared" si="383"/>
        <v>0</v>
      </c>
      <c r="CF123" s="110" t="str">
        <f t="shared" si="384"/>
        <v/>
      </c>
      <c r="CG123" s="81">
        <f t="shared" si="385"/>
        <v>0</v>
      </c>
      <c r="CH123" s="81">
        <f t="shared" si="386"/>
        <v>0</v>
      </c>
      <c r="CI123" s="81">
        <f t="shared" si="387"/>
        <v>0</v>
      </c>
      <c r="CJ123" s="81">
        <f t="shared" si="388"/>
        <v>0</v>
      </c>
      <c r="CK123" s="81">
        <f t="shared" si="389"/>
        <v>0</v>
      </c>
      <c r="CL123" s="81">
        <f t="shared" si="390"/>
        <v>0</v>
      </c>
      <c r="CM123" s="81">
        <f t="shared" si="391"/>
        <v>0</v>
      </c>
      <c r="CN123" s="81">
        <f t="shared" si="392"/>
        <v>0</v>
      </c>
      <c r="CO123" s="81">
        <f t="shared" si="393"/>
        <v>0</v>
      </c>
      <c r="CP123" s="81">
        <f t="shared" si="394"/>
        <v>0</v>
      </c>
      <c r="CQ123" s="81">
        <f t="shared" si="395"/>
        <v>0</v>
      </c>
      <c r="CR123" s="81">
        <f t="shared" si="412"/>
        <v>0</v>
      </c>
      <c r="CS123" s="84">
        <f t="shared" si="413"/>
        <v>0</v>
      </c>
      <c r="CV123" s="14">
        <f t="shared" si="396"/>
        <v>0</v>
      </c>
      <c r="CW123" s="14">
        <f t="shared" si="397"/>
        <v>0</v>
      </c>
      <c r="CX123" s="14">
        <f t="shared" si="398"/>
        <v>0</v>
      </c>
      <c r="CY123" s="14">
        <f t="shared" si="399"/>
        <v>0</v>
      </c>
      <c r="CZ123" s="14"/>
      <c r="DA123" s="14"/>
      <c r="DB123" s="14"/>
      <c r="DC123" s="14"/>
      <c r="DD123" s="14">
        <f t="shared" si="400"/>
        <v>0</v>
      </c>
      <c r="DE123" s="14">
        <f t="shared" si="401"/>
        <v>0</v>
      </c>
      <c r="DF123" s="14">
        <f t="shared" si="402"/>
        <v>0</v>
      </c>
      <c r="DG123" s="14">
        <f t="shared" si="403"/>
        <v>0</v>
      </c>
      <c r="DH123" s="188">
        <f t="shared" si="414"/>
        <v>0</v>
      </c>
      <c r="DI123" s="202">
        <f t="shared" si="415"/>
        <v>0</v>
      </c>
      <c r="DK123" s="70">
        <f t="shared" si="138"/>
        <v>0</v>
      </c>
      <c r="DL123" s="70">
        <f t="shared" si="417"/>
        <v>0</v>
      </c>
      <c r="DM123" s="70">
        <f t="shared" si="417"/>
        <v>0</v>
      </c>
      <c r="DN123" s="70">
        <f t="shared" si="417"/>
        <v>0</v>
      </c>
      <c r="DO123" s="70">
        <f t="shared" si="417"/>
        <v>0</v>
      </c>
      <c r="DP123" s="70">
        <f t="shared" si="417"/>
        <v>0</v>
      </c>
      <c r="DQ123" s="70">
        <f t="shared" si="417"/>
        <v>0</v>
      </c>
      <c r="DR123" s="70">
        <f t="shared" si="417"/>
        <v>0</v>
      </c>
      <c r="DS123" s="70">
        <f t="shared" si="417"/>
        <v>0</v>
      </c>
      <c r="DT123" s="70">
        <f t="shared" si="417"/>
        <v>0</v>
      </c>
      <c r="DU123" s="70">
        <f t="shared" si="417"/>
        <v>0</v>
      </c>
      <c r="DV123" s="70">
        <f t="shared" si="417"/>
        <v>0</v>
      </c>
      <c r="DW123" s="391">
        <f t="shared" si="173"/>
        <v>0</v>
      </c>
      <c r="DX123" s="80"/>
      <c r="DY123" s="70">
        <f t="shared" si="404"/>
        <v>0</v>
      </c>
      <c r="DZ123" s="70">
        <f t="shared" si="405"/>
        <v>0</v>
      </c>
      <c r="EA123" s="71">
        <f t="shared" si="406"/>
        <v>0</v>
      </c>
      <c r="EB123" s="70">
        <f t="shared" si="407"/>
        <v>0</v>
      </c>
      <c r="EC123" s="70"/>
      <c r="ED123" s="70"/>
      <c r="EE123" s="70"/>
      <c r="EF123" s="70"/>
      <c r="EG123" s="70">
        <f t="shared" si="408"/>
        <v>0</v>
      </c>
      <c r="EH123" s="70">
        <f t="shared" si="409"/>
        <v>0</v>
      </c>
      <c r="EI123" s="70">
        <f t="shared" si="410"/>
        <v>0</v>
      </c>
      <c r="EJ123" s="70">
        <f t="shared" si="411"/>
        <v>0</v>
      </c>
      <c r="EK123" s="79">
        <f t="shared" si="416"/>
        <v>0</v>
      </c>
      <c r="EO123" s="62">
        <f>SUM($AI123:$AK123)+SUM($AM123:$AO123)+SUM($AQ123:AS123)+SUM($AU123:AW123)+SUM($BO123:BQ123)+SUM($BS123:BU123)+SUM($BW123:BY123)+SUM($CA123:CC123)</f>
        <v>0</v>
      </c>
      <c r="EP123"/>
      <c r="EQ123"/>
      <c r="ER123"/>
      <c r="ES123"/>
      <c r="ET123"/>
      <c r="EU123"/>
      <c r="EV123"/>
      <c r="EW123"/>
      <c r="EX123"/>
      <c r="EY123"/>
      <c r="EZ123"/>
      <c r="FA123"/>
      <c r="FB123"/>
      <c r="FC123"/>
      <c r="FD123"/>
      <c r="FE123"/>
      <c r="FF123"/>
      <c r="FG123"/>
      <c r="FH123"/>
      <c r="FI123"/>
      <c r="FJ123"/>
      <c r="FK123"/>
      <c r="FL123"/>
      <c r="FM123"/>
      <c r="FN123"/>
      <c r="FO123"/>
    </row>
    <row r="124" spans="1:171" s="2" customFormat="1" hidden="1" x14ac:dyDescent="0.25">
      <c r="A124" s="17" t="s">
        <v>118</v>
      </c>
      <c r="B124" s="137" t="s">
        <v>153</v>
      </c>
      <c r="C124" s="122"/>
      <c r="D124" s="248"/>
      <c r="E124" s="147"/>
      <c r="F124" s="147"/>
      <c r="G124" s="249"/>
      <c r="H124" s="474"/>
      <c r="I124" s="147"/>
      <c r="J124" s="147"/>
      <c r="K124" s="147"/>
      <c r="L124" s="147"/>
      <c r="M124" s="147"/>
      <c r="N124" s="147"/>
      <c r="O124" s="147"/>
      <c r="P124" s="147"/>
      <c r="Q124" s="147"/>
      <c r="R124" s="147"/>
      <c r="S124" s="249"/>
      <c r="T124" s="127"/>
      <c r="U124" s="127"/>
      <c r="V124" s="248"/>
      <c r="W124" s="147"/>
      <c r="X124" s="147"/>
      <c r="Y124" s="147"/>
      <c r="Z124" s="147"/>
      <c r="AA124" s="147"/>
      <c r="AB124" s="249"/>
      <c r="AC124" s="250"/>
      <c r="AD124" s="127">
        <f t="shared" si="370"/>
        <v>0</v>
      </c>
      <c r="AE124" s="9"/>
      <c r="AF124" s="9"/>
      <c r="AG124" s="9"/>
      <c r="AH124" s="9"/>
      <c r="AI124" s="247"/>
      <c r="AJ124" s="247"/>
      <c r="AK124" s="247"/>
      <c r="AL124" s="341">
        <f t="shared" si="371"/>
        <v>0</v>
      </c>
      <c r="AM124" s="247"/>
      <c r="AN124" s="247"/>
      <c r="AO124" s="247"/>
      <c r="AP124" s="341">
        <f t="shared" si="372"/>
        <v>0</v>
      </c>
      <c r="AQ124" s="247"/>
      <c r="AR124" s="247"/>
      <c r="AS124" s="247"/>
      <c r="AT124" s="341">
        <f t="shared" si="373"/>
        <v>0</v>
      </c>
      <c r="AU124" s="247"/>
      <c r="AV124" s="247"/>
      <c r="AW124" s="247"/>
      <c r="AX124" s="341">
        <f t="shared" si="374"/>
        <v>0</v>
      </c>
      <c r="AY124" s="247"/>
      <c r="AZ124" s="247"/>
      <c r="BA124" s="247"/>
      <c r="BB124" s="341">
        <f t="shared" si="375"/>
        <v>0</v>
      </c>
      <c r="BC124" s="247"/>
      <c r="BD124" s="247"/>
      <c r="BE124" s="247"/>
      <c r="BF124" s="341">
        <f t="shared" si="376"/>
        <v>0</v>
      </c>
      <c r="BG124" s="247"/>
      <c r="BH124" s="247"/>
      <c r="BI124" s="247"/>
      <c r="BJ124" s="341">
        <f t="shared" si="377"/>
        <v>0</v>
      </c>
      <c r="BK124" s="247"/>
      <c r="BL124" s="247"/>
      <c r="BM124" s="247"/>
      <c r="BN124" s="341">
        <f t="shared" si="378"/>
        <v>0</v>
      </c>
      <c r="BO124" s="247"/>
      <c r="BP124" s="247"/>
      <c r="BQ124" s="247"/>
      <c r="BR124" s="341">
        <f t="shared" si="379"/>
        <v>0</v>
      </c>
      <c r="BS124" s="247"/>
      <c r="BT124" s="247"/>
      <c r="BU124" s="247"/>
      <c r="BV124" s="341">
        <f t="shared" si="380"/>
        <v>0</v>
      </c>
      <c r="BW124" s="247"/>
      <c r="BX124" s="247"/>
      <c r="BY124" s="247"/>
      <c r="BZ124" s="341">
        <f t="shared" si="381"/>
        <v>0</v>
      </c>
      <c r="CA124" s="247"/>
      <c r="CB124" s="247"/>
      <c r="CC124" s="247"/>
      <c r="CD124" s="341">
        <f t="shared" si="382"/>
        <v>0</v>
      </c>
      <c r="CE124" s="59">
        <f t="shared" si="383"/>
        <v>0</v>
      </c>
      <c r="CF124" s="110" t="str">
        <f t="shared" si="384"/>
        <v/>
      </c>
      <c r="CG124" s="81">
        <f t="shared" si="385"/>
        <v>0</v>
      </c>
      <c r="CH124" s="81">
        <f t="shared" si="386"/>
        <v>0</v>
      </c>
      <c r="CI124" s="81">
        <f t="shared" si="387"/>
        <v>0</v>
      </c>
      <c r="CJ124" s="81">
        <f t="shared" si="388"/>
        <v>0</v>
      </c>
      <c r="CK124" s="81">
        <f t="shared" si="389"/>
        <v>0</v>
      </c>
      <c r="CL124" s="81">
        <f t="shared" si="390"/>
        <v>0</v>
      </c>
      <c r="CM124" s="81">
        <f t="shared" si="391"/>
        <v>0</v>
      </c>
      <c r="CN124" s="81">
        <f t="shared" si="392"/>
        <v>0</v>
      </c>
      <c r="CO124" s="81">
        <f t="shared" si="393"/>
        <v>0</v>
      </c>
      <c r="CP124" s="81">
        <f t="shared" si="394"/>
        <v>0</v>
      </c>
      <c r="CQ124" s="81">
        <f t="shared" si="395"/>
        <v>0</v>
      </c>
      <c r="CR124" s="81">
        <f t="shared" si="412"/>
        <v>0</v>
      </c>
      <c r="CS124" s="84">
        <f t="shared" si="413"/>
        <v>0</v>
      </c>
      <c r="CV124" s="14">
        <f t="shared" si="396"/>
        <v>0</v>
      </c>
      <c r="CW124" s="14">
        <f t="shared" si="397"/>
        <v>0</v>
      </c>
      <c r="CX124" s="14">
        <f t="shared" si="398"/>
        <v>0</v>
      </c>
      <c r="CY124" s="14">
        <f t="shared" si="399"/>
        <v>0</v>
      </c>
      <c r="CZ124" s="14"/>
      <c r="DA124" s="14"/>
      <c r="DB124" s="14"/>
      <c r="DC124" s="14"/>
      <c r="DD124" s="14">
        <f t="shared" si="400"/>
        <v>0</v>
      </c>
      <c r="DE124" s="14">
        <f t="shared" si="401"/>
        <v>0</v>
      </c>
      <c r="DF124" s="14">
        <f t="shared" si="402"/>
        <v>0</v>
      </c>
      <c r="DG124" s="14">
        <f t="shared" si="403"/>
        <v>0</v>
      </c>
      <c r="DH124" s="188">
        <f t="shared" si="414"/>
        <v>0</v>
      </c>
      <c r="DI124" s="202">
        <f t="shared" si="415"/>
        <v>0</v>
      </c>
      <c r="DK124" s="70">
        <f t="shared" si="138"/>
        <v>0</v>
      </c>
      <c r="DL124" s="70">
        <f t="shared" si="417"/>
        <v>0</v>
      </c>
      <c r="DM124" s="70">
        <f t="shared" si="417"/>
        <v>0</v>
      </c>
      <c r="DN124" s="70">
        <f t="shared" si="417"/>
        <v>0</v>
      </c>
      <c r="DO124" s="70">
        <f t="shared" si="417"/>
        <v>0</v>
      </c>
      <c r="DP124" s="70">
        <f t="shared" si="417"/>
        <v>0</v>
      </c>
      <c r="DQ124" s="70">
        <f t="shared" si="417"/>
        <v>0</v>
      </c>
      <c r="DR124" s="70">
        <f t="shared" si="417"/>
        <v>0</v>
      </c>
      <c r="DS124" s="70">
        <f t="shared" si="417"/>
        <v>0</v>
      </c>
      <c r="DT124" s="70">
        <f t="shared" si="417"/>
        <v>0</v>
      </c>
      <c r="DU124" s="70">
        <f t="shared" si="417"/>
        <v>0</v>
      </c>
      <c r="DV124" s="70">
        <f t="shared" si="417"/>
        <v>0</v>
      </c>
      <c r="DW124" s="391">
        <f t="shared" si="173"/>
        <v>0</v>
      </c>
      <c r="DX124" s="80"/>
      <c r="DY124" s="70">
        <f t="shared" si="404"/>
        <v>0</v>
      </c>
      <c r="DZ124" s="70">
        <f t="shared" si="405"/>
        <v>0</v>
      </c>
      <c r="EA124" s="71">
        <f t="shared" si="406"/>
        <v>0</v>
      </c>
      <c r="EB124" s="70">
        <f t="shared" si="407"/>
        <v>0</v>
      </c>
      <c r="EC124" s="70"/>
      <c r="ED124" s="70"/>
      <c r="EE124" s="70"/>
      <c r="EF124" s="70"/>
      <c r="EG124" s="70">
        <f t="shared" si="408"/>
        <v>0</v>
      </c>
      <c r="EH124" s="70">
        <f t="shared" si="409"/>
        <v>0</v>
      </c>
      <c r="EI124" s="70">
        <f t="shared" si="410"/>
        <v>0</v>
      </c>
      <c r="EJ124" s="70">
        <f t="shared" si="411"/>
        <v>0</v>
      </c>
      <c r="EK124" s="79">
        <f t="shared" si="416"/>
        <v>0</v>
      </c>
      <c r="EO124" s="62">
        <f>SUM($AI124:$AK124)+SUM($AM124:$AO124)+SUM($AQ124:AS124)+SUM($AU124:AW124)+SUM($BO124:BQ124)+SUM($BS124:BU124)+SUM($BW124:BY124)+SUM($CA124:CC124)</f>
        <v>0</v>
      </c>
      <c r="EP124"/>
      <c r="EQ124"/>
      <c r="ER124"/>
      <c r="ES124"/>
      <c r="ET124"/>
      <c r="EU124"/>
      <c r="EV124"/>
      <c r="EW124"/>
      <c r="EX124"/>
      <c r="EY124"/>
      <c r="EZ124"/>
      <c r="FA124"/>
      <c r="FB124"/>
      <c r="FC124"/>
      <c r="FD124"/>
      <c r="FE124"/>
      <c r="FF124"/>
      <c r="FG124"/>
      <c r="FH124"/>
      <c r="FI124"/>
      <c r="FJ124"/>
      <c r="FK124"/>
      <c r="FL124"/>
      <c r="FM124"/>
      <c r="FN124"/>
      <c r="FO124"/>
    </row>
    <row r="125" spans="1:171" s="2" customFormat="1" hidden="1" x14ac:dyDescent="0.25">
      <c r="A125" s="17" t="s">
        <v>119</v>
      </c>
      <c r="B125" s="137" t="s">
        <v>180</v>
      </c>
      <c r="C125" s="122"/>
      <c r="D125" s="112"/>
      <c r="E125" s="113"/>
      <c r="F125" s="113"/>
      <c r="G125" s="11"/>
      <c r="H125" s="112"/>
      <c r="I125" s="113"/>
      <c r="J125" s="113"/>
      <c r="K125" s="113"/>
      <c r="L125" s="113"/>
      <c r="M125" s="113"/>
      <c r="N125" s="113"/>
      <c r="O125" s="113"/>
      <c r="P125" s="113"/>
      <c r="Q125" s="113"/>
      <c r="R125" s="113"/>
      <c r="S125" s="11"/>
      <c r="T125" s="127"/>
      <c r="U125" s="127"/>
      <c r="V125" s="112"/>
      <c r="W125" s="113"/>
      <c r="X125" s="113"/>
      <c r="Y125" s="113"/>
      <c r="Z125" s="113"/>
      <c r="AA125" s="113"/>
      <c r="AB125" s="11"/>
      <c r="AC125" s="250"/>
      <c r="AD125" s="127">
        <f t="shared" si="370"/>
        <v>0</v>
      </c>
      <c r="AE125" s="9"/>
      <c r="AF125" s="9"/>
      <c r="AG125" s="9"/>
      <c r="AH125" s="9"/>
      <c r="AI125" s="247"/>
      <c r="AJ125" s="247"/>
      <c r="AK125" s="247"/>
      <c r="AL125" s="341">
        <f t="shared" si="371"/>
        <v>0</v>
      </c>
      <c r="AM125" s="247"/>
      <c r="AN125" s="247"/>
      <c r="AO125" s="247"/>
      <c r="AP125" s="341">
        <f t="shared" si="372"/>
        <v>0</v>
      </c>
      <c r="AQ125" s="247"/>
      <c r="AR125" s="247"/>
      <c r="AS125" s="247"/>
      <c r="AT125" s="341">
        <f t="shared" si="373"/>
        <v>0</v>
      </c>
      <c r="AU125" s="247"/>
      <c r="AV125" s="247"/>
      <c r="AW125" s="247"/>
      <c r="AX125" s="341">
        <f t="shared" si="374"/>
        <v>0</v>
      </c>
      <c r="AY125" s="247"/>
      <c r="AZ125" s="247"/>
      <c r="BA125" s="247"/>
      <c r="BB125" s="341">
        <f t="shared" si="375"/>
        <v>0</v>
      </c>
      <c r="BC125" s="247"/>
      <c r="BD125" s="247"/>
      <c r="BE125" s="247"/>
      <c r="BF125" s="341">
        <f t="shared" si="376"/>
        <v>0</v>
      </c>
      <c r="BG125" s="247"/>
      <c r="BH125" s="247"/>
      <c r="BI125" s="247"/>
      <c r="BJ125" s="341">
        <f t="shared" si="377"/>
        <v>0</v>
      </c>
      <c r="BK125" s="247"/>
      <c r="BL125" s="247"/>
      <c r="BM125" s="247"/>
      <c r="BN125" s="341">
        <f t="shared" si="378"/>
        <v>0</v>
      </c>
      <c r="BO125" s="247"/>
      <c r="BP125" s="247"/>
      <c r="BQ125" s="247"/>
      <c r="BR125" s="341">
        <f t="shared" si="379"/>
        <v>0</v>
      </c>
      <c r="BS125" s="247"/>
      <c r="BT125" s="247"/>
      <c r="BU125" s="247"/>
      <c r="BV125" s="341">
        <f t="shared" si="380"/>
        <v>0</v>
      </c>
      <c r="BW125" s="247"/>
      <c r="BX125" s="247"/>
      <c r="BY125" s="247"/>
      <c r="BZ125" s="341">
        <f t="shared" si="381"/>
        <v>0</v>
      </c>
      <c r="CA125" s="247"/>
      <c r="CB125" s="247"/>
      <c r="CC125" s="247"/>
      <c r="CD125" s="341">
        <f t="shared" si="382"/>
        <v>0</v>
      </c>
      <c r="CE125" s="59">
        <f t="shared" si="383"/>
        <v>0</v>
      </c>
      <c r="CF125" s="110" t="str">
        <f t="shared" si="384"/>
        <v/>
      </c>
      <c r="CG125" s="14">
        <f t="shared" ref="CG125:CG131" si="418">IF(AND($EO125=0,$FB125=0),0,IF(AND($DW125=0,$EK125=0,EP125&lt;&gt;0),EP125, IF(AND(CF125&lt;DI125,$DH125&lt;&gt;$AD125,CV125=$DI125),CV125+$AD125-$DH125,CV125)))</f>
        <v>0</v>
      </c>
      <c r="CH125" s="81">
        <f t="shared" si="386"/>
        <v>0</v>
      </c>
      <c r="CI125" s="14">
        <f t="shared" ref="CI125:CI131" si="419">IF(AND($EO125=0,$FB125=0),0,IF(AND($DW125=0,$EK125=0,ER125&lt;&gt;0),ER125, IF(AND(CH125&lt;DI125,$DH125&lt;&gt;$AD125,CX125=$DI125),CX125+$AD125-$DH125,CX125)))</f>
        <v>0</v>
      </c>
      <c r="CJ125" s="14">
        <f t="shared" ref="CJ125:CJ131" si="420">IF(AND($EO125=0,$FB125=0),0,IF(AND($DW125=0,$EK125=0,ES125&lt;&gt;0),ES125, IF(AND(CI125&lt;DI125,$DH125&lt;&gt;$AD125,CY125=$DI125),CY125+$AD125-$DH125,CY125)))</f>
        <v>0</v>
      </c>
      <c r="CK125" s="81">
        <f t="shared" si="389"/>
        <v>0</v>
      </c>
      <c r="CL125" s="81">
        <f t="shared" si="390"/>
        <v>0</v>
      </c>
      <c r="CM125" s="81">
        <f t="shared" si="391"/>
        <v>0</v>
      </c>
      <c r="CN125" s="81">
        <f t="shared" si="392"/>
        <v>0</v>
      </c>
      <c r="CO125" s="81">
        <f t="shared" si="393"/>
        <v>0</v>
      </c>
      <c r="CP125" s="81">
        <f t="shared" si="394"/>
        <v>0</v>
      </c>
      <c r="CQ125" s="81">
        <f t="shared" si="395"/>
        <v>0</v>
      </c>
      <c r="CR125" s="81">
        <f t="shared" si="412"/>
        <v>0</v>
      </c>
      <c r="CS125" s="84">
        <f t="shared" si="413"/>
        <v>0</v>
      </c>
      <c r="CV125" s="14">
        <f t="shared" si="396"/>
        <v>0</v>
      </c>
      <c r="CW125" s="14">
        <f t="shared" ref="CW125:CW131" si="421">IF($EO125=0,0,ROUND(4*($AD125-$FB125)*SUM(AM125:AM125)/$EO125,0)/4)+EQ125+FD125</f>
        <v>0</v>
      </c>
      <c r="CX125" s="14">
        <f t="shared" ref="CX125:CX131" si="422">IF($EO125=0,0,ROUND(4*($AD125-$FB125)*SUM(AQ125:AQ125)/$EO125,0)/4)+ER125+FE125</f>
        <v>0</v>
      </c>
      <c r="CY125" s="14">
        <f t="shared" ref="CY125:CY131" si="423">IF($EO125=0,0,ROUND(4*($AD125-$FB125)*SUM(AU125:AU125)/$EO125,0)/4)+ES125++FF125</f>
        <v>0</v>
      </c>
      <c r="CZ125" s="14"/>
      <c r="DA125" s="14"/>
      <c r="DB125" s="14"/>
      <c r="DC125" s="14"/>
      <c r="DD125" s="14">
        <f t="shared" ref="DD125:DD131" si="424">IF($EO125=0,0,ROUND(4*($AD125-$FB125)*SUM(BO125:BO125)/$EO125,0)/4)+EX125+FK125</f>
        <v>0</v>
      </c>
      <c r="DE125" s="14">
        <f t="shared" ref="DE125:DE131" si="425">IF($EO125=0,0,ROUND(4*($AD125-$FB125)*(SUM(BS125:BS125))/$EO125,0)/4)+EY125+FL125</f>
        <v>0</v>
      </c>
      <c r="DF125" s="14">
        <f t="shared" ref="DF125:DF131" si="426">IF($EO125=0,0,ROUND(4*($AD125-$FB125)*(SUM(BW125:BW125))/$EO125,0)/4)+EZ125+FM125</f>
        <v>0</v>
      </c>
      <c r="DG125" s="14">
        <f t="shared" ref="DG125:DG132" si="427">IF($EO125=0,0,ROUND(4*($AD125-$FB125)*(SUM(CA125:CA125))/$EO125,0)/4)+FA125+FN125</f>
        <v>0</v>
      </c>
      <c r="DH125" s="188">
        <f t="shared" si="414"/>
        <v>0</v>
      </c>
      <c r="DI125" s="202">
        <f t="shared" si="415"/>
        <v>0</v>
      </c>
      <c r="DK125" s="70">
        <f t="shared" si="138"/>
        <v>0</v>
      </c>
      <c r="DL125" s="70">
        <f t="shared" si="417"/>
        <v>0</v>
      </c>
      <c r="DM125" s="70">
        <f t="shared" si="417"/>
        <v>0</v>
      </c>
      <c r="DN125" s="70">
        <f t="shared" si="417"/>
        <v>0</v>
      </c>
      <c r="DO125" s="70">
        <f t="shared" si="417"/>
        <v>0</v>
      </c>
      <c r="DP125" s="70">
        <f t="shared" si="417"/>
        <v>0</v>
      </c>
      <c r="DQ125" s="70">
        <f t="shared" si="417"/>
        <v>0</v>
      </c>
      <c r="DR125" s="70">
        <f t="shared" si="417"/>
        <v>0</v>
      </c>
      <c r="DS125" s="70">
        <f t="shared" si="417"/>
        <v>0</v>
      </c>
      <c r="DT125" s="70">
        <f t="shared" si="417"/>
        <v>0</v>
      </c>
      <c r="DU125" s="70">
        <f t="shared" si="417"/>
        <v>0</v>
      </c>
      <c r="DV125" s="70">
        <f t="shared" si="417"/>
        <v>0</v>
      </c>
      <c r="DW125" s="391">
        <f t="shared" si="173"/>
        <v>0</v>
      </c>
      <c r="DX125" s="80"/>
      <c r="DY125" s="70">
        <f t="shared" si="404"/>
        <v>0</v>
      </c>
      <c r="DZ125" s="70">
        <f t="shared" si="405"/>
        <v>0</v>
      </c>
      <c r="EA125" s="71">
        <f t="shared" si="406"/>
        <v>0</v>
      </c>
      <c r="EB125" s="70">
        <f t="shared" si="407"/>
        <v>0</v>
      </c>
      <c r="EC125" s="70"/>
      <c r="ED125" s="70"/>
      <c r="EE125" s="70"/>
      <c r="EF125" s="70"/>
      <c r="EG125" s="70">
        <f t="shared" si="408"/>
        <v>0</v>
      </c>
      <c r="EH125" s="70">
        <f t="shared" si="409"/>
        <v>0</v>
      </c>
      <c r="EI125" s="70">
        <f t="shared" si="410"/>
        <v>0</v>
      </c>
      <c r="EJ125" s="70">
        <f t="shared" si="411"/>
        <v>0</v>
      </c>
      <c r="EK125" s="79">
        <f t="shared" si="416"/>
        <v>0</v>
      </c>
      <c r="EO125" s="62">
        <f t="shared" ref="EO125:EO132" si="428">SUM($AI125:$AI125)+SUM($AM125:$AM125)+SUM($AQ125:$AQ125)+SUM($AU125:$AU125)+SUM($BO125:$BO125)+SUM($BS125:$BS125)+SUM($BW125:$BW125)+SUM($CA125:$CA125)</f>
        <v>0</v>
      </c>
      <c r="EP125"/>
      <c r="EQ125"/>
      <c r="ER125"/>
      <c r="ES125"/>
      <c r="ET125"/>
      <c r="EU125"/>
      <c r="EV125"/>
      <c r="EW125"/>
      <c r="EX125"/>
      <c r="EY125"/>
      <c r="EZ125"/>
      <c r="FA125"/>
      <c r="FB125"/>
      <c r="FC125"/>
      <c r="FD125"/>
      <c r="FE125"/>
      <c r="FF125"/>
      <c r="FG125"/>
      <c r="FH125"/>
      <c r="FI125"/>
      <c r="FJ125"/>
      <c r="FK125"/>
      <c r="FL125"/>
      <c r="FM125"/>
      <c r="FN125"/>
      <c r="FO125"/>
    </row>
    <row r="126" spans="1:171" s="2" customFormat="1" hidden="1" x14ac:dyDescent="0.25">
      <c r="A126" s="17" t="s">
        <v>120</v>
      </c>
      <c r="B126" s="137" t="s">
        <v>181</v>
      </c>
      <c r="C126" s="122"/>
      <c r="D126" s="112"/>
      <c r="E126" s="113"/>
      <c r="F126" s="113"/>
      <c r="G126" s="11"/>
      <c r="H126" s="112"/>
      <c r="I126" s="113"/>
      <c r="J126" s="113"/>
      <c r="K126" s="113"/>
      <c r="L126" s="113"/>
      <c r="M126" s="113"/>
      <c r="N126" s="113"/>
      <c r="O126" s="113"/>
      <c r="P126" s="113"/>
      <c r="Q126" s="113"/>
      <c r="R126" s="113"/>
      <c r="S126" s="11"/>
      <c r="T126" s="127"/>
      <c r="U126" s="127"/>
      <c r="V126" s="112"/>
      <c r="W126" s="113"/>
      <c r="X126" s="113"/>
      <c r="Y126" s="113"/>
      <c r="Z126" s="113"/>
      <c r="AA126" s="113"/>
      <c r="AB126" s="11"/>
      <c r="AC126" s="250"/>
      <c r="AD126" s="127">
        <f t="shared" si="370"/>
        <v>0</v>
      </c>
      <c r="AE126" s="9"/>
      <c r="AF126" s="9"/>
      <c r="AG126" s="9"/>
      <c r="AH126" s="9"/>
      <c r="AI126" s="247"/>
      <c r="AJ126" s="247"/>
      <c r="AK126" s="247"/>
      <c r="AL126" s="341">
        <f t="shared" si="371"/>
        <v>0</v>
      </c>
      <c r="AM126" s="247"/>
      <c r="AN126" s="247"/>
      <c r="AO126" s="247"/>
      <c r="AP126" s="341">
        <f t="shared" si="372"/>
        <v>0</v>
      </c>
      <c r="AQ126" s="247"/>
      <c r="AR126" s="247"/>
      <c r="AS126" s="247"/>
      <c r="AT126" s="341">
        <f t="shared" si="373"/>
        <v>0</v>
      </c>
      <c r="AU126" s="247"/>
      <c r="AV126" s="247"/>
      <c r="AW126" s="247"/>
      <c r="AX126" s="341">
        <f t="shared" si="374"/>
        <v>0</v>
      </c>
      <c r="AY126" s="247"/>
      <c r="AZ126" s="247"/>
      <c r="BA126" s="247"/>
      <c r="BB126" s="341">
        <f t="shared" si="375"/>
        <v>0</v>
      </c>
      <c r="BC126" s="247"/>
      <c r="BD126" s="247"/>
      <c r="BE126" s="247"/>
      <c r="BF126" s="341">
        <f t="shared" si="376"/>
        <v>0</v>
      </c>
      <c r="BG126" s="247"/>
      <c r="BH126" s="247"/>
      <c r="BI126" s="247"/>
      <c r="BJ126" s="341">
        <f t="shared" si="377"/>
        <v>0</v>
      </c>
      <c r="BK126" s="247"/>
      <c r="BL126" s="247"/>
      <c r="BM126" s="247"/>
      <c r="BN126" s="341">
        <f t="shared" si="378"/>
        <v>0</v>
      </c>
      <c r="BO126" s="247"/>
      <c r="BP126" s="247"/>
      <c r="BQ126" s="247"/>
      <c r="BR126" s="341">
        <f t="shared" si="379"/>
        <v>0</v>
      </c>
      <c r="BS126" s="247"/>
      <c r="BT126" s="247"/>
      <c r="BU126" s="247"/>
      <c r="BV126" s="341">
        <f t="shared" si="380"/>
        <v>0</v>
      </c>
      <c r="BW126" s="247"/>
      <c r="BX126" s="247"/>
      <c r="BY126" s="247"/>
      <c r="BZ126" s="341">
        <f t="shared" si="381"/>
        <v>0</v>
      </c>
      <c r="CA126" s="247"/>
      <c r="CB126" s="247"/>
      <c r="CC126" s="247"/>
      <c r="CD126" s="341">
        <f t="shared" si="382"/>
        <v>0</v>
      </c>
      <c r="CE126" s="59">
        <f t="shared" si="383"/>
        <v>0</v>
      </c>
      <c r="CF126" s="110" t="str">
        <f t="shared" si="384"/>
        <v/>
      </c>
      <c r="CG126" s="14">
        <f t="shared" si="418"/>
        <v>0</v>
      </c>
      <c r="CH126" s="81">
        <f t="shared" si="386"/>
        <v>0</v>
      </c>
      <c r="CI126" s="14">
        <f t="shared" si="419"/>
        <v>0</v>
      </c>
      <c r="CJ126" s="14">
        <f t="shared" si="420"/>
        <v>0</v>
      </c>
      <c r="CK126" s="81">
        <f t="shared" si="389"/>
        <v>0</v>
      </c>
      <c r="CL126" s="81">
        <f t="shared" si="390"/>
        <v>0</v>
      </c>
      <c r="CM126" s="81">
        <f t="shared" si="391"/>
        <v>0</v>
      </c>
      <c r="CN126" s="81">
        <f t="shared" si="392"/>
        <v>0</v>
      </c>
      <c r="CO126" s="81">
        <f t="shared" si="393"/>
        <v>0</v>
      </c>
      <c r="CP126" s="81">
        <f t="shared" si="394"/>
        <v>0</v>
      </c>
      <c r="CQ126" s="81">
        <f t="shared" si="395"/>
        <v>0</v>
      </c>
      <c r="CR126" s="81">
        <f t="shared" si="412"/>
        <v>0</v>
      </c>
      <c r="CS126" s="84">
        <f t="shared" si="413"/>
        <v>0</v>
      </c>
      <c r="CV126" s="14">
        <f t="shared" si="396"/>
        <v>0</v>
      </c>
      <c r="CW126" s="14">
        <f t="shared" si="421"/>
        <v>0</v>
      </c>
      <c r="CX126" s="14">
        <f t="shared" si="422"/>
        <v>0</v>
      </c>
      <c r="CY126" s="14">
        <f t="shared" si="423"/>
        <v>0</v>
      </c>
      <c r="CZ126" s="14"/>
      <c r="DA126" s="14"/>
      <c r="DB126" s="14"/>
      <c r="DC126" s="14"/>
      <c r="DD126" s="14">
        <f t="shared" si="424"/>
        <v>0</v>
      </c>
      <c r="DE126" s="14">
        <f t="shared" si="425"/>
        <v>0</v>
      </c>
      <c r="DF126" s="14">
        <f t="shared" si="426"/>
        <v>0</v>
      </c>
      <c r="DG126" s="14">
        <f t="shared" si="427"/>
        <v>0</v>
      </c>
      <c r="DH126" s="188">
        <f t="shared" si="414"/>
        <v>0</v>
      </c>
      <c r="DI126" s="202">
        <f t="shared" si="415"/>
        <v>0</v>
      </c>
      <c r="DK126" s="70">
        <f t="shared" si="138"/>
        <v>0</v>
      </c>
      <c r="DL126" s="70">
        <f t="shared" si="417"/>
        <v>0</v>
      </c>
      <c r="DM126" s="70">
        <f t="shared" si="417"/>
        <v>0</v>
      </c>
      <c r="DN126" s="70">
        <f t="shared" si="417"/>
        <v>0</v>
      </c>
      <c r="DO126" s="70">
        <f t="shared" si="417"/>
        <v>0</v>
      </c>
      <c r="DP126" s="70">
        <f t="shared" si="417"/>
        <v>0</v>
      </c>
      <c r="DQ126" s="70">
        <f t="shared" si="417"/>
        <v>0</v>
      </c>
      <c r="DR126" s="70">
        <f t="shared" si="417"/>
        <v>0</v>
      </c>
      <c r="DS126" s="70">
        <f t="shared" si="417"/>
        <v>0</v>
      </c>
      <c r="DT126" s="70">
        <f t="shared" si="417"/>
        <v>0</v>
      </c>
      <c r="DU126" s="70">
        <f t="shared" si="417"/>
        <v>0</v>
      </c>
      <c r="DV126" s="70">
        <f t="shared" si="417"/>
        <v>0</v>
      </c>
      <c r="DW126" s="391">
        <f t="shared" si="173"/>
        <v>0</v>
      </c>
      <c r="DX126" s="80"/>
      <c r="DY126" s="70">
        <f t="shared" si="404"/>
        <v>0</v>
      </c>
      <c r="DZ126" s="70">
        <f t="shared" si="405"/>
        <v>0</v>
      </c>
      <c r="EA126" s="71">
        <f t="shared" si="406"/>
        <v>0</v>
      </c>
      <c r="EB126" s="70">
        <f t="shared" si="407"/>
        <v>0</v>
      </c>
      <c r="EC126" s="70"/>
      <c r="ED126" s="70"/>
      <c r="EE126" s="70"/>
      <c r="EF126" s="70"/>
      <c r="EG126" s="70">
        <f t="shared" si="408"/>
        <v>0</v>
      </c>
      <c r="EH126" s="70">
        <f t="shared" si="409"/>
        <v>0</v>
      </c>
      <c r="EI126" s="70">
        <f t="shared" si="410"/>
        <v>0</v>
      </c>
      <c r="EJ126" s="70">
        <f t="shared" si="411"/>
        <v>0</v>
      </c>
      <c r="EK126" s="79">
        <f t="shared" si="416"/>
        <v>0</v>
      </c>
      <c r="EO126" s="62">
        <f t="shared" si="428"/>
        <v>0</v>
      </c>
      <c r="EP126"/>
      <c r="EQ126"/>
      <c r="ER126"/>
      <c r="ES126"/>
      <c r="ET126"/>
      <c r="EU126"/>
      <c r="EV126"/>
      <c r="EW126"/>
      <c r="EX126"/>
      <c r="EY126"/>
      <c r="EZ126"/>
      <c r="FA126"/>
      <c r="FB126"/>
      <c r="FC126"/>
      <c r="FD126"/>
      <c r="FE126"/>
      <c r="FF126"/>
      <c r="FG126"/>
      <c r="FH126"/>
      <c r="FI126"/>
      <c r="FJ126"/>
      <c r="FK126"/>
      <c r="FL126"/>
      <c r="FM126"/>
      <c r="FN126"/>
      <c r="FO126"/>
    </row>
    <row r="127" spans="1:171" s="2" customFormat="1" hidden="1" x14ac:dyDescent="0.25">
      <c r="A127" s="17" t="s">
        <v>121</v>
      </c>
      <c r="B127" s="137" t="s">
        <v>182</v>
      </c>
      <c r="C127" s="122"/>
      <c r="D127" s="112"/>
      <c r="E127" s="113"/>
      <c r="F127" s="113"/>
      <c r="G127" s="11"/>
      <c r="H127" s="112"/>
      <c r="I127" s="113"/>
      <c r="J127" s="113"/>
      <c r="K127" s="113"/>
      <c r="L127" s="113"/>
      <c r="M127" s="113"/>
      <c r="N127" s="113"/>
      <c r="O127" s="113"/>
      <c r="P127" s="113"/>
      <c r="Q127" s="113"/>
      <c r="R127" s="113"/>
      <c r="S127" s="11"/>
      <c r="T127" s="127"/>
      <c r="U127" s="127"/>
      <c r="V127" s="112"/>
      <c r="W127" s="113"/>
      <c r="X127" s="113"/>
      <c r="Y127" s="113"/>
      <c r="Z127" s="113"/>
      <c r="AA127" s="113"/>
      <c r="AB127" s="11"/>
      <c r="AC127" s="250"/>
      <c r="AD127" s="127">
        <f t="shared" si="370"/>
        <v>0</v>
      </c>
      <c r="AE127" s="9"/>
      <c r="AF127" s="9"/>
      <c r="AG127" s="9"/>
      <c r="AH127" s="9"/>
      <c r="AI127" s="247"/>
      <c r="AJ127" s="247"/>
      <c r="AK127" s="247"/>
      <c r="AL127" s="341">
        <f t="shared" si="371"/>
        <v>0</v>
      </c>
      <c r="AM127" s="247"/>
      <c r="AN127" s="247"/>
      <c r="AO127" s="247"/>
      <c r="AP127" s="341">
        <f t="shared" si="372"/>
        <v>0</v>
      </c>
      <c r="AQ127" s="247"/>
      <c r="AR127" s="247"/>
      <c r="AS127" s="247"/>
      <c r="AT127" s="341">
        <f t="shared" si="373"/>
        <v>0</v>
      </c>
      <c r="AU127" s="247"/>
      <c r="AV127" s="247"/>
      <c r="AW127" s="247"/>
      <c r="AX127" s="341">
        <f t="shared" si="374"/>
        <v>0</v>
      </c>
      <c r="AY127" s="247"/>
      <c r="AZ127" s="247"/>
      <c r="BA127" s="247"/>
      <c r="BB127" s="341">
        <f t="shared" si="375"/>
        <v>0</v>
      </c>
      <c r="BC127" s="247"/>
      <c r="BD127" s="247"/>
      <c r="BE127" s="247"/>
      <c r="BF127" s="341">
        <f t="shared" si="376"/>
        <v>0</v>
      </c>
      <c r="BG127" s="247"/>
      <c r="BH127" s="247"/>
      <c r="BI127" s="247"/>
      <c r="BJ127" s="341">
        <f t="shared" si="377"/>
        <v>0</v>
      </c>
      <c r="BK127" s="247"/>
      <c r="BL127" s="247"/>
      <c r="BM127" s="247"/>
      <c r="BN127" s="341">
        <f t="shared" si="378"/>
        <v>0</v>
      </c>
      <c r="BO127" s="247"/>
      <c r="BP127" s="247"/>
      <c r="BQ127" s="247"/>
      <c r="BR127" s="341">
        <f t="shared" si="379"/>
        <v>0</v>
      </c>
      <c r="BS127" s="247"/>
      <c r="BT127" s="247"/>
      <c r="BU127" s="247"/>
      <c r="BV127" s="341">
        <f t="shared" si="380"/>
        <v>0</v>
      </c>
      <c r="BW127" s="247"/>
      <c r="BX127" s="247"/>
      <c r="BY127" s="247"/>
      <c r="BZ127" s="341">
        <f t="shared" si="381"/>
        <v>0</v>
      </c>
      <c r="CA127" s="247"/>
      <c r="CB127" s="247"/>
      <c r="CC127" s="247"/>
      <c r="CD127" s="341">
        <f t="shared" si="382"/>
        <v>0</v>
      </c>
      <c r="CE127" s="59">
        <f t="shared" si="383"/>
        <v>0</v>
      </c>
      <c r="CF127" s="110" t="str">
        <f t="shared" si="384"/>
        <v/>
      </c>
      <c r="CG127" s="14">
        <f t="shared" si="418"/>
        <v>0</v>
      </c>
      <c r="CH127" s="81">
        <f t="shared" si="386"/>
        <v>0</v>
      </c>
      <c r="CI127" s="14">
        <f t="shared" si="419"/>
        <v>0</v>
      </c>
      <c r="CJ127" s="14">
        <f t="shared" si="420"/>
        <v>0</v>
      </c>
      <c r="CK127" s="81">
        <f t="shared" si="389"/>
        <v>0</v>
      </c>
      <c r="CL127" s="81">
        <f t="shared" si="390"/>
        <v>0</v>
      </c>
      <c r="CM127" s="81">
        <f t="shared" si="391"/>
        <v>0</v>
      </c>
      <c r="CN127" s="81">
        <f t="shared" si="392"/>
        <v>0</v>
      </c>
      <c r="CO127" s="81">
        <f t="shared" si="393"/>
        <v>0</v>
      </c>
      <c r="CP127" s="81">
        <f t="shared" si="394"/>
        <v>0</v>
      </c>
      <c r="CQ127" s="81">
        <f t="shared" si="395"/>
        <v>0</v>
      </c>
      <c r="CR127" s="81">
        <f t="shared" si="412"/>
        <v>0</v>
      </c>
      <c r="CS127" s="84">
        <f t="shared" si="413"/>
        <v>0</v>
      </c>
      <c r="CV127" s="14">
        <f t="shared" si="396"/>
        <v>0</v>
      </c>
      <c r="CW127" s="14">
        <f t="shared" si="421"/>
        <v>0</v>
      </c>
      <c r="CX127" s="14">
        <f t="shared" si="422"/>
        <v>0</v>
      </c>
      <c r="CY127" s="14">
        <f t="shared" si="423"/>
        <v>0</v>
      </c>
      <c r="CZ127" s="14"/>
      <c r="DA127" s="14"/>
      <c r="DB127" s="14"/>
      <c r="DC127" s="14"/>
      <c r="DD127" s="14">
        <f t="shared" si="424"/>
        <v>0</v>
      </c>
      <c r="DE127" s="14">
        <f t="shared" si="425"/>
        <v>0</v>
      </c>
      <c r="DF127" s="14">
        <f t="shared" si="426"/>
        <v>0</v>
      </c>
      <c r="DG127" s="14">
        <f t="shared" si="427"/>
        <v>0</v>
      </c>
      <c r="DH127" s="188">
        <f t="shared" si="414"/>
        <v>0</v>
      </c>
      <c r="DI127" s="202">
        <f t="shared" si="415"/>
        <v>0</v>
      </c>
      <c r="DK127" s="70">
        <f t="shared" si="138"/>
        <v>0</v>
      </c>
      <c r="DL127" s="70">
        <f t="shared" si="417"/>
        <v>0</v>
      </c>
      <c r="DM127" s="70">
        <f t="shared" si="417"/>
        <v>0</v>
      </c>
      <c r="DN127" s="70">
        <f t="shared" si="417"/>
        <v>0</v>
      </c>
      <c r="DO127" s="70">
        <f t="shared" si="417"/>
        <v>0</v>
      </c>
      <c r="DP127" s="70">
        <f t="shared" si="417"/>
        <v>0</v>
      </c>
      <c r="DQ127" s="70">
        <f t="shared" si="417"/>
        <v>0</v>
      </c>
      <c r="DR127" s="70">
        <f t="shared" si="417"/>
        <v>0</v>
      </c>
      <c r="DS127" s="70">
        <f t="shared" si="417"/>
        <v>0</v>
      </c>
      <c r="DT127" s="70">
        <f t="shared" si="417"/>
        <v>0</v>
      </c>
      <c r="DU127" s="70">
        <f t="shared" si="417"/>
        <v>0</v>
      </c>
      <c r="DV127" s="70">
        <f t="shared" si="417"/>
        <v>0</v>
      </c>
      <c r="DW127" s="391">
        <f t="shared" si="173"/>
        <v>0</v>
      </c>
      <c r="DX127" s="80"/>
      <c r="DY127" s="70">
        <f t="shared" si="404"/>
        <v>0</v>
      </c>
      <c r="DZ127" s="70">
        <f t="shared" si="405"/>
        <v>0</v>
      </c>
      <c r="EA127" s="71">
        <f t="shared" si="406"/>
        <v>0</v>
      </c>
      <c r="EB127" s="70">
        <f t="shared" si="407"/>
        <v>0</v>
      </c>
      <c r="EC127" s="70"/>
      <c r="ED127" s="70"/>
      <c r="EE127" s="70"/>
      <c r="EF127" s="70"/>
      <c r="EG127" s="70">
        <f t="shared" si="408"/>
        <v>0</v>
      </c>
      <c r="EH127" s="70">
        <f t="shared" si="409"/>
        <v>0</v>
      </c>
      <c r="EI127" s="70">
        <f t="shared" si="410"/>
        <v>0</v>
      </c>
      <c r="EJ127" s="70">
        <f t="shared" si="411"/>
        <v>0</v>
      </c>
      <c r="EK127" s="79">
        <f t="shared" si="416"/>
        <v>0</v>
      </c>
      <c r="EO127" s="62">
        <f t="shared" si="428"/>
        <v>0</v>
      </c>
      <c r="EP127"/>
      <c r="EQ127"/>
      <c r="ER127"/>
      <c r="ES127"/>
      <c r="ET127"/>
      <c r="EU127"/>
      <c r="EV127"/>
      <c r="EW127"/>
      <c r="EX127"/>
      <c r="EY127"/>
      <c r="EZ127"/>
      <c r="FA127"/>
      <c r="FB127"/>
      <c r="FC127"/>
      <c r="FD127"/>
      <c r="FE127"/>
      <c r="FF127"/>
      <c r="FG127"/>
      <c r="FH127"/>
      <c r="FI127"/>
      <c r="FJ127"/>
      <c r="FK127"/>
      <c r="FL127"/>
      <c r="FM127"/>
      <c r="FN127"/>
      <c r="FO127"/>
    </row>
    <row r="128" spans="1:171" s="2" customFormat="1" hidden="1" x14ac:dyDescent="0.25">
      <c r="A128" s="17" t="s">
        <v>122</v>
      </c>
      <c r="B128" s="137" t="s">
        <v>183</v>
      </c>
      <c r="C128" s="122"/>
      <c r="D128" s="112"/>
      <c r="E128" s="113"/>
      <c r="F128" s="113"/>
      <c r="G128" s="11"/>
      <c r="H128" s="112"/>
      <c r="I128" s="113"/>
      <c r="J128" s="113"/>
      <c r="K128" s="113"/>
      <c r="L128" s="113"/>
      <c r="M128" s="113"/>
      <c r="N128" s="113"/>
      <c r="O128" s="113"/>
      <c r="P128" s="113"/>
      <c r="Q128" s="113"/>
      <c r="R128" s="113"/>
      <c r="S128" s="11"/>
      <c r="T128" s="127"/>
      <c r="U128" s="127"/>
      <c r="V128" s="112"/>
      <c r="W128" s="113"/>
      <c r="X128" s="113"/>
      <c r="Y128" s="113"/>
      <c r="Z128" s="113"/>
      <c r="AA128" s="113"/>
      <c r="AB128" s="11"/>
      <c r="AC128" s="250"/>
      <c r="AD128" s="127">
        <f t="shared" si="370"/>
        <v>0</v>
      </c>
      <c r="AE128" s="9"/>
      <c r="AF128" s="9"/>
      <c r="AG128" s="9"/>
      <c r="AH128" s="9"/>
      <c r="AI128" s="247"/>
      <c r="AJ128" s="247"/>
      <c r="AK128" s="247"/>
      <c r="AL128" s="341">
        <f t="shared" si="371"/>
        <v>0</v>
      </c>
      <c r="AM128" s="247"/>
      <c r="AN128" s="247"/>
      <c r="AO128" s="247"/>
      <c r="AP128" s="341">
        <f t="shared" si="372"/>
        <v>0</v>
      </c>
      <c r="AQ128" s="247"/>
      <c r="AR128" s="247"/>
      <c r="AS128" s="247"/>
      <c r="AT128" s="341">
        <f t="shared" si="373"/>
        <v>0</v>
      </c>
      <c r="AU128" s="247"/>
      <c r="AV128" s="247"/>
      <c r="AW128" s="247"/>
      <c r="AX128" s="341">
        <f t="shared" si="374"/>
        <v>0</v>
      </c>
      <c r="AY128" s="247"/>
      <c r="AZ128" s="247"/>
      <c r="BA128" s="247"/>
      <c r="BB128" s="341">
        <f t="shared" si="375"/>
        <v>0</v>
      </c>
      <c r="BC128" s="247"/>
      <c r="BD128" s="247"/>
      <c r="BE128" s="247"/>
      <c r="BF128" s="341">
        <f t="shared" si="376"/>
        <v>0</v>
      </c>
      <c r="BG128" s="247"/>
      <c r="BH128" s="247"/>
      <c r="BI128" s="247"/>
      <c r="BJ128" s="341">
        <f t="shared" si="377"/>
        <v>0</v>
      </c>
      <c r="BK128" s="247"/>
      <c r="BL128" s="247"/>
      <c r="BM128" s="247"/>
      <c r="BN128" s="341">
        <f t="shared" si="378"/>
        <v>0</v>
      </c>
      <c r="BO128" s="247"/>
      <c r="BP128" s="247"/>
      <c r="BQ128" s="247"/>
      <c r="BR128" s="341">
        <f t="shared" si="379"/>
        <v>0</v>
      </c>
      <c r="BS128" s="247"/>
      <c r="BT128" s="247"/>
      <c r="BU128" s="247"/>
      <c r="BV128" s="341">
        <f t="shared" si="380"/>
        <v>0</v>
      </c>
      <c r="BW128" s="247"/>
      <c r="BX128" s="247"/>
      <c r="BY128" s="247"/>
      <c r="BZ128" s="341">
        <f t="shared" si="381"/>
        <v>0</v>
      </c>
      <c r="CA128" s="247"/>
      <c r="CB128" s="247"/>
      <c r="CC128" s="247"/>
      <c r="CD128" s="341">
        <f t="shared" si="382"/>
        <v>0</v>
      </c>
      <c r="CE128" s="59">
        <f t="shared" si="383"/>
        <v>0</v>
      </c>
      <c r="CF128" s="110" t="str">
        <f t="shared" si="384"/>
        <v/>
      </c>
      <c r="CG128" s="14">
        <f t="shared" si="418"/>
        <v>0</v>
      </c>
      <c r="CH128" s="81">
        <f t="shared" si="386"/>
        <v>0</v>
      </c>
      <c r="CI128" s="14">
        <f t="shared" si="419"/>
        <v>0</v>
      </c>
      <c r="CJ128" s="14">
        <f t="shared" si="420"/>
        <v>0</v>
      </c>
      <c r="CK128" s="81">
        <f t="shared" si="389"/>
        <v>0</v>
      </c>
      <c r="CL128" s="81">
        <f t="shared" si="390"/>
        <v>0</v>
      </c>
      <c r="CM128" s="81">
        <f t="shared" si="391"/>
        <v>0</v>
      </c>
      <c r="CN128" s="81">
        <f t="shared" si="392"/>
        <v>0</v>
      </c>
      <c r="CO128" s="81">
        <f t="shared" si="393"/>
        <v>0</v>
      </c>
      <c r="CP128" s="81">
        <f t="shared" si="394"/>
        <v>0</v>
      </c>
      <c r="CQ128" s="81">
        <f t="shared" si="395"/>
        <v>0</v>
      </c>
      <c r="CR128" s="81">
        <f t="shared" si="412"/>
        <v>0</v>
      </c>
      <c r="CS128" s="84">
        <f t="shared" si="413"/>
        <v>0</v>
      </c>
      <c r="CV128" s="14">
        <f t="shared" si="396"/>
        <v>0</v>
      </c>
      <c r="CW128" s="14">
        <f t="shared" si="421"/>
        <v>0</v>
      </c>
      <c r="CX128" s="14">
        <f t="shared" si="422"/>
        <v>0</v>
      </c>
      <c r="CY128" s="14">
        <f t="shared" si="423"/>
        <v>0</v>
      </c>
      <c r="CZ128" s="14"/>
      <c r="DA128" s="14"/>
      <c r="DB128" s="14"/>
      <c r="DC128" s="14"/>
      <c r="DD128" s="14">
        <f t="shared" si="424"/>
        <v>0</v>
      </c>
      <c r="DE128" s="14">
        <f t="shared" si="425"/>
        <v>0</v>
      </c>
      <c r="DF128" s="14">
        <f t="shared" si="426"/>
        <v>0</v>
      </c>
      <c r="DG128" s="14">
        <f t="shared" si="427"/>
        <v>0</v>
      </c>
      <c r="DH128" s="188">
        <f t="shared" si="414"/>
        <v>0</v>
      </c>
      <c r="DI128" s="202">
        <f t="shared" si="415"/>
        <v>0</v>
      </c>
      <c r="DK128" s="70">
        <f t="shared" si="138"/>
        <v>0</v>
      </c>
      <c r="DL128" s="70">
        <f t="shared" si="417"/>
        <v>0</v>
      </c>
      <c r="DM128" s="70">
        <f t="shared" si="417"/>
        <v>0</v>
      </c>
      <c r="DN128" s="70">
        <f t="shared" si="417"/>
        <v>0</v>
      </c>
      <c r="DO128" s="70">
        <f t="shared" si="417"/>
        <v>0</v>
      </c>
      <c r="DP128" s="70">
        <f t="shared" si="417"/>
        <v>0</v>
      </c>
      <c r="DQ128" s="70">
        <f t="shared" si="417"/>
        <v>0</v>
      </c>
      <c r="DR128" s="70">
        <f t="shared" si="417"/>
        <v>0</v>
      </c>
      <c r="DS128" s="70">
        <f t="shared" si="417"/>
        <v>0</v>
      </c>
      <c r="DT128" s="70">
        <f t="shared" si="417"/>
        <v>0</v>
      </c>
      <c r="DU128" s="70">
        <f t="shared" si="417"/>
        <v>0</v>
      </c>
      <c r="DV128" s="70">
        <f t="shared" si="417"/>
        <v>0</v>
      </c>
      <c r="DW128" s="391">
        <f t="shared" si="173"/>
        <v>0</v>
      </c>
      <c r="DX128" s="80"/>
      <c r="DY128" s="70">
        <f t="shared" si="404"/>
        <v>0</v>
      </c>
      <c r="DZ128" s="70">
        <f t="shared" si="405"/>
        <v>0</v>
      </c>
      <c r="EA128" s="71">
        <f t="shared" si="406"/>
        <v>0</v>
      </c>
      <c r="EB128" s="70">
        <f t="shared" si="407"/>
        <v>0</v>
      </c>
      <c r="EC128" s="70"/>
      <c r="ED128" s="70"/>
      <c r="EE128" s="70"/>
      <c r="EF128" s="70"/>
      <c r="EG128" s="70">
        <f t="shared" si="408"/>
        <v>0</v>
      </c>
      <c r="EH128" s="70">
        <f t="shared" si="409"/>
        <v>0</v>
      </c>
      <c r="EI128" s="70">
        <f t="shared" si="410"/>
        <v>0</v>
      </c>
      <c r="EJ128" s="70">
        <f t="shared" si="411"/>
        <v>0</v>
      </c>
      <c r="EK128" s="79">
        <f t="shared" si="416"/>
        <v>0</v>
      </c>
      <c r="EO128" s="62">
        <f t="shared" si="428"/>
        <v>0</v>
      </c>
      <c r="EP128"/>
      <c r="EQ128"/>
      <c r="ER128"/>
      <c r="ES128"/>
      <c r="ET128"/>
      <c r="EU128"/>
      <c r="EV128"/>
      <c r="EW128"/>
      <c r="EX128"/>
      <c r="EY128"/>
      <c r="EZ128"/>
      <c r="FA128"/>
      <c r="FB128"/>
      <c r="FC128"/>
      <c r="FD128"/>
      <c r="FE128"/>
      <c r="FF128"/>
      <c r="FG128"/>
      <c r="FH128"/>
      <c r="FI128"/>
      <c r="FJ128"/>
      <c r="FK128"/>
      <c r="FL128"/>
      <c r="FM128"/>
      <c r="FN128"/>
      <c r="FO128"/>
    </row>
    <row r="129" spans="1:171" s="2" customFormat="1" hidden="1" x14ac:dyDescent="0.25">
      <c r="A129" s="17" t="s">
        <v>123</v>
      </c>
      <c r="B129" s="137" t="s">
        <v>184</v>
      </c>
      <c r="C129" s="122"/>
      <c r="D129" s="112"/>
      <c r="E129" s="113"/>
      <c r="F129" s="113"/>
      <c r="G129" s="11"/>
      <c r="H129" s="112"/>
      <c r="I129" s="113"/>
      <c r="J129" s="113"/>
      <c r="K129" s="113"/>
      <c r="L129" s="113"/>
      <c r="M129" s="113"/>
      <c r="N129" s="113"/>
      <c r="O129" s="113"/>
      <c r="P129" s="113"/>
      <c r="Q129" s="113"/>
      <c r="R129" s="113"/>
      <c r="S129" s="11"/>
      <c r="T129" s="127"/>
      <c r="U129" s="127"/>
      <c r="V129" s="112"/>
      <c r="W129" s="113"/>
      <c r="X129" s="113"/>
      <c r="Y129" s="113"/>
      <c r="Z129" s="113"/>
      <c r="AA129" s="113"/>
      <c r="AB129" s="11"/>
      <c r="AC129" s="250"/>
      <c r="AD129" s="127">
        <f t="shared" si="370"/>
        <v>0</v>
      </c>
      <c r="AE129" s="9"/>
      <c r="AF129" s="9"/>
      <c r="AG129" s="9"/>
      <c r="AH129" s="9"/>
      <c r="AI129" s="247"/>
      <c r="AJ129" s="247"/>
      <c r="AK129" s="247"/>
      <c r="AL129" s="341">
        <f t="shared" si="371"/>
        <v>0</v>
      </c>
      <c r="AM129" s="247"/>
      <c r="AN129" s="247"/>
      <c r="AO129" s="247"/>
      <c r="AP129" s="341">
        <f t="shared" si="372"/>
        <v>0</v>
      </c>
      <c r="AQ129" s="247"/>
      <c r="AR129" s="247"/>
      <c r="AS129" s="247"/>
      <c r="AT129" s="341">
        <f t="shared" si="373"/>
        <v>0</v>
      </c>
      <c r="AU129" s="247"/>
      <c r="AV129" s="247"/>
      <c r="AW129" s="247"/>
      <c r="AX129" s="341">
        <f t="shared" si="374"/>
        <v>0</v>
      </c>
      <c r="AY129" s="247"/>
      <c r="AZ129" s="247"/>
      <c r="BA129" s="247"/>
      <c r="BB129" s="341">
        <f t="shared" si="375"/>
        <v>0</v>
      </c>
      <c r="BC129" s="247"/>
      <c r="BD129" s="247"/>
      <c r="BE129" s="247"/>
      <c r="BF129" s="341">
        <f t="shared" si="376"/>
        <v>0</v>
      </c>
      <c r="BG129" s="247"/>
      <c r="BH129" s="247"/>
      <c r="BI129" s="247"/>
      <c r="BJ129" s="341">
        <f t="shared" si="377"/>
        <v>0</v>
      </c>
      <c r="BK129" s="247"/>
      <c r="BL129" s="247"/>
      <c r="BM129" s="247"/>
      <c r="BN129" s="341">
        <f t="shared" si="378"/>
        <v>0</v>
      </c>
      <c r="BO129" s="247"/>
      <c r="BP129" s="247"/>
      <c r="BQ129" s="247"/>
      <c r="BR129" s="341">
        <f t="shared" si="379"/>
        <v>0</v>
      </c>
      <c r="BS129" s="247"/>
      <c r="BT129" s="247"/>
      <c r="BU129" s="247"/>
      <c r="BV129" s="341">
        <f t="shared" si="380"/>
        <v>0</v>
      </c>
      <c r="BW129" s="247"/>
      <c r="BX129" s="247"/>
      <c r="BY129" s="247"/>
      <c r="BZ129" s="341">
        <f t="shared" si="381"/>
        <v>0</v>
      </c>
      <c r="CA129" s="247"/>
      <c r="CB129" s="247"/>
      <c r="CC129" s="247"/>
      <c r="CD129" s="341">
        <f t="shared" si="382"/>
        <v>0</v>
      </c>
      <c r="CE129" s="59">
        <f t="shared" si="383"/>
        <v>0</v>
      </c>
      <c r="CF129" s="110" t="str">
        <f t="shared" si="384"/>
        <v/>
      </c>
      <c r="CG129" s="14">
        <f t="shared" si="418"/>
        <v>0</v>
      </c>
      <c r="CH129" s="81">
        <f t="shared" si="386"/>
        <v>0</v>
      </c>
      <c r="CI129" s="14">
        <f t="shared" si="419"/>
        <v>0</v>
      </c>
      <c r="CJ129" s="14">
        <f t="shared" si="420"/>
        <v>0</v>
      </c>
      <c r="CK129" s="81">
        <f t="shared" si="389"/>
        <v>0</v>
      </c>
      <c r="CL129" s="81">
        <f t="shared" si="390"/>
        <v>0</v>
      </c>
      <c r="CM129" s="81">
        <f t="shared" si="391"/>
        <v>0</v>
      </c>
      <c r="CN129" s="81">
        <f t="shared" si="392"/>
        <v>0</v>
      </c>
      <c r="CO129" s="81">
        <f t="shared" si="393"/>
        <v>0</v>
      </c>
      <c r="CP129" s="81">
        <f t="shared" si="394"/>
        <v>0</v>
      </c>
      <c r="CQ129" s="81">
        <f t="shared" si="395"/>
        <v>0</v>
      </c>
      <c r="CR129" s="81">
        <f t="shared" si="412"/>
        <v>0</v>
      </c>
      <c r="CS129" s="84">
        <f t="shared" si="413"/>
        <v>0</v>
      </c>
      <c r="CV129" s="14">
        <f t="shared" si="396"/>
        <v>0</v>
      </c>
      <c r="CW129" s="14">
        <f t="shared" si="421"/>
        <v>0</v>
      </c>
      <c r="CX129" s="14">
        <f t="shared" si="422"/>
        <v>0</v>
      </c>
      <c r="CY129" s="14">
        <f t="shared" si="423"/>
        <v>0</v>
      </c>
      <c r="CZ129" s="14"/>
      <c r="DA129" s="14"/>
      <c r="DB129" s="14"/>
      <c r="DC129" s="14"/>
      <c r="DD129" s="14">
        <f t="shared" si="424"/>
        <v>0</v>
      </c>
      <c r="DE129" s="14">
        <f t="shared" si="425"/>
        <v>0</v>
      </c>
      <c r="DF129" s="14">
        <f t="shared" si="426"/>
        <v>0</v>
      </c>
      <c r="DG129" s="14">
        <f t="shared" si="427"/>
        <v>0</v>
      </c>
      <c r="DH129" s="188">
        <f t="shared" si="414"/>
        <v>0</v>
      </c>
      <c r="DI129" s="202">
        <f t="shared" si="415"/>
        <v>0</v>
      </c>
      <c r="DK129" s="70">
        <f t="shared" si="138"/>
        <v>0</v>
      </c>
      <c r="DL129" s="70">
        <f t="shared" si="417"/>
        <v>0</v>
      </c>
      <c r="DM129" s="70">
        <f t="shared" si="417"/>
        <v>0</v>
      </c>
      <c r="DN129" s="70">
        <f t="shared" si="417"/>
        <v>0</v>
      </c>
      <c r="DO129" s="70">
        <f t="shared" si="417"/>
        <v>0</v>
      </c>
      <c r="DP129" s="70">
        <f t="shared" si="417"/>
        <v>0</v>
      </c>
      <c r="DQ129" s="70">
        <f t="shared" si="417"/>
        <v>0</v>
      </c>
      <c r="DR129" s="70">
        <f t="shared" si="417"/>
        <v>0</v>
      </c>
      <c r="DS129" s="70">
        <f t="shared" si="417"/>
        <v>0</v>
      </c>
      <c r="DT129" s="70">
        <f t="shared" si="417"/>
        <v>0</v>
      </c>
      <c r="DU129" s="70">
        <f t="shared" si="417"/>
        <v>0</v>
      </c>
      <c r="DV129" s="70">
        <f t="shared" si="417"/>
        <v>0</v>
      </c>
      <c r="DW129" s="391">
        <f t="shared" si="173"/>
        <v>0</v>
      </c>
      <c r="DX129" s="80"/>
      <c r="DY129" s="70">
        <f t="shared" si="404"/>
        <v>0</v>
      </c>
      <c r="DZ129" s="70">
        <f t="shared" si="405"/>
        <v>0</v>
      </c>
      <c r="EA129" s="71">
        <f t="shared" si="406"/>
        <v>0</v>
      </c>
      <c r="EB129" s="70">
        <f t="shared" si="407"/>
        <v>0</v>
      </c>
      <c r="EC129" s="70"/>
      <c r="ED129" s="70"/>
      <c r="EE129" s="70"/>
      <c r="EF129" s="70"/>
      <c r="EG129" s="70">
        <f t="shared" si="408"/>
        <v>0</v>
      </c>
      <c r="EH129" s="70">
        <f t="shared" si="409"/>
        <v>0</v>
      </c>
      <c r="EI129" s="70">
        <f t="shared" si="410"/>
        <v>0</v>
      </c>
      <c r="EJ129" s="70">
        <f t="shared" si="411"/>
        <v>0</v>
      </c>
      <c r="EK129" s="79">
        <f t="shared" si="416"/>
        <v>0</v>
      </c>
      <c r="EO129" s="62">
        <f t="shared" si="428"/>
        <v>0</v>
      </c>
      <c r="EP129"/>
      <c r="EQ129"/>
      <c r="ER129"/>
      <c r="ES129"/>
      <c r="ET129"/>
      <c r="EU129"/>
      <c r="EV129"/>
      <c r="EW129"/>
      <c r="EX129"/>
      <c r="EY129"/>
      <c r="EZ129"/>
      <c r="FA129"/>
      <c r="FB129"/>
      <c r="FC129"/>
      <c r="FD129"/>
      <c r="FE129"/>
      <c r="FF129"/>
      <c r="FG129"/>
      <c r="FH129"/>
      <c r="FI129"/>
      <c r="FJ129"/>
      <c r="FK129"/>
      <c r="FL129"/>
      <c r="FM129"/>
      <c r="FN129"/>
      <c r="FO129"/>
    </row>
    <row r="130" spans="1:171" s="2" customFormat="1" hidden="1" x14ac:dyDescent="0.25">
      <c r="A130" s="17" t="s">
        <v>124</v>
      </c>
      <c r="B130" s="137" t="s">
        <v>185</v>
      </c>
      <c r="C130" s="122"/>
      <c r="D130" s="112"/>
      <c r="E130" s="113"/>
      <c r="F130" s="113"/>
      <c r="G130" s="11"/>
      <c r="H130" s="112"/>
      <c r="I130" s="113"/>
      <c r="J130" s="113"/>
      <c r="K130" s="113"/>
      <c r="L130" s="113"/>
      <c r="M130" s="113"/>
      <c r="N130" s="113"/>
      <c r="O130" s="113"/>
      <c r="P130" s="113"/>
      <c r="Q130" s="113"/>
      <c r="R130" s="113"/>
      <c r="S130" s="11"/>
      <c r="T130" s="127"/>
      <c r="U130" s="127"/>
      <c r="V130" s="112"/>
      <c r="W130" s="113"/>
      <c r="X130" s="113"/>
      <c r="Y130" s="113"/>
      <c r="Z130" s="113"/>
      <c r="AA130" s="113"/>
      <c r="AB130" s="11"/>
      <c r="AC130" s="250"/>
      <c r="AD130" s="127">
        <f t="shared" si="370"/>
        <v>0</v>
      </c>
      <c r="AE130" s="9"/>
      <c r="AF130" s="9"/>
      <c r="AG130" s="9"/>
      <c r="AH130" s="9"/>
      <c r="AI130" s="247"/>
      <c r="AJ130" s="247"/>
      <c r="AK130" s="247"/>
      <c r="AL130" s="341">
        <f t="shared" si="371"/>
        <v>0</v>
      </c>
      <c r="AM130" s="247"/>
      <c r="AN130" s="247"/>
      <c r="AO130" s="247"/>
      <c r="AP130" s="341">
        <f t="shared" si="372"/>
        <v>0</v>
      </c>
      <c r="AQ130" s="247"/>
      <c r="AR130" s="247"/>
      <c r="AS130" s="247"/>
      <c r="AT130" s="341">
        <f t="shared" si="373"/>
        <v>0</v>
      </c>
      <c r="AU130" s="247"/>
      <c r="AV130" s="247"/>
      <c r="AW130" s="247"/>
      <c r="AX130" s="341">
        <f t="shared" si="374"/>
        <v>0</v>
      </c>
      <c r="AY130" s="247"/>
      <c r="AZ130" s="247"/>
      <c r="BA130" s="247"/>
      <c r="BB130" s="341">
        <f t="shared" si="375"/>
        <v>0</v>
      </c>
      <c r="BC130" s="247"/>
      <c r="BD130" s="247"/>
      <c r="BE130" s="247"/>
      <c r="BF130" s="341">
        <f t="shared" si="376"/>
        <v>0</v>
      </c>
      <c r="BG130" s="247"/>
      <c r="BH130" s="247"/>
      <c r="BI130" s="247"/>
      <c r="BJ130" s="341">
        <f t="shared" si="377"/>
        <v>0</v>
      </c>
      <c r="BK130" s="247"/>
      <c r="BL130" s="247"/>
      <c r="BM130" s="247"/>
      <c r="BN130" s="341">
        <f t="shared" si="378"/>
        <v>0</v>
      </c>
      <c r="BO130" s="247"/>
      <c r="BP130" s="247"/>
      <c r="BQ130" s="247"/>
      <c r="BR130" s="341">
        <f t="shared" si="379"/>
        <v>0</v>
      </c>
      <c r="BS130" s="247"/>
      <c r="BT130" s="247"/>
      <c r="BU130" s="247"/>
      <c r="BV130" s="341">
        <f t="shared" si="380"/>
        <v>0</v>
      </c>
      <c r="BW130" s="247"/>
      <c r="BX130" s="247"/>
      <c r="BY130" s="247"/>
      <c r="BZ130" s="341">
        <f t="shared" si="381"/>
        <v>0</v>
      </c>
      <c r="CA130" s="247"/>
      <c r="CB130" s="247"/>
      <c r="CC130" s="247"/>
      <c r="CD130" s="341">
        <f t="shared" si="382"/>
        <v>0</v>
      </c>
      <c r="CE130" s="59">
        <f t="shared" si="383"/>
        <v>0</v>
      </c>
      <c r="CF130" s="110" t="str">
        <f t="shared" si="384"/>
        <v/>
      </c>
      <c r="CG130" s="14">
        <f t="shared" si="418"/>
        <v>0</v>
      </c>
      <c r="CH130" s="81">
        <f t="shared" si="386"/>
        <v>0</v>
      </c>
      <c r="CI130" s="14">
        <f t="shared" si="419"/>
        <v>0</v>
      </c>
      <c r="CJ130" s="14">
        <f t="shared" si="420"/>
        <v>0</v>
      </c>
      <c r="CK130" s="81">
        <f t="shared" si="389"/>
        <v>0</v>
      </c>
      <c r="CL130" s="81">
        <f t="shared" si="390"/>
        <v>0</v>
      </c>
      <c r="CM130" s="81">
        <f t="shared" si="391"/>
        <v>0</v>
      </c>
      <c r="CN130" s="81">
        <f t="shared" si="392"/>
        <v>0</v>
      </c>
      <c r="CO130" s="81">
        <f t="shared" si="393"/>
        <v>0</v>
      </c>
      <c r="CP130" s="81">
        <f t="shared" si="394"/>
        <v>0</v>
      </c>
      <c r="CQ130" s="81">
        <f t="shared" si="395"/>
        <v>0</v>
      </c>
      <c r="CR130" s="81">
        <f t="shared" si="412"/>
        <v>0</v>
      </c>
      <c r="CS130" s="84">
        <f t="shared" si="413"/>
        <v>0</v>
      </c>
      <c r="CV130" s="14">
        <f t="shared" si="396"/>
        <v>0</v>
      </c>
      <c r="CW130" s="14">
        <f t="shared" si="421"/>
        <v>0</v>
      </c>
      <c r="CX130" s="14">
        <f t="shared" si="422"/>
        <v>0</v>
      </c>
      <c r="CY130" s="14">
        <f t="shared" si="423"/>
        <v>0</v>
      </c>
      <c r="CZ130" s="14"/>
      <c r="DA130" s="14"/>
      <c r="DB130" s="14"/>
      <c r="DC130" s="14"/>
      <c r="DD130" s="14">
        <f t="shared" si="424"/>
        <v>0</v>
      </c>
      <c r="DE130" s="14">
        <f t="shared" si="425"/>
        <v>0</v>
      </c>
      <c r="DF130" s="14">
        <f t="shared" si="426"/>
        <v>0</v>
      </c>
      <c r="DG130" s="14">
        <f t="shared" si="427"/>
        <v>0</v>
      </c>
      <c r="DH130" s="188">
        <f t="shared" si="414"/>
        <v>0</v>
      </c>
      <c r="DI130" s="202">
        <f t="shared" si="415"/>
        <v>0</v>
      </c>
      <c r="DK130" s="70">
        <f t="shared" si="138"/>
        <v>0</v>
      </c>
      <c r="DL130" s="70">
        <f t="shared" si="417"/>
        <v>0</v>
      </c>
      <c r="DM130" s="70">
        <f t="shared" si="417"/>
        <v>0</v>
      </c>
      <c r="DN130" s="70">
        <f t="shared" si="417"/>
        <v>0</v>
      </c>
      <c r="DO130" s="70">
        <f t="shared" si="417"/>
        <v>0</v>
      </c>
      <c r="DP130" s="70">
        <f t="shared" si="417"/>
        <v>0</v>
      </c>
      <c r="DQ130" s="70">
        <f t="shared" si="417"/>
        <v>0</v>
      </c>
      <c r="DR130" s="70">
        <f t="shared" si="417"/>
        <v>0</v>
      </c>
      <c r="DS130" s="70">
        <f t="shared" si="417"/>
        <v>0</v>
      </c>
      <c r="DT130" s="70">
        <f t="shared" si="417"/>
        <v>0</v>
      </c>
      <c r="DU130" s="70">
        <f t="shared" si="417"/>
        <v>0</v>
      </c>
      <c r="DV130" s="70">
        <f t="shared" si="417"/>
        <v>0</v>
      </c>
      <c r="DW130" s="391">
        <f t="shared" si="173"/>
        <v>0</v>
      </c>
      <c r="DX130" s="80"/>
      <c r="DY130" s="70">
        <f t="shared" si="404"/>
        <v>0</v>
      </c>
      <c r="DZ130" s="70">
        <f t="shared" si="405"/>
        <v>0</v>
      </c>
      <c r="EA130" s="71">
        <f t="shared" si="406"/>
        <v>0</v>
      </c>
      <c r="EB130" s="70">
        <f t="shared" si="407"/>
        <v>0</v>
      </c>
      <c r="EC130" s="70"/>
      <c r="ED130" s="70"/>
      <c r="EE130" s="70"/>
      <c r="EF130" s="70"/>
      <c r="EG130" s="70">
        <f t="shared" si="408"/>
        <v>0</v>
      </c>
      <c r="EH130" s="70">
        <f t="shared" si="409"/>
        <v>0</v>
      </c>
      <c r="EI130" s="70">
        <f t="shared" si="410"/>
        <v>0</v>
      </c>
      <c r="EJ130" s="70">
        <f t="shared" si="411"/>
        <v>0</v>
      </c>
      <c r="EK130" s="79">
        <f t="shared" si="416"/>
        <v>0</v>
      </c>
      <c r="EO130" s="62">
        <f t="shared" si="428"/>
        <v>0</v>
      </c>
      <c r="EP130"/>
      <c r="EQ130"/>
      <c r="ER130"/>
      <c r="ES130"/>
      <c r="ET130"/>
      <c r="EU130"/>
      <c r="EV130"/>
      <c r="EW130"/>
      <c r="EX130"/>
      <c r="EY130"/>
      <c r="EZ130"/>
      <c r="FA130"/>
      <c r="FB130"/>
      <c r="FC130"/>
      <c r="FD130"/>
      <c r="FE130"/>
      <c r="FF130"/>
      <c r="FG130"/>
      <c r="FH130"/>
      <c r="FI130"/>
      <c r="FJ130"/>
      <c r="FK130"/>
      <c r="FL130"/>
      <c r="FM130"/>
      <c r="FN130"/>
      <c r="FO130"/>
    </row>
    <row r="131" spans="1:171" s="2" customFormat="1" hidden="1" x14ac:dyDescent="0.25">
      <c r="A131" s="17" t="s">
        <v>129</v>
      </c>
      <c r="B131" s="137" t="s">
        <v>186</v>
      </c>
      <c r="C131" s="122"/>
      <c r="D131" s="112"/>
      <c r="E131" s="113"/>
      <c r="F131" s="113"/>
      <c r="G131" s="11"/>
      <c r="H131" s="112"/>
      <c r="I131" s="113"/>
      <c r="J131" s="113"/>
      <c r="K131" s="113"/>
      <c r="L131" s="113"/>
      <c r="M131" s="113"/>
      <c r="N131" s="113"/>
      <c r="O131" s="113"/>
      <c r="P131" s="113"/>
      <c r="Q131" s="113"/>
      <c r="R131" s="113"/>
      <c r="S131" s="11"/>
      <c r="T131" s="127"/>
      <c r="U131" s="127"/>
      <c r="V131" s="112"/>
      <c r="W131" s="113"/>
      <c r="X131" s="113"/>
      <c r="Y131" s="113"/>
      <c r="Z131" s="113"/>
      <c r="AA131" s="113"/>
      <c r="AB131" s="11"/>
      <c r="AC131" s="10"/>
      <c r="AD131" s="127">
        <f t="shared" si="370"/>
        <v>0</v>
      </c>
      <c r="AE131" s="9"/>
      <c r="AF131" s="9"/>
      <c r="AG131" s="9"/>
      <c r="AH131" s="9"/>
      <c r="AI131" s="247"/>
      <c r="AJ131" s="247"/>
      <c r="AK131" s="247"/>
      <c r="AL131" s="341">
        <f t="shared" si="371"/>
        <v>0</v>
      </c>
      <c r="AM131" s="247"/>
      <c r="AN131" s="247"/>
      <c r="AO131" s="247"/>
      <c r="AP131" s="341">
        <f t="shared" si="372"/>
        <v>0</v>
      </c>
      <c r="AQ131" s="247"/>
      <c r="AR131" s="247"/>
      <c r="AS131" s="247"/>
      <c r="AT131" s="341">
        <f t="shared" si="373"/>
        <v>0</v>
      </c>
      <c r="AU131" s="247"/>
      <c r="AV131" s="247"/>
      <c r="AW131" s="247"/>
      <c r="AX131" s="341">
        <f t="shared" si="374"/>
        <v>0</v>
      </c>
      <c r="AY131" s="247"/>
      <c r="AZ131" s="247"/>
      <c r="BA131" s="247"/>
      <c r="BB131" s="341">
        <f t="shared" si="375"/>
        <v>0</v>
      </c>
      <c r="BC131" s="247"/>
      <c r="BD131" s="247"/>
      <c r="BE131" s="247"/>
      <c r="BF131" s="341">
        <f t="shared" si="376"/>
        <v>0</v>
      </c>
      <c r="BG131" s="247"/>
      <c r="BH131" s="247"/>
      <c r="BI131" s="247"/>
      <c r="BJ131" s="341">
        <f t="shared" si="377"/>
        <v>0</v>
      </c>
      <c r="BK131" s="247"/>
      <c r="BL131" s="247"/>
      <c r="BM131" s="247"/>
      <c r="BN131" s="341">
        <f t="shared" si="378"/>
        <v>0</v>
      </c>
      <c r="BO131" s="247"/>
      <c r="BP131" s="247"/>
      <c r="BQ131" s="247"/>
      <c r="BR131" s="341">
        <f t="shared" si="379"/>
        <v>0</v>
      </c>
      <c r="BS131" s="247"/>
      <c r="BT131" s="247"/>
      <c r="BU131" s="247"/>
      <c r="BV131" s="341">
        <f t="shared" si="380"/>
        <v>0</v>
      </c>
      <c r="BW131" s="247"/>
      <c r="BX131" s="247"/>
      <c r="BY131" s="247"/>
      <c r="BZ131" s="341">
        <f t="shared" si="381"/>
        <v>0</v>
      </c>
      <c r="CA131" s="247"/>
      <c r="CB131" s="247"/>
      <c r="CC131" s="247"/>
      <c r="CD131" s="341">
        <f t="shared" si="382"/>
        <v>0</v>
      </c>
      <c r="CE131" s="59">
        <f t="shared" si="383"/>
        <v>0</v>
      </c>
      <c r="CF131" s="110" t="str">
        <f t="shared" si="384"/>
        <v/>
      </c>
      <c r="CG131" s="14">
        <f t="shared" si="418"/>
        <v>0</v>
      </c>
      <c r="CH131" s="81">
        <f t="shared" si="386"/>
        <v>0</v>
      </c>
      <c r="CI131" s="14">
        <f t="shared" si="419"/>
        <v>0</v>
      </c>
      <c r="CJ131" s="14">
        <f t="shared" si="420"/>
        <v>0</v>
      </c>
      <c r="CK131" s="81">
        <f t="shared" si="389"/>
        <v>0</v>
      </c>
      <c r="CL131" s="81">
        <f t="shared" si="390"/>
        <v>0</v>
      </c>
      <c r="CM131" s="81">
        <f t="shared" si="391"/>
        <v>0</v>
      </c>
      <c r="CN131" s="81">
        <f t="shared" si="392"/>
        <v>0</v>
      </c>
      <c r="CO131" s="81">
        <f t="shared" si="393"/>
        <v>0</v>
      </c>
      <c r="CP131" s="81">
        <f t="shared" si="394"/>
        <v>0</v>
      </c>
      <c r="CQ131" s="81">
        <f t="shared" si="395"/>
        <v>0</v>
      </c>
      <c r="CR131" s="81">
        <f t="shared" si="412"/>
        <v>0</v>
      </c>
      <c r="CS131" s="84">
        <f t="shared" si="413"/>
        <v>0</v>
      </c>
      <c r="CV131" s="14">
        <f t="shared" si="396"/>
        <v>0</v>
      </c>
      <c r="CW131" s="14">
        <f t="shared" si="421"/>
        <v>0</v>
      </c>
      <c r="CX131" s="14">
        <f t="shared" si="422"/>
        <v>0</v>
      </c>
      <c r="CY131" s="14">
        <f t="shared" si="423"/>
        <v>0</v>
      </c>
      <c r="CZ131" s="14"/>
      <c r="DA131" s="14"/>
      <c r="DB131" s="14"/>
      <c r="DC131" s="14"/>
      <c r="DD131" s="14">
        <f t="shared" si="424"/>
        <v>0</v>
      </c>
      <c r="DE131" s="14">
        <f t="shared" si="425"/>
        <v>0</v>
      </c>
      <c r="DF131" s="14">
        <f t="shared" si="426"/>
        <v>0</v>
      </c>
      <c r="DG131" s="14">
        <f t="shared" si="427"/>
        <v>0</v>
      </c>
      <c r="DH131" s="188">
        <f t="shared" si="414"/>
        <v>0</v>
      </c>
      <c r="DI131" s="202">
        <f t="shared" si="415"/>
        <v>0</v>
      </c>
      <c r="DK131" s="70">
        <f t="shared" si="138"/>
        <v>0</v>
      </c>
      <c r="DL131" s="70">
        <f t="shared" si="417"/>
        <v>0</v>
      </c>
      <c r="DM131" s="70">
        <f t="shared" si="417"/>
        <v>0</v>
      </c>
      <c r="DN131" s="70">
        <f t="shared" si="417"/>
        <v>0</v>
      </c>
      <c r="DO131" s="70">
        <f t="shared" si="417"/>
        <v>0</v>
      </c>
      <c r="DP131" s="70">
        <f t="shared" si="417"/>
        <v>0</v>
      </c>
      <c r="DQ131" s="70">
        <f t="shared" si="417"/>
        <v>0</v>
      </c>
      <c r="DR131" s="70">
        <f t="shared" si="417"/>
        <v>0</v>
      </c>
      <c r="DS131" s="70">
        <f t="shared" si="417"/>
        <v>0</v>
      </c>
      <c r="DT131" s="70">
        <f t="shared" si="417"/>
        <v>0</v>
      </c>
      <c r="DU131" s="70">
        <f t="shared" si="417"/>
        <v>0</v>
      </c>
      <c r="DV131" s="70">
        <f t="shared" si="417"/>
        <v>0</v>
      </c>
      <c r="DW131" s="391">
        <f t="shared" si="173"/>
        <v>0</v>
      </c>
      <c r="DX131" s="80"/>
      <c r="DY131" s="70">
        <f t="shared" si="404"/>
        <v>0</v>
      </c>
      <c r="DZ131" s="70">
        <f t="shared" si="405"/>
        <v>0</v>
      </c>
      <c r="EA131" s="71">
        <f t="shared" si="406"/>
        <v>0</v>
      </c>
      <c r="EB131" s="70">
        <f t="shared" si="407"/>
        <v>0</v>
      </c>
      <c r="EC131" s="70"/>
      <c r="ED131" s="70"/>
      <c r="EE131" s="70"/>
      <c r="EF131" s="70"/>
      <c r="EG131" s="70">
        <f t="shared" si="408"/>
        <v>0</v>
      </c>
      <c r="EH131" s="70">
        <f t="shared" si="409"/>
        <v>0</v>
      </c>
      <c r="EI131" s="70">
        <f t="shared" si="410"/>
        <v>0</v>
      </c>
      <c r="EJ131" s="70">
        <f t="shared" si="411"/>
        <v>0</v>
      </c>
      <c r="EK131" s="79">
        <f t="shared" si="416"/>
        <v>0</v>
      </c>
      <c r="EO131" s="62">
        <f t="shared" si="428"/>
        <v>0</v>
      </c>
      <c r="EP131"/>
      <c r="EQ131"/>
      <c r="ER131"/>
      <c r="ES131"/>
      <c r="ET131"/>
      <c r="EU131"/>
      <c r="EV131"/>
      <c r="EW131"/>
      <c r="EX131"/>
      <c r="EY131"/>
      <c r="EZ131"/>
      <c r="FA131"/>
      <c r="FB131"/>
      <c r="FC131"/>
      <c r="FD131"/>
      <c r="FE131"/>
      <c r="FF131"/>
      <c r="FG131"/>
      <c r="FH131"/>
      <c r="FI131"/>
      <c r="FJ131"/>
      <c r="FK131"/>
      <c r="FL131"/>
      <c r="FM131"/>
      <c r="FN131"/>
      <c r="FO131"/>
    </row>
    <row r="132" spans="1:171" s="2" customFormat="1" hidden="1" x14ac:dyDescent="0.25">
      <c r="A132" s="17" t="s">
        <v>130</v>
      </c>
      <c r="B132" s="137" t="s">
        <v>187</v>
      </c>
      <c r="C132" s="122"/>
      <c r="D132" s="112"/>
      <c r="E132" s="113"/>
      <c r="F132" s="113"/>
      <c r="G132" s="11"/>
      <c r="H132" s="112"/>
      <c r="I132" s="113"/>
      <c r="J132" s="113"/>
      <c r="K132" s="113"/>
      <c r="L132" s="113"/>
      <c r="M132" s="113"/>
      <c r="N132" s="113"/>
      <c r="O132" s="113"/>
      <c r="P132" s="113"/>
      <c r="Q132" s="113"/>
      <c r="R132" s="113"/>
      <c r="S132" s="11"/>
      <c r="T132" s="127"/>
      <c r="U132" s="127"/>
      <c r="V132" s="112"/>
      <c r="W132" s="113"/>
      <c r="X132" s="113"/>
      <c r="Y132" s="113"/>
      <c r="Z132" s="113"/>
      <c r="AA132" s="113"/>
      <c r="AB132" s="11"/>
      <c r="AC132" s="10"/>
      <c r="AD132" s="127">
        <f t="shared" si="370"/>
        <v>0</v>
      </c>
      <c r="AE132" s="9"/>
      <c r="AF132" s="9"/>
      <c r="AG132" s="9"/>
      <c r="AH132" s="9"/>
      <c r="AI132" s="247"/>
      <c r="AJ132" s="247"/>
      <c r="AK132" s="247"/>
      <c r="AL132" s="341">
        <f t="shared" si="371"/>
        <v>0</v>
      </c>
      <c r="AM132" s="247"/>
      <c r="AN132" s="247"/>
      <c r="AO132" s="247"/>
      <c r="AP132" s="341">
        <f t="shared" si="372"/>
        <v>0</v>
      </c>
      <c r="AQ132" s="247"/>
      <c r="AR132" s="247"/>
      <c r="AS132" s="247"/>
      <c r="AT132" s="341">
        <f t="shared" si="373"/>
        <v>0</v>
      </c>
      <c r="AU132" s="247"/>
      <c r="AV132" s="247"/>
      <c r="AW132" s="247"/>
      <c r="AX132" s="341">
        <f t="shared" si="374"/>
        <v>0</v>
      </c>
      <c r="AY132" s="247"/>
      <c r="AZ132" s="247"/>
      <c r="BA132" s="247"/>
      <c r="BB132" s="341">
        <f t="shared" si="375"/>
        <v>0</v>
      </c>
      <c r="BC132" s="247"/>
      <c r="BD132" s="247"/>
      <c r="BE132" s="247"/>
      <c r="BF132" s="341">
        <f t="shared" si="376"/>
        <v>0</v>
      </c>
      <c r="BG132" s="247"/>
      <c r="BH132" s="247"/>
      <c r="BI132" s="247"/>
      <c r="BJ132" s="341">
        <f t="shared" si="377"/>
        <v>0</v>
      </c>
      <c r="BK132" s="247"/>
      <c r="BL132" s="247"/>
      <c r="BM132" s="247"/>
      <c r="BN132" s="341">
        <f t="shared" si="378"/>
        <v>0</v>
      </c>
      <c r="BO132" s="247"/>
      <c r="BP132" s="247"/>
      <c r="BQ132" s="247"/>
      <c r="BR132" s="341">
        <f t="shared" si="379"/>
        <v>0</v>
      </c>
      <c r="BS132" s="247"/>
      <c r="BT132" s="247"/>
      <c r="BU132" s="247"/>
      <c r="BV132" s="341">
        <f t="shared" si="380"/>
        <v>0</v>
      </c>
      <c r="BW132" s="247"/>
      <c r="BX132" s="247"/>
      <c r="BY132" s="247"/>
      <c r="BZ132" s="341">
        <f t="shared" si="381"/>
        <v>0</v>
      </c>
      <c r="CA132" s="247"/>
      <c r="CB132" s="247"/>
      <c r="CC132" s="247"/>
      <c r="CD132" s="341">
        <f t="shared" si="382"/>
        <v>0</v>
      </c>
      <c r="CE132" s="59">
        <f t="shared" si="383"/>
        <v>0</v>
      </c>
      <c r="CF132" s="110" t="str">
        <f t="shared" si="384"/>
        <v/>
      </c>
      <c r="CG132" s="14">
        <f>IF(AND($EO132=0,$FB132=0),0,IF(AND($DW132=0,$EK132=0,EQ133&lt;&gt;0),EQ133, IF(AND(CF132&lt;DI132,$DH132&lt;&gt;$AD132,CV132=$DI132),CV132+$AD132-$DH132,CV132)))</f>
        <v>0</v>
      </c>
      <c r="CH132" s="81">
        <f t="shared" si="386"/>
        <v>0</v>
      </c>
      <c r="CI132" s="14">
        <f>IF(AND($EO132=0,$FB132=0),0,IF(AND($DW132=0,$EK132=0,ES133&lt;&gt;0),ES133, IF(AND(CH132&lt;DI132,$DH132&lt;&gt;$AD132,CX132=$DI132),CX132+$AD132-$DH132,CX132)))</f>
        <v>0</v>
      </c>
      <c r="CJ132" s="14">
        <f>IF(AND($EO132=0,$FB132=0),0,IF(AND($DW132=0,$EK132=0,EX133&lt;&gt;0),EX133, IF(AND(CI132&lt;DI132,$DH132&lt;&gt;$AD132,CY132=$DI132),CY132+$AD132-$DH132,CY132)))</f>
        <v>0</v>
      </c>
      <c r="CK132" s="81">
        <f t="shared" si="389"/>
        <v>0</v>
      </c>
      <c r="CL132" s="81">
        <f t="shared" si="390"/>
        <v>0</v>
      </c>
      <c r="CM132" s="81">
        <f t="shared" si="391"/>
        <v>0</v>
      </c>
      <c r="CN132" s="81">
        <f t="shared" si="392"/>
        <v>0</v>
      </c>
      <c r="CO132" s="81">
        <f t="shared" si="393"/>
        <v>0</v>
      </c>
      <c r="CP132" s="81">
        <f t="shared" si="394"/>
        <v>0</v>
      </c>
      <c r="CQ132" s="81">
        <f t="shared" si="395"/>
        <v>0</v>
      </c>
      <c r="CR132" s="81">
        <f t="shared" si="412"/>
        <v>0</v>
      </c>
      <c r="CS132" s="84">
        <f t="shared" si="413"/>
        <v>0</v>
      </c>
      <c r="CV132" s="14">
        <f t="shared" si="396"/>
        <v>0</v>
      </c>
      <c r="CW132" s="14">
        <f>IF($EO132=0,0,ROUND(4*($AD132-$FB132)*SUM(AM132:AM132)/$EO132,0)/4)+ER133+FD132</f>
        <v>0</v>
      </c>
      <c r="CX132" s="14">
        <f>IF($EO132=0,0,ROUND(4*($AD132-$FB132)*SUM(AQ132:AQ132)/$EO132,0)/4)+ES133+FE132</f>
        <v>0</v>
      </c>
      <c r="CY132" s="14">
        <f>IF($EO132=0,0,ROUND(4*($AD132-$FB132)*SUM(AU132:AU132)/$EO132,0)/4)+EX133++FF132</f>
        <v>0</v>
      </c>
      <c r="CZ132" s="14"/>
      <c r="DA132" s="14"/>
      <c r="DB132" s="14"/>
      <c r="DC132" s="14"/>
      <c r="DD132" s="14">
        <f>IF($EO132=0,0,ROUND(4*($AD132-$FB132)*SUM(BO132:BO132)/$EO132,0)/4)+EY133+FK132</f>
        <v>0</v>
      </c>
      <c r="DE132" s="14">
        <f>IF($EO132=0,0,ROUND(4*($AD132-$FB132)*(SUM(BS132:BS132))/$EO132,0)/4)+EZ133+FL132</f>
        <v>0</v>
      </c>
      <c r="DF132" s="14">
        <f>IF($EO132=0,0,ROUND(4*($AD132-$FB132)*(SUM(BW132:BW132))/$EO132,0)/4)+FA133+FM132</f>
        <v>0</v>
      </c>
      <c r="DG132" s="14">
        <f t="shared" si="427"/>
        <v>0</v>
      </c>
      <c r="DH132" s="188">
        <f t="shared" si="414"/>
        <v>0</v>
      </c>
      <c r="DI132" s="202">
        <f t="shared" si="415"/>
        <v>0</v>
      </c>
      <c r="DK132" s="70">
        <f t="shared" si="138"/>
        <v>0</v>
      </c>
      <c r="DL132" s="70">
        <f t="shared" si="417"/>
        <v>0</v>
      </c>
      <c r="DM132" s="70">
        <f t="shared" si="417"/>
        <v>0</v>
      </c>
      <c r="DN132" s="70">
        <f t="shared" si="417"/>
        <v>0</v>
      </c>
      <c r="DO132" s="70">
        <f t="shared" si="417"/>
        <v>0</v>
      </c>
      <c r="DP132" s="70">
        <f t="shared" si="417"/>
        <v>0</v>
      </c>
      <c r="DQ132" s="70">
        <f t="shared" si="417"/>
        <v>0</v>
      </c>
      <c r="DR132" s="70">
        <f t="shared" si="417"/>
        <v>0</v>
      </c>
      <c r="DS132" s="70">
        <f t="shared" si="417"/>
        <v>0</v>
      </c>
      <c r="DT132" s="70">
        <f t="shared" si="417"/>
        <v>0</v>
      </c>
      <c r="DU132" s="70">
        <f t="shared" si="417"/>
        <v>0</v>
      </c>
      <c r="DV132" s="70">
        <f t="shared" si="417"/>
        <v>0</v>
      </c>
      <c r="DW132" s="391">
        <f t="shared" si="173"/>
        <v>0</v>
      </c>
      <c r="DX132" s="80"/>
      <c r="DY132" s="70">
        <f t="shared" si="404"/>
        <v>0</v>
      </c>
      <c r="DZ132" s="70">
        <f t="shared" si="405"/>
        <v>0</v>
      </c>
      <c r="EA132" s="71">
        <f t="shared" si="406"/>
        <v>0</v>
      </c>
      <c r="EB132" s="70">
        <f t="shared" si="407"/>
        <v>0</v>
      </c>
      <c r="EC132" s="70"/>
      <c r="ED132" s="70"/>
      <c r="EE132" s="70"/>
      <c r="EF132" s="70"/>
      <c r="EG132" s="70">
        <f t="shared" si="408"/>
        <v>0</v>
      </c>
      <c r="EH132" s="70">
        <f t="shared" si="409"/>
        <v>0</v>
      </c>
      <c r="EI132" s="70">
        <f t="shared" si="410"/>
        <v>0</v>
      </c>
      <c r="EJ132" s="70">
        <f t="shared" si="411"/>
        <v>0</v>
      </c>
      <c r="EK132" s="79">
        <f t="shared" si="416"/>
        <v>0</v>
      </c>
      <c r="EO132" s="62">
        <f t="shared" si="428"/>
        <v>0</v>
      </c>
      <c r="FA132" s="4"/>
      <c r="FB132" s="4"/>
      <c r="FC132" s="4"/>
      <c r="FD132" s="4"/>
      <c r="FE132" s="4"/>
      <c r="FF132" s="4"/>
      <c r="FG132" s="4"/>
      <c r="FH132" s="4"/>
      <c r="FI132" s="4"/>
      <c r="FJ132" s="4"/>
      <c r="FK132" s="4"/>
      <c r="FL132" s="4"/>
      <c r="FM132" s="4"/>
      <c r="FN132" s="4"/>
      <c r="FO132" s="4"/>
    </row>
    <row r="133" spans="1:171" s="19" customFormat="1" ht="15" x14ac:dyDescent="0.25">
      <c r="A133" s="178" t="s">
        <v>23</v>
      </c>
      <c r="B133" s="134" t="s">
        <v>188</v>
      </c>
      <c r="C133" s="169"/>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7"/>
      <c r="AC133" s="222">
        <f>SUMIF($A113:$A132,"&gt;'#'",AC113:AC132)</f>
        <v>690</v>
      </c>
      <c r="AD133" s="222">
        <f>SUMIF($A113:$A132,"&gt;'#'",AD113:AD132)</f>
        <v>23</v>
      </c>
      <c r="AE133" s="222"/>
      <c r="AF133" s="222"/>
      <c r="AG133" s="222"/>
      <c r="AH133" s="222"/>
      <c r="AI133" s="213"/>
      <c r="AJ133" s="213"/>
      <c r="AK133" s="213"/>
      <c r="AL133" s="66">
        <f>SUM(AL113:AL132)</f>
        <v>0</v>
      </c>
      <c r="AM133" s="213"/>
      <c r="AN133" s="213"/>
      <c r="AO133" s="213"/>
      <c r="AP133" s="66">
        <f>SUM(AP113:AP132)</f>
        <v>15</v>
      </c>
      <c r="AQ133" s="213"/>
      <c r="AR133" s="213"/>
      <c r="AS133" s="213"/>
      <c r="AT133" s="66">
        <f>SUM(AT113:AT132)</f>
        <v>8</v>
      </c>
      <c r="AU133" s="213"/>
      <c r="AV133" s="213"/>
      <c r="AW133" s="213"/>
      <c r="AX133" s="66">
        <f>SUM(AX113:AX132)</f>
        <v>0</v>
      </c>
      <c r="AY133" s="213"/>
      <c r="AZ133" s="213"/>
      <c r="BA133" s="213"/>
      <c r="BB133" s="66">
        <f>SUM(BB113:BB132)</f>
        <v>0</v>
      </c>
      <c r="BC133" s="213"/>
      <c r="BD133" s="213"/>
      <c r="BE133" s="213"/>
      <c r="BF133" s="66">
        <f>SUM(BF113:BF132)</f>
        <v>0</v>
      </c>
      <c r="BG133" s="213"/>
      <c r="BH133" s="213"/>
      <c r="BI133" s="213"/>
      <c r="BJ133" s="66">
        <f>SUM(BJ113:BJ132)</f>
        <v>0</v>
      </c>
      <c r="BK133" s="213"/>
      <c r="BL133" s="213"/>
      <c r="BM133" s="213"/>
      <c r="BN133" s="66">
        <f>SUM(BN113:BN132)</f>
        <v>0</v>
      </c>
      <c r="BO133" s="213"/>
      <c r="BP133" s="213"/>
      <c r="BQ133" s="213"/>
      <c r="BR133" s="66">
        <f>SUM(BR113:BR132)</f>
        <v>0</v>
      </c>
      <c r="BS133" s="213"/>
      <c r="BT133" s="213"/>
      <c r="BU133" s="213"/>
      <c r="BV133" s="66">
        <f>SUM(BV113:BV132)</f>
        <v>0</v>
      </c>
      <c r="BW133" s="213"/>
      <c r="BX133" s="213"/>
      <c r="BY133" s="213"/>
      <c r="BZ133" s="66">
        <f>SUM(BZ113:BZ132)</f>
        <v>0</v>
      </c>
      <c r="CA133" s="213"/>
      <c r="CB133" s="213"/>
      <c r="CC133" s="213"/>
      <c r="CD133" s="66">
        <f>SUM(CD113:CD132)</f>
        <v>0</v>
      </c>
      <c r="CE133" s="60">
        <f t="shared" si="383"/>
        <v>0</v>
      </c>
      <c r="CF133" s="36"/>
      <c r="CG133" s="76">
        <f t="shared" ref="CG133:CR133" si="429">SUM(CG113:CG132)</f>
        <v>0</v>
      </c>
      <c r="CH133" s="76">
        <f t="shared" si="429"/>
        <v>15</v>
      </c>
      <c r="CI133" s="76">
        <f t="shared" si="429"/>
        <v>8</v>
      </c>
      <c r="CJ133" s="76">
        <f t="shared" si="429"/>
        <v>0</v>
      </c>
      <c r="CK133" s="76">
        <f t="shared" si="429"/>
        <v>0</v>
      </c>
      <c r="CL133" s="76">
        <f t="shared" si="429"/>
        <v>0</v>
      </c>
      <c r="CM133" s="76">
        <f t="shared" si="429"/>
        <v>0</v>
      </c>
      <c r="CN133" s="76">
        <f t="shared" si="429"/>
        <v>0</v>
      </c>
      <c r="CO133" s="76">
        <f t="shared" si="429"/>
        <v>0</v>
      </c>
      <c r="CP133" s="76">
        <f t="shared" si="429"/>
        <v>0</v>
      </c>
      <c r="CQ133" s="76">
        <f t="shared" si="429"/>
        <v>0</v>
      </c>
      <c r="CR133" s="76">
        <f t="shared" si="429"/>
        <v>0</v>
      </c>
      <c r="CS133" s="76">
        <f>SUM(CS113:CS124)</f>
        <v>23</v>
      </c>
      <c r="CV133" s="37">
        <f>SUM(CV113:CV132)</f>
        <v>0</v>
      </c>
      <c r="CW133" s="37">
        <f>SUM(CW113:CW132)</f>
        <v>0</v>
      </c>
      <c r="CX133" s="37">
        <f>SUM(CX113:CX132)</f>
        <v>0</v>
      </c>
      <c r="CY133" s="37">
        <f>SUM(CY113:CY132)</f>
        <v>0</v>
      </c>
      <c r="CZ133" s="37"/>
      <c r="DA133" s="37"/>
      <c r="DB133" s="37"/>
      <c r="DC133" s="37"/>
      <c r="DD133" s="37">
        <f>SUM(DD113:DD132)</f>
        <v>0</v>
      </c>
      <c r="DE133" s="37">
        <f>SUM(DE113:DE132)</f>
        <v>0</v>
      </c>
      <c r="DF133" s="37">
        <f>SUM(DF113:DF132)</f>
        <v>0</v>
      </c>
      <c r="DG133" s="37">
        <f>SUM(DG113:DG132)</f>
        <v>0</v>
      </c>
      <c r="DH133" s="191">
        <f>SUM(DH113:DH132)</f>
        <v>0</v>
      </c>
      <c r="DI133" s="204"/>
      <c r="DJ133" s="22" t="s">
        <v>31</v>
      </c>
      <c r="DK133" s="72">
        <f t="shared" ref="DK133:DW133" si="430">SUM(DK113:DK132)</f>
        <v>0</v>
      </c>
      <c r="DL133" s="72">
        <f t="shared" si="430"/>
        <v>0</v>
      </c>
      <c r="DM133" s="72">
        <f t="shared" si="430"/>
        <v>0</v>
      </c>
      <c r="DN133" s="72">
        <f t="shared" si="430"/>
        <v>0</v>
      </c>
      <c r="DO133" s="72">
        <f t="shared" si="430"/>
        <v>0</v>
      </c>
      <c r="DP133" s="72">
        <f t="shared" si="430"/>
        <v>0</v>
      </c>
      <c r="DQ133" s="72">
        <f t="shared" si="430"/>
        <v>0</v>
      </c>
      <c r="DR133" s="72">
        <f t="shared" si="430"/>
        <v>0</v>
      </c>
      <c r="DS133" s="72">
        <f t="shared" si="430"/>
        <v>0</v>
      </c>
      <c r="DT133" s="72">
        <f t="shared" si="430"/>
        <v>0</v>
      </c>
      <c r="DU133" s="72">
        <f t="shared" si="430"/>
        <v>0</v>
      </c>
      <c r="DV133" s="72">
        <f t="shared" si="430"/>
        <v>0</v>
      </c>
      <c r="DW133" s="393">
        <f t="shared" si="430"/>
        <v>0</v>
      </c>
      <c r="DX133" s="390"/>
      <c r="DY133" s="73">
        <f>SUM(DY113:DY132)</f>
        <v>0</v>
      </c>
      <c r="DZ133" s="73">
        <f>SUM(DZ113:DZ132)</f>
        <v>3</v>
      </c>
      <c r="EA133" s="73">
        <f>SUM(EA113:EA132)</f>
        <v>2</v>
      </c>
      <c r="EB133" s="73">
        <f>SUM(EB113:EB132)</f>
        <v>0</v>
      </c>
      <c r="EC133" s="73"/>
      <c r="ED133" s="73"/>
      <c r="EE133" s="73"/>
      <c r="EF133" s="73"/>
      <c r="EG133" s="73">
        <f>SUM(EG113:EG132)</f>
        <v>0</v>
      </c>
      <c r="EH133" s="73">
        <f>SUM(EH113:EH132)</f>
        <v>0</v>
      </c>
      <c r="EI133" s="73">
        <f>SUM(EI113:EI132)</f>
        <v>0</v>
      </c>
      <c r="EJ133" s="73">
        <f>SUM(EJ113:EJ132)</f>
        <v>0</v>
      </c>
      <c r="EK133" s="82">
        <f>SUM(EK113:EK132)</f>
        <v>5</v>
      </c>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row>
    <row r="134" spans="1:171" s="19" customFormat="1" hidden="1" x14ac:dyDescent="0.25">
      <c r="A134" s="17"/>
      <c r="B134" s="17"/>
      <c r="C134" s="126"/>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c r="AA134" s="170"/>
      <c r="AB134" s="170"/>
      <c r="AC134" s="170"/>
      <c r="AD134" s="170"/>
      <c r="AE134" s="170"/>
      <c r="AF134" s="170"/>
      <c r="AG134" s="170"/>
      <c r="AH134" s="170"/>
      <c r="AI134" s="170"/>
      <c r="AJ134" s="170"/>
      <c r="AK134" s="170"/>
      <c r="AL134" s="161"/>
      <c r="AM134" s="170"/>
      <c r="AN134" s="170"/>
      <c r="AO134" s="170"/>
      <c r="AP134" s="161"/>
      <c r="AQ134" s="170"/>
      <c r="AR134" s="170"/>
      <c r="AS134" s="170"/>
      <c r="AT134" s="161"/>
      <c r="AU134" s="170"/>
      <c r="AV134" s="170"/>
      <c r="AW134" s="170"/>
      <c r="AX134" s="161"/>
      <c r="AY134" s="161"/>
      <c r="AZ134" s="161"/>
      <c r="BA134" s="161"/>
      <c r="BB134" s="161"/>
      <c r="BC134" s="161"/>
      <c r="BD134" s="161"/>
      <c r="BE134" s="161"/>
      <c r="BF134" s="161"/>
      <c r="BG134" s="161"/>
      <c r="BH134" s="161"/>
      <c r="BI134" s="161"/>
      <c r="BJ134" s="161"/>
      <c r="BK134" s="161"/>
      <c r="BL134" s="161"/>
      <c r="BM134" s="161"/>
      <c r="BN134" s="161"/>
      <c r="BO134" s="170"/>
      <c r="BP134" s="170"/>
      <c r="BQ134" s="170"/>
      <c r="BR134" s="161"/>
      <c r="BS134" s="170"/>
      <c r="BT134" s="170"/>
      <c r="BU134" s="170"/>
      <c r="BV134" s="161"/>
      <c r="BW134" s="170"/>
      <c r="BX134" s="170"/>
      <c r="BY134" s="170"/>
      <c r="BZ134" s="161"/>
      <c r="CA134" s="170"/>
      <c r="CB134" s="170"/>
      <c r="CC134" s="170"/>
      <c r="CD134" s="161"/>
      <c r="CE134" s="131"/>
      <c r="CF134" s="23"/>
      <c r="CG134" s="50"/>
      <c r="CH134" s="50"/>
      <c r="CI134" s="50"/>
      <c r="CJ134" s="50"/>
      <c r="CK134" s="50"/>
      <c r="CL134" s="50"/>
      <c r="CM134" s="50"/>
      <c r="CN134" s="50"/>
      <c r="CO134" s="50"/>
      <c r="CP134" s="50"/>
      <c r="CQ134" s="50"/>
      <c r="CR134" s="50"/>
      <c r="CS134" s="50"/>
      <c r="DH134" s="190"/>
      <c r="DI134" s="204"/>
    </row>
    <row r="135" spans="1:171" s="19" customFormat="1" hidden="1" x14ac:dyDescent="0.25">
      <c r="A135" s="17"/>
      <c r="B135" s="17"/>
      <c r="C135" s="126"/>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c r="AE135" s="170"/>
      <c r="AF135" s="170"/>
      <c r="AG135" s="170"/>
      <c r="AH135" s="170"/>
      <c r="AI135" s="170"/>
      <c r="AJ135" s="170"/>
      <c r="AK135" s="170"/>
      <c r="AL135" s="161"/>
      <c r="AM135" s="170"/>
      <c r="AN135" s="170"/>
      <c r="AO135" s="170"/>
      <c r="AP135" s="161"/>
      <c r="AQ135" s="170"/>
      <c r="AR135" s="170"/>
      <c r="AS135" s="170"/>
      <c r="AT135" s="161"/>
      <c r="AU135" s="170"/>
      <c r="AV135" s="170"/>
      <c r="AW135" s="170"/>
      <c r="AX135" s="161"/>
      <c r="AY135" s="161"/>
      <c r="AZ135" s="161"/>
      <c r="BA135" s="161"/>
      <c r="BB135" s="161"/>
      <c r="BC135" s="161"/>
      <c r="BD135" s="161"/>
      <c r="BE135" s="161"/>
      <c r="BF135" s="161"/>
      <c r="BG135" s="161"/>
      <c r="BH135" s="161"/>
      <c r="BI135" s="161"/>
      <c r="BJ135" s="161"/>
      <c r="BK135" s="161"/>
      <c r="BL135" s="161"/>
      <c r="BM135" s="161"/>
      <c r="BN135" s="161"/>
      <c r="BO135" s="170"/>
      <c r="BP135" s="170"/>
      <c r="BQ135" s="170"/>
      <c r="BR135" s="161"/>
      <c r="BS135" s="170"/>
      <c r="BT135" s="170"/>
      <c r="BU135" s="170"/>
      <c r="BV135" s="161"/>
      <c r="BW135" s="170"/>
      <c r="BX135" s="170"/>
      <c r="BY135" s="170"/>
      <c r="BZ135" s="161"/>
      <c r="CA135" s="170"/>
      <c r="CB135" s="170"/>
      <c r="CC135" s="170"/>
      <c r="CD135" s="161"/>
      <c r="CE135" s="131"/>
      <c r="CF135" s="23"/>
      <c r="CG135" s="50"/>
      <c r="CH135" s="50"/>
      <c r="CI135" s="50"/>
      <c r="CJ135" s="50"/>
      <c r="CK135" s="50"/>
      <c r="CL135" s="50"/>
      <c r="CM135" s="50"/>
      <c r="CN135" s="50"/>
      <c r="CO135" s="50"/>
      <c r="CP135" s="50"/>
      <c r="CQ135" s="50"/>
      <c r="CR135" s="50"/>
      <c r="CS135" s="50"/>
      <c r="DH135" s="190"/>
      <c r="DI135" s="204"/>
    </row>
    <row r="136" spans="1:171" s="19" customFormat="1" ht="10.199999999999999" x14ac:dyDescent="0.2">
      <c r="A136" s="178" t="s">
        <v>23</v>
      </c>
      <c r="B136" s="140" t="e">
        <f>CONCATENATE("Підготовка ",'[2]Титул денна (дуальна)'!AX1,"а разом:")</f>
        <v>#REF!</v>
      </c>
      <c r="C136" s="179"/>
      <c r="D136" s="113"/>
      <c r="E136" s="113"/>
      <c r="F136" s="113"/>
      <c r="G136" s="113"/>
      <c r="H136" s="113"/>
      <c r="I136" s="113"/>
      <c r="J136" s="113"/>
      <c r="K136" s="113"/>
      <c r="L136" s="113"/>
      <c r="M136" s="113"/>
      <c r="N136" s="113"/>
      <c r="O136" s="113"/>
      <c r="P136" s="113"/>
      <c r="Q136" s="113"/>
      <c r="R136" s="113"/>
      <c r="S136" s="113"/>
      <c r="T136" s="180"/>
      <c r="U136" s="181"/>
      <c r="V136" s="113"/>
      <c r="W136" s="113"/>
      <c r="X136" s="113"/>
      <c r="Y136" s="113"/>
      <c r="Z136" s="113"/>
      <c r="AA136" s="113"/>
      <c r="AB136" s="113"/>
      <c r="AC136" s="148">
        <f>AC$133+AC$110</f>
        <v>2700</v>
      </c>
      <c r="AD136" s="148">
        <f>AD$133+AD$110</f>
        <v>90</v>
      </c>
      <c r="AE136" s="223"/>
      <c r="AF136" s="223"/>
      <c r="AG136" s="223"/>
      <c r="AH136" s="223"/>
      <c r="AI136" s="223"/>
      <c r="AJ136" s="223"/>
      <c r="AK136" s="223"/>
      <c r="AL136" s="149">
        <f>AL$110+AL$133</f>
        <v>30</v>
      </c>
      <c r="AM136" s="223"/>
      <c r="AN136" s="223"/>
      <c r="AO136" s="223"/>
      <c r="AP136" s="149">
        <f>AP$110+AP$133</f>
        <v>30</v>
      </c>
      <c r="AQ136" s="223"/>
      <c r="AR136" s="223"/>
      <c r="AS136" s="223"/>
      <c r="AT136" s="149">
        <f>AT$110+AT$133</f>
        <v>30</v>
      </c>
      <c r="AU136" s="223"/>
      <c r="AV136" s="223"/>
      <c r="AW136" s="223"/>
      <c r="AX136" s="149">
        <f>AX$110+AX$133</f>
        <v>0</v>
      </c>
      <c r="AY136" s="223"/>
      <c r="AZ136" s="223"/>
      <c r="BA136" s="223"/>
      <c r="BB136" s="149">
        <f>BB$110+BB$133</f>
        <v>0</v>
      </c>
      <c r="BC136" s="223"/>
      <c r="BD136" s="223"/>
      <c r="BE136" s="223"/>
      <c r="BF136" s="149">
        <f>BF$110+BF$133</f>
        <v>0</v>
      </c>
      <c r="BG136" s="223"/>
      <c r="BH136" s="223"/>
      <c r="BI136" s="223"/>
      <c r="BJ136" s="149">
        <f>BJ$110+BJ$133</f>
        <v>0</v>
      </c>
      <c r="BK136" s="223"/>
      <c r="BL136" s="223"/>
      <c r="BM136" s="223"/>
      <c r="BN136" s="149">
        <f>BN$110+BN$133</f>
        <v>0</v>
      </c>
      <c r="BO136" s="223"/>
      <c r="BP136" s="223"/>
      <c r="BQ136" s="223"/>
      <c r="BR136" s="149">
        <f>BR$110+BR$133</f>
        <v>0</v>
      </c>
      <c r="BS136" s="223"/>
      <c r="BT136" s="223"/>
      <c r="BU136" s="223"/>
      <c r="BV136" s="149">
        <f>BV$110+BV$133</f>
        <v>0</v>
      </c>
      <c r="BW136" s="223"/>
      <c r="BX136" s="223"/>
      <c r="BY136" s="223"/>
      <c r="BZ136" s="149">
        <f>BZ$110+BZ$133</f>
        <v>0</v>
      </c>
      <c r="CA136" s="223"/>
      <c r="CB136" s="223"/>
      <c r="CC136" s="223"/>
      <c r="CD136" s="149">
        <f>CD$110+CD$133</f>
        <v>0</v>
      </c>
      <c r="CE136" s="60">
        <f>IF(ISERROR(AH136/AC136),0,AH136/AC136)</f>
        <v>0</v>
      </c>
      <c r="CF136" s="38"/>
      <c r="CG136" s="34">
        <f t="shared" ref="CG136:CS136" si="431">CG$133+CG$110</f>
        <v>29</v>
      </c>
      <c r="CH136" s="34">
        <f t="shared" si="431"/>
        <v>29</v>
      </c>
      <c r="CI136" s="34">
        <f t="shared" si="431"/>
        <v>18</v>
      </c>
      <c r="CJ136" s="34">
        <f t="shared" si="431"/>
        <v>0</v>
      </c>
      <c r="CK136" s="34">
        <f t="shared" si="431"/>
        <v>0</v>
      </c>
      <c r="CL136" s="34">
        <f t="shared" si="431"/>
        <v>0</v>
      </c>
      <c r="CM136" s="34">
        <f t="shared" si="431"/>
        <v>0</v>
      </c>
      <c r="CN136" s="34">
        <f t="shared" si="431"/>
        <v>0</v>
      </c>
      <c r="CO136" s="34">
        <f t="shared" si="431"/>
        <v>0</v>
      </c>
      <c r="CP136" s="34">
        <f t="shared" si="431"/>
        <v>0</v>
      </c>
      <c r="CQ136" s="34">
        <f t="shared" si="431"/>
        <v>0</v>
      </c>
      <c r="CR136" s="34">
        <f t="shared" si="431"/>
        <v>0</v>
      </c>
      <c r="CS136" s="243">
        <f t="shared" si="431"/>
        <v>76</v>
      </c>
      <c r="CV136" s="39">
        <f t="shared" ref="CV136:DH136" si="432">CV95+CV133+CV69</f>
        <v>29</v>
      </c>
      <c r="CW136" s="39">
        <f t="shared" si="432"/>
        <v>14</v>
      </c>
      <c r="CX136" s="39">
        <f t="shared" si="432"/>
        <v>2.75</v>
      </c>
      <c r="CY136" s="39">
        <f t="shared" si="432"/>
        <v>0</v>
      </c>
      <c r="CZ136" s="39">
        <f t="shared" si="432"/>
        <v>0</v>
      </c>
      <c r="DA136" s="39">
        <f t="shared" si="432"/>
        <v>0</v>
      </c>
      <c r="DB136" s="39">
        <f t="shared" si="432"/>
        <v>0</v>
      </c>
      <c r="DC136" s="39">
        <f t="shared" si="432"/>
        <v>0</v>
      </c>
      <c r="DD136" s="39">
        <f t="shared" si="432"/>
        <v>0</v>
      </c>
      <c r="DE136" s="39">
        <f t="shared" si="432"/>
        <v>0</v>
      </c>
      <c r="DF136" s="39">
        <f t="shared" si="432"/>
        <v>0</v>
      </c>
      <c r="DG136" s="39">
        <f t="shared" si="432"/>
        <v>0</v>
      </c>
      <c r="DH136" s="193">
        <f t="shared" si="432"/>
        <v>45.75</v>
      </c>
      <c r="DI136" s="204"/>
    </row>
    <row r="137" spans="1:171" s="2" customFormat="1" hidden="1" x14ac:dyDescent="0.25">
      <c r="A137"/>
      <c r="B137" s="141"/>
      <c r="C137"/>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154"/>
      <c r="BH137" s="154"/>
      <c r="BI137" s="154"/>
      <c r="BJ137" s="154"/>
      <c r="BK137" s="154"/>
      <c r="BL137" s="154"/>
      <c r="BM137" s="154"/>
      <c r="BN137" s="154"/>
      <c r="BO137" s="154"/>
      <c r="BP137" s="154"/>
      <c r="BQ137" s="154"/>
      <c r="BR137" s="154"/>
      <c r="BS137" s="154"/>
      <c r="BT137" s="154"/>
      <c r="BU137" s="154"/>
      <c r="BV137" s="154"/>
      <c r="BW137" s="154"/>
      <c r="BX137" s="154"/>
      <c r="BY137" s="154"/>
      <c r="BZ137" s="154"/>
      <c r="CA137" s="154"/>
      <c r="CB137" s="154"/>
      <c r="CC137" s="154"/>
      <c r="CD137" s="154"/>
      <c r="CE137"/>
      <c r="CF137"/>
      <c r="CG137"/>
      <c r="CH137"/>
      <c r="CI137"/>
      <c r="CJ137"/>
      <c r="CK137"/>
      <c r="CL137"/>
      <c r="CM137"/>
      <c r="CN137"/>
      <c r="CO137"/>
      <c r="CP137"/>
      <c r="CQ137"/>
      <c r="CR137"/>
      <c r="CS137"/>
      <c r="DH137" s="184"/>
      <c r="DI137" s="197"/>
    </row>
    <row r="138" spans="1:171" s="2" customFormat="1" hidden="1" x14ac:dyDescent="0.25">
      <c r="A138"/>
      <c r="B138" s="141"/>
      <c r="C138"/>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4"/>
      <c r="BN138" s="154"/>
      <c r="BO138" s="154"/>
      <c r="BP138" s="154"/>
      <c r="BQ138" s="154"/>
      <c r="BR138" s="154"/>
      <c r="BS138" s="154"/>
      <c r="BT138" s="154"/>
      <c r="BU138" s="154"/>
      <c r="BV138" s="154"/>
      <c r="BW138" s="154"/>
      <c r="BX138" s="154"/>
      <c r="BY138" s="154"/>
      <c r="BZ138" s="154"/>
      <c r="CA138" s="154"/>
      <c r="CB138" s="154"/>
      <c r="CC138" s="154"/>
      <c r="CD138" s="154"/>
      <c r="CE138"/>
      <c r="CF138" s="19"/>
      <c r="CG138" s="14">
        <f>IF(AND($EO138=0,$FB138=0),0,IF(AND($DW138=0,$EK138=0,EP138&lt;&gt;0),EP138, IF(AND(CF138&lt;DI138,$DH138&lt;&gt;$AD138,CV138=$DI138),CV138+$AD138-$DH138,CV138)))</f>
        <v>0</v>
      </c>
      <c r="CH138" s="14">
        <f>IF(AND($EO138=0,$FB138=0),0,IF(AND($DW138=0,$EK138=0,EQ138&lt;&gt;0),EQ138, IF(AND(CG138&lt;DI138,$DH138&lt;&gt;$AD138,CW138=$DI138),CW138+$AD138-$DH138,CW138)))</f>
        <v>0</v>
      </c>
      <c r="CI138" s="14">
        <f>IF(AND($EO138=0,$FB138=0),0,IF(AND($DW138=0,$EK138=0,ER138&lt;&gt;0),ER138, IF(AND(CH138&lt;DI138,$DH138&lt;&gt;$AD138,CX138=$DI138),CX138+$AD138-$DH138,CX138)))</f>
        <v>0</v>
      </c>
      <c r="CJ138" s="14">
        <f>IF(AND($EO138=0,$FB138=0),0,IF(AND($DW138=0,$EK138=0,ES138&lt;&gt;0),ES138, IF(AND(CI138&lt;DI138,$DH138&lt;&gt;$AD138,CY138=$DI138),CY138+$AD138-$DH138,CY138)))</f>
        <v>0</v>
      </c>
      <c r="CK138" s="14"/>
      <c r="CL138" s="14"/>
      <c r="CM138" s="14"/>
      <c r="CN138" s="14"/>
      <c r="CO138" s="14">
        <f>IF(AND($EO138=0,$FB138=0),0,IF(AND($DW138=0,$EK138=0,EX138&lt;&gt;0),EX138, IF(AND(CJ138&lt;DI138,$DH138&lt;&gt;$AD138,DD138=$DI138),DD138+$AD138-$DH138,DD138)))</f>
        <v>0</v>
      </c>
      <c r="CP138" s="14">
        <f>IF(AND($EO138=0,$FB138=0),0,IF(AND($DW138=0,$EK138=0,EY138&lt;&gt;0),EY138, IF(AND(CO138&lt;DI138,$DH138&lt;&gt;$AD138,DE138=$DI138),DE138+$AD138-$DH138,DE138)))</f>
        <v>0</v>
      </c>
      <c r="CQ138" s="14">
        <f>IF(AND($EO138=0,$FB138=0),0,IF(AND($DW138=0,$EK138=0,EZ138&lt;&gt;0),EZ138, IF(AND(CP138&lt;DI138,$DH138&lt;&gt;$AD138,DF138=$DI138),DF138+$AD138-$DH138,DF138)))</f>
        <v>0</v>
      </c>
      <c r="CR138" s="14">
        <f>IF(AND($EO138=0,$FB138=0),0,IF(AND($DW138=0,$EK138=0,FA138&lt;&gt;0),FA138, IF(AND(CQ138&lt;DI138,$DH138&lt;&gt;$AD138,DG138=$DI138),DG138+$AD138-$DH138,DG138)))</f>
        <v>0</v>
      </c>
      <c r="CS138" s="75">
        <f>SUM(CG138:CR138)</f>
        <v>0</v>
      </c>
      <c r="CV138" s="14">
        <f>IF($EO138=0,0,ROUND(4*($AD138-$FB138)*SUM(AI138:AI138)/$EO138,0)/4)+EP138+FC138</f>
        <v>0</v>
      </c>
      <c r="CW138" s="14">
        <f>IF($EO138=0,0,ROUND(4*($AD138-$FB138)*SUM(AM138:AM138)/$EO138,0)/4)+EQ138+FD138</f>
        <v>0</v>
      </c>
      <c r="CX138" s="14">
        <f>IF($EO138=0,0,ROUND(4*($AD138-$FB138)*SUM(AQ138:AQ138)/$EO138,0)/4)+ER138+FE138</f>
        <v>0</v>
      </c>
      <c r="CY138" s="14">
        <f>IF($EO138=0,0,ROUND(4*($AD138-$FB138)*SUM(AU138:AU138)/$EO138,0)/4)+ES138++FF138</f>
        <v>0</v>
      </c>
      <c r="CZ138" s="14"/>
      <c r="DA138" s="14"/>
      <c r="DB138" s="14"/>
      <c r="DC138" s="14"/>
      <c r="DD138" s="14">
        <f>IF($EO138=0,0,ROUND(4*($AD138-$FB138)*SUM(BO138:BO138)/$EO138,0)/4)+EX138+FK138</f>
        <v>0</v>
      </c>
      <c r="DE138" s="14">
        <f>IF($EO138=0,0,ROUND(4*($AD138-$FB138)*(SUM(BS138:BS138))/$EO138,0)/4)+EY138+FL138</f>
        <v>0</v>
      </c>
      <c r="DF138" s="14">
        <f>IF($EO138=0,0,ROUND(4*($AD138-$FB138)*(SUM(BW138:BW138))/$EO138,0)/4)+EZ138+FM138</f>
        <v>0</v>
      </c>
      <c r="DG138" s="14">
        <f>IF($EO138=0,0,ROUND(4*($AD138-$FB138)*(SUM(CA138:CA138))/$EO138,0)/4)+FA138+FN138</f>
        <v>0</v>
      </c>
      <c r="DH138" s="188">
        <f>SUM(CV138:DG138)</f>
        <v>0</v>
      </c>
      <c r="DI138" s="202">
        <f>MAX(CV138:DG138)</f>
        <v>0</v>
      </c>
      <c r="EO138" s="62">
        <f>SUM($AI138:$AI138)+SUM($AM138:$AM138)+SUM($AQ138:$AQ138)+SUM($AU138:$AU138)+SUM($BO138:$BO138)+SUM($BS138:$BS138)+SUM($BW138:$BW138)+SUM($CA138:$CA138)</f>
        <v>0</v>
      </c>
      <c r="EP138" s="86">
        <f>IF($T138=1,CO$6,0)+IF($U138=1,CG$6,0)</f>
        <v>0</v>
      </c>
      <c r="EQ138" s="86">
        <f>IF(($T138)=2,CO$6,0)+IF(($U138)=2,CG$6,0)</f>
        <v>0</v>
      </c>
      <c r="ER138" s="86">
        <f>IF(($T138)=3,CO$6,0)+IF(($U138)=3,CG$6,0)</f>
        <v>0</v>
      </c>
      <c r="ES138" s="86">
        <f>IF(($T138)=4,CO$6,0)+IF(($U138)=4,CG$6,0)</f>
        <v>0</v>
      </c>
      <c r="ET138" s="86"/>
      <c r="EU138" s="86"/>
      <c r="EV138" s="86"/>
      <c r="EW138" s="86"/>
      <c r="EX138" s="86">
        <f>IF(($T138)=5,CO$6,0)+IF(($U138)=5,CG$6,0)</f>
        <v>0</v>
      </c>
      <c r="EY138" s="86">
        <f>IF(($T138)=6,CO$6,0)+IF(($U138)=6,CG$6,0)</f>
        <v>0</v>
      </c>
      <c r="EZ138" s="86">
        <f>IF(($T138)=7,CO$6,0)+IF(($U138)=7,CG$6,0)</f>
        <v>0</v>
      </c>
      <c r="FA138" s="86">
        <f>IF(($T138)=8,CO$6,0)+IF(($U138)=8,CG$6,0)</f>
        <v>0</v>
      </c>
      <c r="FB138" s="63">
        <f>SUM(EP138:FA138)</f>
        <v>0</v>
      </c>
    </row>
    <row r="139" spans="1:171" s="2" customFormat="1" hidden="1" x14ac:dyDescent="0.25">
      <c r="A139"/>
      <c r="B139" s="141"/>
      <c r="C139"/>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4"/>
      <c r="AX139" s="154"/>
      <c r="AY139" s="154"/>
      <c r="AZ139" s="154"/>
      <c r="BA139" s="154"/>
      <c r="BB139" s="154"/>
      <c r="BC139" s="154"/>
      <c r="BD139" s="154"/>
      <c r="BE139" s="154"/>
      <c r="BF139" s="154"/>
      <c r="BG139" s="154"/>
      <c r="BH139" s="154"/>
      <c r="BI139" s="154"/>
      <c r="BJ139" s="154"/>
      <c r="BK139" s="154"/>
      <c r="BL139" s="154"/>
      <c r="BM139" s="154"/>
      <c r="BN139" s="154"/>
      <c r="BO139" s="154"/>
      <c r="BP139" s="154"/>
      <c r="BQ139" s="154"/>
      <c r="BR139" s="154"/>
      <c r="BS139" s="154"/>
      <c r="BT139" s="154"/>
      <c r="BU139" s="154"/>
      <c r="BV139" s="154"/>
      <c r="BW139" s="154"/>
      <c r="BX139" s="154"/>
      <c r="BY139" s="154"/>
      <c r="BZ139" s="154"/>
      <c r="CA139" s="154"/>
      <c r="CB139" s="154"/>
      <c r="CC139" s="154"/>
      <c r="CD139" s="154"/>
      <c r="CE139"/>
      <c r="CF139" s="19"/>
      <c r="CG139" s="14">
        <f>IF(AND($EO139=0,$FB139=0),0,IF(AND($DW139=0,$EK139=0,EP139&lt;&gt;0),EP139, IF(AND(CF139&lt;DI139,$DH139&lt;&gt;$AD139,CV139=$DI139),CV139+$AD139-$DH139,CV139)))</f>
        <v>0</v>
      </c>
      <c r="CH139" s="14">
        <f>IF(AND($EO139=0,$FB139=0),0,IF(AND($DW139=0,$EK139=0,EQ139&lt;&gt;0),EQ139, IF(AND(CG139&lt;DI139,$DH139&lt;&gt;$AD139,CW139=$DI139),CW139+$AD139-$DH139,CW139)))</f>
        <v>0</v>
      </c>
      <c r="CI139" s="14">
        <f>IF(AND($EO139=0,$FB139=0),0,IF(AND($DW139=0,$EK139=0,ER139&lt;&gt;0),ER139, IF(AND(CH139&lt;DI139,$DH139&lt;&gt;$AD139,CX139=$DI139),CX139+$AD139-$DH139,CX139)))</f>
        <v>0</v>
      </c>
      <c r="CJ139" s="14">
        <f>IF(AND($EO139=0,$FB139=0),0,IF(AND($DW139=0,$EK139=0,ES139&lt;&gt;0),ES139, IF(AND(CI139&lt;DI139,$DH139&lt;&gt;$AD139,CY139=$DI139),CY139+$AD139-$DH139,CY139)))</f>
        <v>0</v>
      </c>
      <c r="CK139" s="14"/>
      <c r="CL139" s="14"/>
      <c r="CM139" s="14"/>
      <c r="CN139" s="14"/>
      <c r="CO139" s="14">
        <f>IF(AND($EO139=0,$FB139=0),0,IF(AND($DW139=0,$EK139=0,EX139&lt;&gt;0),EX139, IF(AND(CJ139&lt;DI139,$DH139&lt;&gt;$AD139,DD139=$DI139),DD139+$AD139-$DH139,DD139)))</f>
        <v>0</v>
      </c>
      <c r="CP139" s="14">
        <f>IF(AND($EO139=0,$FB139=0),0,IF(AND($DW139=0,$EK139=0,EY139&lt;&gt;0),EY139, IF(AND(CO139&lt;DI139,$DH139&lt;&gt;$AD139,DE139=$DI139),DE139+$AD139-$DH139,DE139)))</f>
        <v>0</v>
      </c>
      <c r="CQ139" s="14">
        <f>IF(AND($EO139=0,$FB139=0),0,IF(AND($DW139=0,$EK139=0,EZ139&lt;&gt;0),EZ139, IF(AND(CP139&lt;DI139,$DH139&lt;&gt;$AD139,DF139=$DI139),DF139+$AD139-$DH139,DF139)))</f>
        <v>0</v>
      </c>
      <c r="CR139" s="14">
        <f>IF(AND($EO139=0,$FB139=0),0,IF(AND($DW139=0,$EK139=0,FA139&lt;&gt;0),FA139, IF(AND(CQ139&lt;DI139,$DH139&lt;&gt;$AD139,DG139=$DI139),DG139+$AD139-$DH139,DG139)))</f>
        <v>0</v>
      </c>
      <c r="CS139" s="75">
        <f>SUM(CG139:CR139)</f>
        <v>0</v>
      </c>
      <c r="CV139" s="14">
        <f>IF($EO139=0,0,ROUND(4*($AD139-$FB139)*SUM(AI139:AI139)/$EO139,0)/4)+EP139+FC139</f>
        <v>0</v>
      </c>
      <c r="CW139" s="14">
        <f>IF($EO139=0,0,ROUND(4*($AD139-$FB139)*SUM(AM139:AM139)/$EO139,0)/4)+EQ139+FD139</f>
        <v>0</v>
      </c>
      <c r="CX139" s="14">
        <f>IF($EO139=0,0,ROUND(4*($AD139-$FB139)*SUM(AQ139:AQ139)/$EO139,0)/4)+ER139+FE139</f>
        <v>0</v>
      </c>
      <c r="CY139" s="14">
        <f>IF($EO139=0,0,ROUND(4*($AD139-$FB139)*SUM(AU139:AU139)/$EO139,0)/4)+ES139++FF139</f>
        <v>0</v>
      </c>
      <c r="CZ139" s="14"/>
      <c r="DA139" s="14"/>
      <c r="DB139" s="14"/>
      <c r="DC139" s="14"/>
      <c r="DD139" s="14">
        <f>IF($EO139=0,0,ROUND(4*($AD139-$FB139)*SUM(BO139:BO139)/$EO139,0)/4)+EX139+FK139</f>
        <v>0</v>
      </c>
      <c r="DE139" s="14">
        <f>IF($EO139=0,0,ROUND(4*($AD139-$FB139)*(SUM(BS139:BS139))/$EO139,0)/4)+EY139+FL139</f>
        <v>0</v>
      </c>
      <c r="DF139" s="14">
        <f>IF($EO139=0,0,ROUND(4*($AD139-$FB139)*(SUM(BW139:BW139))/$EO139,0)/4)+EZ139+FM139</f>
        <v>0</v>
      </c>
      <c r="DG139" s="14">
        <f>IF($EO139=0,0,ROUND(4*($AD139-$FB139)*(SUM(CA139:CA139))/$EO139,0)/4)+FA139+FN139</f>
        <v>0</v>
      </c>
      <c r="DH139" s="188">
        <f>SUM(CV139:DG139)</f>
        <v>0</v>
      </c>
      <c r="DI139" s="202">
        <f>MAX(CV139:DG139)</f>
        <v>0</v>
      </c>
      <c r="EO139" s="62">
        <f>SUM($AI139:$AI139)+SUM($AM139:$AM139)+SUM($AQ139:$AQ139)+SUM($AU139:$AU139)+SUM($BO139:$BO139)+SUM($BS139:$BS139)+SUM($BW139:$BW139)+SUM($CA139:$CA139)</f>
        <v>0</v>
      </c>
      <c r="EP139" s="86">
        <f>IF($T139=1,CO$6,0)+IF($U139=1,CG$6,0)</f>
        <v>0</v>
      </c>
      <c r="EQ139" s="86">
        <f>IF(($T139)=2,CO$6,0)+IF(($U139)=2,CG$6,0)</f>
        <v>0</v>
      </c>
      <c r="ER139" s="86">
        <f>IF(($T139)=3,CO$6,0)+IF(($U139)=3,CG$6,0)</f>
        <v>0</v>
      </c>
      <c r="ES139" s="86">
        <f>IF(($T139)=4,CO$6,0)+IF(($U139)=4,CG$6,0)</f>
        <v>0</v>
      </c>
      <c r="ET139" s="86"/>
      <c r="EU139" s="86"/>
      <c r="EV139" s="86"/>
      <c r="EW139" s="86"/>
      <c r="EX139" s="86">
        <f>IF(($T139)=5,CO$6,0)+IF(($U139)=5,CG$6,0)</f>
        <v>0</v>
      </c>
      <c r="EY139" s="86">
        <f>IF(($T139)=6,CO$6,0)+IF(($U139)=6,CG$6,0)</f>
        <v>0</v>
      </c>
      <c r="EZ139" s="86">
        <f>IF(($T139)=7,CO$6,0)+IF(($U139)=7,CG$6,0)</f>
        <v>0</v>
      </c>
      <c r="FA139" s="86">
        <f>IF(($T139)=8,CO$6,0)+IF(($U139)=8,CG$6,0)</f>
        <v>0</v>
      </c>
      <c r="FB139" s="63">
        <f>SUM(EP139:FA139)</f>
        <v>0</v>
      </c>
    </row>
    <row r="140" spans="1:171" s="2" customFormat="1" hidden="1" x14ac:dyDescent="0.25">
      <c r="A140"/>
      <c r="B140" s="141"/>
      <c r="C140"/>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4"/>
      <c r="BU140" s="154"/>
      <c r="BV140" s="154"/>
      <c r="BW140" s="154"/>
      <c r="BX140" s="154"/>
      <c r="BY140" s="154"/>
      <c r="BZ140" s="154"/>
      <c r="CA140" s="154"/>
      <c r="CB140" s="154"/>
      <c r="CC140" s="154"/>
      <c r="CD140" s="154"/>
      <c r="CE140"/>
      <c r="CF140" s="19"/>
      <c r="CG140" s="14">
        <f>IF(AND($EO140=0,$FB140=0),0,IF(AND($DW140=0,$EK140=0,EP140&lt;&gt;0),EP140, IF(AND(CF140&lt;DI140,$DH140&lt;&gt;$AD140,CV140=$DI140),CV140+$AD140-$DH140,CV140)))</f>
        <v>0</v>
      </c>
      <c r="CH140" s="14">
        <f>IF(AND($EO140=0,$FB140=0),0,IF(AND($DW140=0,$EK140=0,EQ140&lt;&gt;0),EQ140, IF(AND(CG140&lt;DI140,$DH140&lt;&gt;$AD140,CW140=$DI140),CW140+$AD140-$DH140,CW140)))</f>
        <v>0</v>
      </c>
      <c r="CI140" s="14">
        <f>IF(AND($EO140=0,$FB140=0),0,IF(AND($DW140=0,$EK140=0,ER140&lt;&gt;0),ER140, IF(AND(CH140&lt;DI140,$DH140&lt;&gt;$AD140,CX140=$DI140),CX140+$AD140-$DH140,CX140)))</f>
        <v>0</v>
      </c>
      <c r="CJ140" s="14">
        <f>IF(AND($EO140=0,$FB140=0),0,IF(AND($DW140=0,$EK140=0,ES140&lt;&gt;0),ES140, IF(AND(CI140&lt;DI140,$DH140&lt;&gt;$AD140,CY140=$DI140),CY140+$AD140-$DH140,CY140)))</f>
        <v>0</v>
      </c>
      <c r="CK140" s="14"/>
      <c r="CL140" s="14"/>
      <c r="CM140" s="14"/>
      <c r="CN140" s="14"/>
      <c r="CO140" s="14">
        <f>IF(AND($EO140=0,$FB140=0),0,IF(AND($DW140=0,$EK140=0,EX140&lt;&gt;0),EX140, IF(AND(CJ140&lt;DI140,$DH140&lt;&gt;$AD140,DD140=$DI140),DD140+$AD140-$DH140,DD140)))</f>
        <v>0</v>
      </c>
      <c r="CP140" s="14">
        <f>IF(AND($EO140=0,$FB140=0),0,IF(AND($DW140=0,$EK140=0,EY140&lt;&gt;0),EY140, IF(AND(CO140&lt;DI140,$DH140&lt;&gt;$AD140,DE140=$DI140),DE140+$AD140-$DH140,DE140)))</f>
        <v>0</v>
      </c>
      <c r="CQ140" s="14">
        <f>IF(AND($EO140=0,$FB140=0),0,IF(AND($DW140=0,$EK140=0,EZ140&lt;&gt;0),EZ140, IF(AND(CP140&lt;DI140,$DH140&lt;&gt;$AD140,DF140=$DI140),DF140+$AD140-$DH140,DF140)))</f>
        <v>0</v>
      </c>
      <c r="CR140" s="14">
        <f>IF(AND($EO140=0,$FB140=0),0,IF(AND($DW140=0,$EK140=0,FA140&lt;&gt;0),FA140, IF(AND(CQ140&lt;DI140,$DH140&lt;&gt;$AD140,DG140=$DI140),DG140+$AD140-$DH140,DG140)))</f>
        <v>0</v>
      </c>
      <c r="CS140" s="75">
        <f>SUM(CG140:CR140)</f>
        <v>0</v>
      </c>
      <c r="CV140" s="14">
        <f>IF($EO140=0,0,ROUND(4*($AD140-$FB140)*SUM(AI140:AI140)/$EO140,0)/4)+EP140+FC140</f>
        <v>0</v>
      </c>
      <c r="CW140" s="14">
        <f>IF($EO140=0,0,ROUND(4*($AD140-$FB140)*SUM(AM140:AM140)/$EO140,0)/4)+EQ140+FD140</f>
        <v>0</v>
      </c>
      <c r="CX140" s="14">
        <f>IF($EO140=0,0,ROUND(4*($AD140-$FB140)*SUM(AQ140:AQ140)/$EO140,0)/4)+ER140+FE140</f>
        <v>0</v>
      </c>
      <c r="CY140" s="14">
        <f>IF($EO140=0,0,ROUND(4*($AD140-$FB140)*SUM(AU140:AU140)/$EO140,0)/4)+ES140++FF140</f>
        <v>0</v>
      </c>
      <c r="CZ140" s="14"/>
      <c r="DA140" s="14"/>
      <c r="DB140" s="14"/>
      <c r="DC140" s="14"/>
      <c r="DD140" s="14">
        <f>IF($EO140=0,0,ROUND(4*($AD140-$FB140)*SUM(BO140:BO140)/$EO140,0)/4)+EX140+FK140</f>
        <v>0</v>
      </c>
      <c r="DE140" s="14">
        <f>IF($EO140=0,0,ROUND(4*($AD140-$FB140)*(SUM(BS140:BS140))/$EO140,0)/4)+EY140+FL140</f>
        <v>0</v>
      </c>
      <c r="DF140" s="14">
        <f>IF($EO140=0,0,ROUND(4*($AD140-$FB140)*(SUM(BW140:BW140))/$EO140,0)/4)+EZ140+FM140</f>
        <v>0</v>
      </c>
      <c r="DG140" s="14">
        <f>IF($EO140=0,0,ROUND(4*($AD140-$FB140)*(SUM(CA140:CA140))/$EO140,0)/4)+FA140+FN140</f>
        <v>0</v>
      </c>
      <c r="DH140" s="188">
        <f>SUM(CV140:DG140)</f>
        <v>0</v>
      </c>
      <c r="DI140" s="202">
        <f>MAX(CV140:DG140)</f>
        <v>0</v>
      </c>
      <c r="EO140" s="62">
        <f>SUM($AI140:$AI140)+SUM($AM140:$AM140)+SUM($AQ140:$AQ140)+SUM($AU140:$AU140)+SUM($BO140:$BO140)+SUM($BS140:$BS140)+SUM($BW140:$BW140)+SUM($CA140:$CA140)</f>
        <v>0</v>
      </c>
      <c r="EP140" s="86">
        <f>IF($T140=1,CO$6,0)+IF($U140=1,CG$6,0)</f>
        <v>0</v>
      </c>
      <c r="EQ140" s="86">
        <f>IF(($T140)=2,CO$6,0)+IF(($U140)=2,CG$6,0)</f>
        <v>0</v>
      </c>
      <c r="ER140" s="86">
        <f>IF(($T140)=3,CO$6,0)+IF(($U140)=3,CG$6,0)</f>
        <v>0</v>
      </c>
      <c r="ES140" s="86">
        <f>IF(($T140)=4,CO$6,0)+IF(($U140)=4,CG$6,0)</f>
        <v>0</v>
      </c>
      <c r="ET140" s="86"/>
      <c r="EU140" s="86"/>
      <c r="EV140" s="86"/>
      <c r="EW140" s="86"/>
      <c r="EX140" s="86">
        <f>IF(($T140)=5,CO$6,0)+IF(($U140)=5,CG$6,0)</f>
        <v>0</v>
      </c>
      <c r="EY140" s="86">
        <f>IF(($T140)=6,CO$6,0)+IF(($U140)=6,CG$6,0)</f>
        <v>0</v>
      </c>
      <c r="EZ140" s="86">
        <f>IF(($T140)=7,CO$6,0)+IF(($U140)=7,CG$6,0)</f>
        <v>0</v>
      </c>
      <c r="FA140" s="86">
        <f>IF(($T140)=8,CO$6,0)+IF(($U140)=8,CG$6,0)</f>
        <v>0</v>
      </c>
      <c r="FB140" s="63">
        <f>SUM(EP140:FA140)</f>
        <v>0</v>
      </c>
    </row>
    <row r="141" spans="1:171" s="19" customFormat="1" hidden="1" x14ac:dyDescent="0.25">
      <c r="A141"/>
      <c r="B141" s="141"/>
      <c r="C141"/>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154"/>
      <c r="AW141" s="154"/>
      <c r="AX141" s="154"/>
      <c r="AY141" s="154"/>
      <c r="AZ141" s="154"/>
      <c r="BA141" s="154"/>
      <c r="BB141" s="154"/>
      <c r="BC141" s="154"/>
      <c r="BD141" s="154"/>
      <c r="BE141" s="154"/>
      <c r="BF141" s="154"/>
      <c r="BG141" s="154"/>
      <c r="BH141" s="154"/>
      <c r="BI141" s="154"/>
      <c r="BJ141" s="154"/>
      <c r="BK141" s="154"/>
      <c r="BL141" s="154"/>
      <c r="BM141" s="154"/>
      <c r="BN141" s="154"/>
      <c r="BO141" s="154"/>
      <c r="BP141" s="154"/>
      <c r="BQ141" s="154"/>
      <c r="BR141" s="154"/>
      <c r="BS141" s="154"/>
      <c r="BT141" s="154"/>
      <c r="BU141" s="154"/>
      <c r="BV141" s="154"/>
      <c r="BW141" s="154"/>
      <c r="BX141" s="154"/>
      <c r="BY141" s="154"/>
      <c r="BZ141" s="154"/>
      <c r="CA141" s="154"/>
      <c r="CB141" s="154"/>
      <c r="CC141" s="154"/>
      <c r="CD141" s="154"/>
      <c r="CE141"/>
      <c r="CG141" s="77">
        <f t="shared" ref="CG141:CS141" si="433">SUM(CG138:CG140)</f>
        <v>0</v>
      </c>
      <c r="CH141" s="77">
        <f t="shared" si="433"/>
        <v>0</v>
      </c>
      <c r="CI141" s="77">
        <f t="shared" si="433"/>
        <v>0</v>
      </c>
      <c r="CJ141" s="77">
        <f t="shared" si="433"/>
        <v>0</v>
      </c>
      <c r="CK141" s="77"/>
      <c r="CL141" s="77"/>
      <c r="CM141" s="77"/>
      <c r="CN141" s="77"/>
      <c r="CO141" s="77">
        <f t="shared" si="433"/>
        <v>0</v>
      </c>
      <c r="CP141" s="77">
        <f t="shared" si="433"/>
        <v>0</v>
      </c>
      <c r="CQ141" s="77">
        <f t="shared" si="433"/>
        <v>0</v>
      </c>
      <c r="CR141" s="77">
        <f t="shared" si="433"/>
        <v>0</v>
      </c>
      <c r="CS141" s="77">
        <f t="shared" si="433"/>
        <v>0</v>
      </c>
      <c r="CT141" s="23"/>
      <c r="CU141" s="23"/>
      <c r="CV141" s="48">
        <f t="shared" ref="CV141:DH141" si="434">SUM(CV138:CV140)</f>
        <v>0</v>
      </c>
      <c r="CW141" s="48">
        <f t="shared" si="434"/>
        <v>0</v>
      </c>
      <c r="CX141" s="48">
        <f t="shared" si="434"/>
        <v>0</v>
      </c>
      <c r="CY141" s="48">
        <f t="shared" si="434"/>
        <v>0</v>
      </c>
      <c r="CZ141" s="48"/>
      <c r="DA141" s="48"/>
      <c r="DB141" s="48"/>
      <c r="DC141" s="48"/>
      <c r="DD141" s="48">
        <f t="shared" si="434"/>
        <v>0</v>
      </c>
      <c r="DE141" s="48">
        <f t="shared" si="434"/>
        <v>0</v>
      </c>
      <c r="DF141" s="48">
        <f t="shared" si="434"/>
        <v>0</v>
      </c>
      <c r="DG141" s="48">
        <f t="shared" si="434"/>
        <v>0</v>
      </c>
      <c r="DH141" s="194">
        <f t="shared" si="434"/>
        <v>0</v>
      </c>
      <c r="DI141" s="204"/>
    </row>
    <row r="142" spans="1:171" s="2" customFormat="1" x14ac:dyDescent="0.25">
      <c r="A142" s="13"/>
      <c r="B142" s="142"/>
      <c r="C142" s="601" t="s">
        <v>25</v>
      </c>
      <c r="D142" s="601"/>
      <c r="E142" s="601"/>
      <c r="F142" s="601"/>
      <c r="G142" s="601"/>
      <c r="H142" s="601"/>
      <c r="I142" s="601"/>
      <c r="J142" s="601"/>
      <c r="K142" s="601"/>
      <c r="L142" s="601"/>
      <c r="M142" s="601"/>
      <c r="N142" s="601"/>
      <c r="O142" s="601"/>
      <c r="P142" s="601"/>
      <c r="Q142" s="601"/>
      <c r="R142" s="601"/>
      <c r="S142" s="601"/>
      <c r="T142" s="601"/>
      <c r="U142" s="601"/>
      <c r="V142" s="601"/>
      <c r="W142" s="601"/>
      <c r="X142" s="601"/>
      <c r="Y142" s="601"/>
      <c r="Z142" s="601"/>
      <c r="AA142" s="602"/>
      <c r="AB142" s="602"/>
      <c r="AC142" s="602"/>
      <c r="AD142" s="602"/>
      <c r="AE142" s="602"/>
      <c r="AF142" s="602"/>
      <c r="AG142" s="602"/>
      <c r="AH142" s="602"/>
      <c r="AI142" s="601"/>
      <c r="AJ142" s="601"/>
      <c r="AK142" s="601"/>
      <c r="AL142" s="601"/>
      <c r="AM142" s="601"/>
      <c r="AN142" s="601"/>
      <c r="AO142" s="601"/>
      <c r="AP142" s="601"/>
      <c r="AQ142" s="601"/>
      <c r="AR142" s="601"/>
      <c r="AS142" s="601"/>
      <c r="AT142" s="601"/>
      <c r="AU142" s="601"/>
      <c r="AV142" s="182"/>
      <c r="AW142" s="182"/>
      <c r="AX142" s="150"/>
      <c r="AY142" s="150"/>
      <c r="AZ142" s="150"/>
      <c r="BA142" s="150"/>
      <c r="BB142" s="150"/>
      <c r="BC142" s="150"/>
      <c r="BD142" s="150"/>
      <c r="BE142" s="150"/>
      <c r="BF142" s="150"/>
      <c r="BG142" s="150"/>
      <c r="BH142" s="150"/>
      <c r="BI142" s="150"/>
      <c r="BJ142" s="150"/>
      <c r="BK142" s="150"/>
      <c r="BL142" s="150"/>
      <c r="BM142" s="150"/>
      <c r="BN142" s="150"/>
      <c r="BO142" s="150"/>
      <c r="BP142" s="150"/>
      <c r="BQ142" s="150"/>
      <c r="BR142" s="150"/>
      <c r="BS142" s="150"/>
      <c r="BT142" s="150"/>
      <c r="BU142" s="150"/>
      <c r="BV142" s="150"/>
      <c r="BW142" s="150"/>
      <c r="BX142" s="150"/>
      <c r="BY142" s="150"/>
      <c r="BZ142" s="150"/>
      <c r="CA142" s="150"/>
      <c r="CB142" s="150"/>
      <c r="CC142" s="150"/>
      <c r="CD142" s="150"/>
      <c r="CE142" s="23"/>
      <c r="CG142" s="566" t="s">
        <v>80</v>
      </c>
      <c r="CH142" s="566"/>
      <c r="CI142" s="566"/>
      <c r="CJ142" s="566"/>
      <c r="CK142" s="566"/>
      <c r="CL142" s="566"/>
      <c r="CM142" s="566"/>
      <c r="CN142" s="566"/>
      <c r="CO142" s="566"/>
      <c r="CP142" s="566"/>
      <c r="CQ142" s="566"/>
      <c r="CR142" s="566"/>
      <c r="DH142" s="184"/>
      <c r="DI142" s="197"/>
    </row>
    <row r="143" spans="1:171" s="2" customFormat="1" x14ac:dyDescent="0.25">
      <c r="A143" s="52"/>
      <c r="B143" s="143" t="s">
        <v>26</v>
      </c>
      <c r="C143" s="64"/>
      <c r="D143" s="165"/>
      <c r="E143" s="165"/>
      <c r="F143" s="165"/>
      <c r="G143" s="165"/>
      <c r="H143" s="165"/>
      <c r="I143" s="165"/>
      <c r="J143" s="165"/>
      <c r="K143" s="165"/>
      <c r="L143" s="165"/>
      <c r="M143" s="165"/>
      <c r="N143" s="165"/>
      <c r="O143" s="165"/>
      <c r="P143" s="165"/>
      <c r="Q143" s="165"/>
      <c r="R143" s="165"/>
      <c r="S143" s="165"/>
      <c r="T143" s="165"/>
      <c r="U143" s="165"/>
      <c r="V143" s="166"/>
      <c r="W143" s="167"/>
      <c r="X143" s="167"/>
      <c r="Y143" s="154"/>
      <c r="Z143" s="154"/>
      <c r="AA143" s="651" t="s">
        <v>269</v>
      </c>
      <c r="AB143" s="651"/>
      <c r="AC143" s="651"/>
      <c r="AD143" s="651"/>
      <c r="AE143" s="651"/>
      <c r="AF143" s="651"/>
      <c r="AG143" s="651"/>
      <c r="AH143" s="651"/>
      <c r="AI143" s="567">
        <f t="shared" ref="AI143" si="435">IFERROR((AI110+AJ110+AK110)/AI9,0)</f>
        <v>8.117647058823529</v>
      </c>
      <c r="AJ143" s="567"/>
      <c r="AK143" s="567"/>
      <c r="AL143" s="568"/>
      <c r="AM143" s="567">
        <f t="shared" ref="AM143" si="436">IFERROR((AM110+AN110+AO110)/AM9,0)</f>
        <v>4.9411764705882355</v>
      </c>
      <c r="AN143" s="567"/>
      <c r="AO143" s="567"/>
      <c r="AP143" s="568"/>
      <c r="AQ143" s="567">
        <f t="shared" ref="AQ143" si="437">IFERROR((AQ110+AR110+AS110)/AQ9,0)</f>
        <v>3</v>
      </c>
      <c r="AR143" s="567"/>
      <c r="AS143" s="567"/>
      <c r="AT143" s="568"/>
      <c r="AU143" s="567">
        <f>IFERROR((AU110+AV110+AW110)/AU9,0)</f>
        <v>0</v>
      </c>
      <c r="AV143" s="567"/>
      <c r="AW143" s="567"/>
      <c r="AX143" s="568"/>
      <c r="AY143" s="567">
        <f>(AY110+AZ110+BA110)/AY9</f>
        <v>0</v>
      </c>
      <c r="AZ143" s="567"/>
      <c r="BA143" s="567"/>
      <c r="BB143" s="568"/>
      <c r="BC143" s="567">
        <f>(BC110+BD110+BE110)/BC9</f>
        <v>0</v>
      </c>
      <c r="BD143" s="567"/>
      <c r="BE143" s="567"/>
      <c r="BF143" s="568"/>
      <c r="BG143" s="567">
        <f>(BG110+BH110+BI110)/BG9</f>
        <v>0</v>
      </c>
      <c r="BH143" s="567"/>
      <c r="BI143" s="567"/>
      <c r="BJ143" s="568"/>
      <c r="BK143" s="567">
        <f>(BK110+BL110+BM110)/BK9</f>
        <v>0</v>
      </c>
      <c r="BL143" s="567"/>
      <c r="BM143" s="567"/>
      <c r="BN143" s="568"/>
      <c r="BO143" s="567">
        <f>(BO110+BP110+BQ110)/BO9</f>
        <v>0</v>
      </c>
      <c r="BP143" s="567"/>
      <c r="BQ143" s="567"/>
      <c r="BR143" s="568"/>
      <c r="BS143" s="567">
        <f>(BS110+BT110+BU110)/BS9</f>
        <v>0</v>
      </c>
      <c r="BT143" s="567"/>
      <c r="BU143" s="567"/>
      <c r="BV143" s="568"/>
      <c r="BW143" s="567">
        <f>(BW110+BX110+BY110)/BW9</f>
        <v>0</v>
      </c>
      <c r="BX143" s="567"/>
      <c r="BY143" s="567"/>
      <c r="BZ143" s="568"/>
      <c r="CA143" s="567">
        <f>IF(CA9&gt;0,(CA110+CB110+CC110)/CA9,0)</f>
        <v>0</v>
      </c>
      <c r="CB143" s="567"/>
      <c r="CC143" s="567"/>
      <c r="CD143" s="568"/>
      <c r="CE143" s="21"/>
      <c r="CF143" s="400" t="s">
        <v>266</v>
      </c>
      <c r="CG143" s="74">
        <f t="shared" ref="CG143:CR143" si="438">COUNTIF($H$15:$S$68,CG$86)</f>
        <v>3</v>
      </c>
      <c r="CH143" s="74">
        <f t="shared" si="438"/>
        <v>2</v>
      </c>
      <c r="CI143" s="74">
        <f t="shared" si="438"/>
        <v>0</v>
      </c>
      <c r="CJ143" s="74">
        <f t="shared" si="438"/>
        <v>0</v>
      </c>
      <c r="CK143" s="74">
        <f t="shared" si="438"/>
        <v>0</v>
      </c>
      <c r="CL143" s="74">
        <f t="shared" si="438"/>
        <v>0</v>
      </c>
      <c r="CM143" s="74">
        <f t="shared" si="438"/>
        <v>0</v>
      </c>
      <c r="CN143" s="74">
        <f t="shared" si="438"/>
        <v>0</v>
      </c>
      <c r="CO143" s="74">
        <f t="shared" si="438"/>
        <v>0</v>
      </c>
      <c r="CP143" s="74">
        <f t="shared" si="438"/>
        <v>0</v>
      </c>
      <c r="CQ143" s="74">
        <f t="shared" si="438"/>
        <v>0</v>
      </c>
      <c r="CR143" s="74">
        <f t="shared" si="438"/>
        <v>0</v>
      </c>
      <c r="CS143" s="77">
        <f>SUM(CG143:CR143)</f>
        <v>5</v>
      </c>
      <c r="CV143" s="619"/>
      <c r="CW143" s="619"/>
      <c r="CX143" s="619"/>
      <c r="CY143" s="619"/>
      <c r="CZ143" s="619"/>
      <c r="DA143" s="619"/>
      <c r="DB143" s="619"/>
      <c r="DC143" s="619"/>
      <c r="DD143" s="619"/>
      <c r="DE143" s="619"/>
      <c r="DF143" s="619"/>
      <c r="DG143" s="619"/>
      <c r="DH143" s="184"/>
      <c r="DI143" s="197"/>
      <c r="DJ143"/>
      <c r="DK143"/>
      <c r="DL143"/>
      <c r="DM143"/>
      <c r="DN143"/>
      <c r="DO143"/>
      <c r="DP143"/>
      <c r="DQ143"/>
      <c r="DR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row>
    <row r="144" spans="1:171" s="2" customFormat="1" x14ac:dyDescent="0.25">
      <c r="A144" s="471" t="s">
        <v>1</v>
      </c>
      <c r="B144" s="629" t="s">
        <v>27</v>
      </c>
      <c r="C144" s="629"/>
      <c r="D144" s="661" t="s">
        <v>2</v>
      </c>
      <c r="E144" s="549"/>
      <c r="F144" s="549"/>
      <c r="G144" s="661" t="s">
        <v>284</v>
      </c>
      <c r="H144" s="549"/>
      <c r="I144" s="549"/>
      <c r="J144" s="549"/>
      <c r="K144" s="658" t="s">
        <v>285</v>
      </c>
      <c r="L144" s="659"/>
      <c r="M144" s="225"/>
      <c r="N144" s="225"/>
      <c r="O144" s="225"/>
      <c r="P144" s="225"/>
      <c r="Q144" s="225"/>
      <c r="R144" s="225"/>
      <c r="S144" s="225"/>
      <c r="T144" s="225"/>
      <c r="U144" s="225"/>
      <c r="V144" s="225"/>
      <c r="W144" s="225"/>
      <c r="X144" s="225"/>
      <c r="Y144" s="154"/>
      <c r="Z144" s="154"/>
      <c r="AA144" s="624" t="s">
        <v>193</v>
      </c>
      <c r="AB144" s="625"/>
      <c r="AC144" s="626"/>
      <c r="AD144" s="542" t="s">
        <v>199</v>
      </c>
      <c r="AE144" s="622"/>
      <c r="AF144" s="622"/>
      <c r="AG144" s="623"/>
      <c r="AH144" s="151">
        <f>EO82</f>
        <v>0</v>
      </c>
      <c r="AI144" s="563">
        <f>EP82</f>
        <v>0</v>
      </c>
      <c r="AJ144" s="564"/>
      <c r="AK144" s="564"/>
      <c r="AL144" s="565"/>
      <c r="AM144" s="563">
        <f>EQ82</f>
        <v>0</v>
      </c>
      <c r="AN144" s="564"/>
      <c r="AO144" s="564"/>
      <c r="AP144" s="565"/>
      <c r="AQ144" s="563">
        <f>ER82</f>
        <v>0</v>
      </c>
      <c r="AR144" s="564"/>
      <c r="AS144" s="564"/>
      <c r="AT144" s="565"/>
      <c r="AU144" s="563">
        <f>ES82</f>
        <v>0</v>
      </c>
      <c r="AV144" s="564"/>
      <c r="AW144" s="564"/>
      <c r="AX144" s="565"/>
      <c r="AY144" s="563">
        <f>ET82</f>
        <v>0</v>
      </c>
      <c r="AZ144" s="564"/>
      <c r="BA144" s="564"/>
      <c r="BB144" s="565"/>
      <c r="BC144" s="563">
        <f>EU82</f>
        <v>0</v>
      </c>
      <c r="BD144" s="564"/>
      <c r="BE144" s="564"/>
      <c r="BF144" s="565"/>
      <c r="BG144" s="563">
        <f>EV82</f>
        <v>0</v>
      </c>
      <c r="BH144" s="564"/>
      <c r="BI144" s="564"/>
      <c r="BJ144" s="565"/>
      <c r="BK144" s="563">
        <f>EW82</f>
        <v>0</v>
      </c>
      <c r="BL144" s="564"/>
      <c r="BM144" s="564"/>
      <c r="BN144" s="565"/>
      <c r="BO144" s="563">
        <f>EX82</f>
        <v>0</v>
      </c>
      <c r="BP144" s="564"/>
      <c r="BQ144" s="564"/>
      <c r="BR144" s="565"/>
      <c r="BS144" s="563">
        <f>EY82</f>
        <v>0</v>
      </c>
      <c r="BT144" s="564"/>
      <c r="BU144" s="564"/>
      <c r="BV144" s="565"/>
      <c r="BW144" s="563">
        <f>EZ82</f>
        <v>0</v>
      </c>
      <c r="BX144" s="564"/>
      <c r="BY144" s="564"/>
      <c r="BZ144" s="565"/>
      <c r="CA144" s="563">
        <f>FA82</f>
        <v>0</v>
      </c>
      <c r="CB144" s="564"/>
      <c r="CC144" s="564"/>
      <c r="CD144" s="565"/>
      <c r="CE144" s="21"/>
      <c r="CF144" s="401" t="s">
        <v>267</v>
      </c>
      <c r="CG144" s="74">
        <f t="shared" ref="CG144:CR144" si="439">COUNTIF($H$113:$S$132,CG$86)</f>
        <v>0</v>
      </c>
      <c r="CH144" s="74">
        <f t="shared" si="439"/>
        <v>3</v>
      </c>
      <c r="CI144" s="74">
        <f t="shared" si="439"/>
        <v>2</v>
      </c>
      <c r="CJ144" s="74">
        <f t="shared" si="439"/>
        <v>0</v>
      </c>
      <c r="CK144" s="74">
        <f t="shared" si="439"/>
        <v>0</v>
      </c>
      <c r="CL144" s="74">
        <f t="shared" si="439"/>
        <v>0</v>
      </c>
      <c r="CM144" s="74">
        <f t="shared" si="439"/>
        <v>0</v>
      </c>
      <c r="CN144" s="74">
        <f t="shared" si="439"/>
        <v>0</v>
      </c>
      <c r="CO144" s="74">
        <f t="shared" si="439"/>
        <v>0</v>
      </c>
      <c r="CP144" s="74">
        <f t="shared" si="439"/>
        <v>0</v>
      </c>
      <c r="CQ144" s="74">
        <f t="shared" si="439"/>
        <v>0</v>
      </c>
      <c r="CR144" s="74">
        <f t="shared" si="439"/>
        <v>0</v>
      </c>
      <c r="CS144" s="77">
        <f>SUM(CG144:CR144)</f>
        <v>5</v>
      </c>
      <c r="CV144"/>
      <c r="CW144"/>
      <c r="CX144"/>
      <c r="CY144"/>
      <c r="CZ144"/>
      <c r="DA144"/>
      <c r="DB144"/>
      <c r="DC144"/>
      <c r="DD144"/>
      <c r="DE144"/>
      <c r="DF144"/>
      <c r="DG144"/>
      <c r="DH144" s="184"/>
      <c r="DI144" s="197"/>
      <c r="DJ144"/>
      <c r="DK144"/>
      <c r="DL144"/>
      <c r="DM144"/>
      <c r="DN144"/>
      <c r="DO144"/>
      <c r="DP144"/>
      <c r="DQ144"/>
      <c r="DR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row>
    <row r="145" spans="1:301" s="2" customFormat="1" x14ac:dyDescent="0.25">
      <c r="A145" s="472">
        <v>1</v>
      </c>
      <c r="B145" s="538" t="str">
        <f t="shared" ref="B145:B152" si="440">B87</f>
        <v>Undergraduate</v>
      </c>
      <c r="C145" s="538"/>
      <c r="D145" s="553">
        <f t="shared" ref="D145:D152" si="441">H87</f>
        <v>3</v>
      </c>
      <c r="E145" s="549"/>
      <c r="F145" s="549"/>
      <c r="G145" s="548">
        <f>IF(B87&lt;&gt;"",IF(D145&lt;3,AD87/1.5,AD87/1.8),0)</f>
        <v>4</v>
      </c>
      <c r="H145" s="549"/>
      <c r="I145" s="549"/>
      <c r="J145" s="549"/>
      <c r="K145" s="656">
        <f t="shared" ref="K145:K152" si="442">IF(B87&lt;&gt;"",AD87,0)</f>
        <v>7.2</v>
      </c>
      <c r="L145" s="660"/>
      <c r="M145" s="225"/>
      <c r="N145" s="225"/>
      <c r="O145" s="225"/>
      <c r="P145" s="225"/>
      <c r="Q145" s="225"/>
      <c r="R145" s="225"/>
      <c r="S145" s="225"/>
      <c r="T145" s="225"/>
      <c r="U145" s="225"/>
      <c r="V145" s="225"/>
      <c r="W145" s="225"/>
      <c r="X145" s="225"/>
      <c r="Y145" s="154"/>
      <c r="Z145" s="154"/>
      <c r="AA145" s="229"/>
      <c r="AB145" s="230"/>
      <c r="AC145" s="231"/>
      <c r="AD145" s="542" t="s">
        <v>200</v>
      </c>
      <c r="AE145" s="622"/>
      <c r="AF145" s="622"/>
      <c r="AG145" s="623"/>
      <c r="AH145" s="152">
        <f>FB82</f>
        <v>2</v>
      </c>
      <c r="AI145" s="563">
        <f>FC82</f>
        <v>1</v>
      </c>
      <c r="AJ145" s="564"/>
      <c r="AK145" s="564"/>
      <c r="AL145" s="565"/>
      <c r="AM145" s="563">
        <f>FD82</f>
        <v>1</v>
      </c>
      <c r="AN145" s="564"/>
      <c r="AO145" s="564"/>
      <c r="AP145" s="565"/>
      <c r="AQ145" s="563">
        <f>FE82</f>
        <v>0</v>
      </c>
      <c r="AR145" s="564"/>
      <c r="AS145" s="564"/>
      <c r="AT145" s="565"/>
      <c r="AU145" s="563">
        <f>FF82</f>
        <v>0</v>
      </c>
      <c r="AV145" s="564"/>
      <c r="AW145" s="564"/>
      <c r="AX145" s="565"/>
      <c r="AY145" s="563">
        <f>FG82</f>
        <v>0</v>
      </c>
      <c r="AZ145" s="564"/>
      <c r="BA145" s="564"/>
      <c r="BB145" s="565"/>
      <c r="BC145" s="563">
        <f>FH82</f>
        <v>0</v>
      </c>
      <c r="BD145" s="564"/>
      <c r="BE145" s="564"/>
      <c r="BF145" s="565"/>
      <c r="BG145" s="563">
        <f>FI82</f>
        <v>0</v>
      </c>
      <c r="BH145" s="564"/>
      <c r="BI145" s="564"/>
      <c r="BJ145" s="565"/>
      <c r="BK145" s="563">
        <f>FJ82</f>
        <v>0</v>
      </c>
      <c r="BL145" s="564"/>
      <c r="BM145" s="564"/>
      <c r="BN145" s="565"/>
      <c r="BO145" s="563">
        <f>FK82</f>
        <v>0</v>
      </c>
      <c r="BP145" s="564"/>
      <c r="BQ145" s="564"/>
      <c r="BR145" s="565"/>
      <c r="BS145" s="563">
        <f>FL82</f>
        <v>0</v>
      </c>
      <c r="BT145" s="564"/>
      <c r="BU145" s="564"/>
      <c r="BV145" s="565"/>
      <c r="BW145" s="563">
        <f>FM82</f>
        <v>0</v>
      </c>
      <c r="BX145" s="564"/>
      <c r="BY145" s="564"/>
      <c r="BZ145" s="565"/>
      <c r="CA145" s="563">
        <f>FN82</f>
        <v>0</v>
      </c>
      <c r="CB145" s="564"/>
      <c r="CC145" s="564"/>
      <c r="CD145" s="565"/>
      <c r="CE145" s="21"/>
      <c r="CF145" s="401" t="s">
        <v>16</v>
      </c>
      <c r="CG145" s="74">
        <f>CG143+CG144</f>
        <v>3</v>
      </c>
      <c r="CH145" s="74">
        <f t="shared" ref="CH145:CR145" si="443">CH143+CH144</f>
        <v>5</v>
      </c>
      <c r="CI145" s="74">
        <f t="shared" si="443"/>
        <v>2</v>
      </c>
      <c r="CJ145" s="74">
        <f t="shared" si="443"/>
        <v>0</v>
      </c>
      <c r="CK145" s="74">
        <f t="shared" si="443"/>
        <v>0</v>
      </c>
      <c r="CL145" s="74">
        <f t="shared" si="443"/>
        <v>0</v>
      </c>
      <c r="CM145" s="74">
        <f t="shared" si="443"/>
        <v>0</v>
      </c>
      <c r="CN145" s="74">
        <f t="shared" si="443"/>
        <v>0</v>
      </c>
      <c r="CO145" s="74">
        <f t="shared" si="443"/>
        <v>0</v>
      </c>
      <c r="CP145" s="74">
        <f t="shared" si="443"/>
        <v>0</v>
      </c>
      <c r="CQ145" s="74">
        <f t="shared" si="443"/>
        <v>0</v>
      </c>
      <c r="CR145" s="74">
        <f t="shared" si="443"/>
        <v>0</v>
      </c>
      <c r="CS145" s="77">
        <f>SUM(CG145:CR145)</f>
        <v>10</v>
      </c>
      <c r="CV145"/>
      <c r="CW145"/>
      <c r="CX145"/>
      <c r="CY145"/>
      <c r="CZ145"/>
      <c r="DA145"/>
      <c r="DB145"/>
      <c r="DC145"/>
      <c r="DD145"/>
      <c r="DE145"/>
      <c r="DF145"/>
      <c r="DG145"/>
      <c r="DH145" s="184"/>
      <c r="DI145" s="197"/>
      <c r="DJ145"/>
      <c r="DK145"/>
      <c r="DL145"/>
      <c r="DM145"/>
      <c r="DN145"/>
      <c r="DO145"/>
      <c r="DP145"/>
      <c r="DQ145"/>
      <c r="DR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row>
    <row r="146" spans="1:301" s="2" customFormat="1" x14ac:dyDescent="0.25">
      <c r="A146" s="472">
        <v>2</v>
      </c>
      <c r="B146" s="538">
        <f t="shared" si="440"/>
        <v>0</v>
      </c>
      <c r="C146" s="538"/>
      <c r="D146" s="553">
        <f t="shared" si="441"/>
        <v>0</v>
      </c>
      <c r="E146" s="549"/>
      <c r="F146" s="549"/>
      <c r="G146" s="548">
        <f t="shared" ref="G146:G152" si="444">IF(B88&lt;&gt;"",IF(D146&lt;3,AD88/1.5,AD88/1.8),0)</f>
        <v>0</v>
      </c>
      <c r="H146" s="549"/>
      <c r="I146" s="549"/>
      <c r="J146" s="549"/>
      <c r="K146" s="656">
        <f t="shared" si="442"/>
        <v>0</v>
      </c>
      <c r="L146" s="660"/>
      <c r="M146" s="225"/>
      <c r="N146" s="225"/>
      <c r="O146" s="225"/>
      <c r="P146" s="225"/>
      <c r="Q146" s="225"/>
      <c r="R146" s="225"/>
      <c r="S146" s="225"/>
      <c r="T146" s="225"/>
      <c r="U146" s="225"/>
      <c r="V146" s="225"/>
      <c r="W146" s="225"/>
      <c r="X146" s="225"/>
      <c r="Y146" s="154"/>
      <c r="Z146" s="154"/>
      <c r="AA146" s="229"/>
      <c r="AB146" s="230"/>
      <c r="AC146" s="231"/>
      <c r="AD146" s="542" t="s">
        <v>201</v>
      </c>
      <c r="AE146" s="622"/>
      <c r="AF146" s="622"/>
      <c r="AG146" s="623"/>
      <c r="AH146" s="152">
        <f>$CS$154</f>
        <v>0</v>
      </c>
      <c r="AI146" s="563">
        <f>CG154</f>
        <v>0</v>
      </c>
      <c r="AJ146" s="564"/>
      <c r="AK146" s="564"/>
      <c r="AL146" s="565"/>
      <c r="AM146" s="563">
        <f>CH154</f>
        <v>0</v>
      </c>
      <c r="AN146" s="564"/>
      <c r="AO146" s="564"/>
      <c r="AP146" s="565"/>
      <c r="AQ146" s="563">
        <f>CI154</f>
        <v>0</v>
      </c>
      <c r="AR146" s="564"/>
      <c r="AS146" s="564"/>
      <c r="AT146" s="565"/>
      <c r="AU146" s="563">
        <f>CJ154</f>
        <v>0</v>
      </c>
      <c r="AV146" s="564"/>
      <c r="AW146" s="564"/>
      <c r="AX146" s="565"/>
      <c r="AY146" s="563">
        <f>CK154</f>
        <v>0</v>
      </c>
      <c r="AZ146" s="564"/>
      <c r="BA146" s="564"/>
      <c r="BB146" s="565"/>
      <c r="BC146" s="563">
        <f>CL154</f>
        <v>0</v>
      </c>
      <c r="BD146" s="564"/>
      <c r="BE146" s="564"/>
      <c r="BF146" s="565"/>
      <c r="BG146" s="563">
        <f>CM154</f>
        <v>0</v>
      </c>
      <c r="BH146" s="564"/>
      <c r="BI146" s="564"/>
      <c r="BJ146" s="565"/>
      <c r="BK146" s="563">
        <f>CN154</f>
        <v>0</v>
      </c>
      <c r="BL146" s="564"/>
      <c r="BM146" s="564"/>
      <c r="BN146" s="565"/>
      <c r="BO146" s="563">
        <f>CO154</f>
        <v>0</v>
      </c>
      <c r="BP146" s="564"/>
      <c r="BQ146" s="564"/>
      <c r="BR146" s="565"/>
      <c r="BS146" s="563">
        <f>CP154</f>
        <v>0</v>
      </c>
      <c r="BT146" s="564"/>
      <c r="BU146" s="564"/>
      <c r="BV146" s="565"/>
      <c r="BW146" s="563">
        <f>CQ154</f>
        <v>0</v>
      </c>
      <c r="BX146" s="564"/>
      <c r="BY146" s="564"/>
      <c r="BZ146" s="565"/>
      <c r="CA146" s="563">
        <f>CR154</f>
        <v>0</v>
      </c>
      <c r="CB146" s="564"/>
      <c r="CC146" s="564"/>
      <c r="CD146" s="565"/>
      <c r="CE146" s="21"/>
      <c r="CF146"/>
      <c r="CG146" s="620" t="s">
        <v>97</v>
      </c>
      <c r="CH146" s="620"/>
      <c r="CI146" s="620"/>
      <c r="CJ146" s="620"/>
      <c r="CK146" s="620"/>
      <c r="CL146" s="620"/>
      <c r="CM146" s="620"/>
      <c r="CN146" s="620"/>
      <c r="CO146" s="620"/>
      <c r="CP146" s="620"/>
      <c r="CQ146" s="620"/>
      <c r="CR146" s="620"/>
      <c r="CS146" s="19"/>
      <c r="CV146"/>
      <c r="CW146"/>
      <c r="CX146"/>
      <c r="CY146"/>
      <c r="CZ146"/>
      <c r="DA146"/>
      <c r="DB146"/>
      <c r="DC146"/>
      <c r="DD146"/>
      <c r="DE146"/>
      <c r="DF146"/>
      <c r="DG146"/>
      <c r="DH146" s="184"/>
      <c r="DI146" s="197"/>
      <c r="DJ146"/>
      <c r="DK146"/>
      <c r="DL146"/>
      <c r="DM146"/>
      <c r="DN146"/>
      <c r="DO146"/>
      <c r="DP146"/>
      <c r="DQ146"/>
      <c r="DR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row>
    <row r="147" spans="1:301" s="2" customFormat="1" x14ac:dyDescent="0.25">
      <c r="A147" s="472">
        <v>3</v>
      </c>
      <c r="B147" s="538">
        <f t="shared" si="440"/>
        <v>0</v>
      </c>
      <c r="C147" s="538"/>
      <c r="D147" s="553">
        <f t="shared" si="441"/>
        <v>0</v>
      </c>
      <c r="E147" s="549"/>
      <c r="F147" s="549"/>
      <c r="G147" s="548">
        <f t="shared" si="444"/>
        <v>0</v>
      </c>
      <c r="H147" s="549"/>
      <c r="I147" s="549"/>
      <c r="J147" s="549"/>
      <c r="K147" s="656">
        <f t="shared" si="442"/>
        <v>0</v>
      </c>
      <c r="L147" s="660"/>
      <c r="M147" s="225"/>
      <c r="N147" s="225"/>
      <c r="O147" s="225"/>
      <c r="P147" s="225"/>
      <c r="Q147" s="225"/>
      <c r="R147" s="225"/>
      <c r="S147" s="225"/>
      <c r="T147" s="225"/>
      <c r="U147" s="225"/>
      <c r="V147" s="225"/>
      <c r="W147" s="225"/>
      <c r="X147" s="225"/>
      <c r="Y147" s="154"/>
      <c r="Z147" s="154"/>
      <c r="AA147" s="229"/>
      <c r="AB147" s="230"/>
      <c r="AC147" s="231"/>
      <c r="AD147" s="542" t="s">
        <v>268</v>
      </c>
      <c r="AE147" s="622"/>
      <c r="AF147" s="622"/>
      <c r="AG147" s="623"/>
      <c r="AH147" s="153">
        <f>SUM(AI147:CA147)</f>
        <v>9</v>
      </c>
      <c r="AI147" s="535">
        <f>CG147</f>
        <v>5</v>
      </c>
      <c r="AJ147" s="536"/>
      <c r="AK147" s="536"/>
      <c r="AL147" s="537"/>
      <c r="AM147" s="535">
        <f>CH147</f>
        <v>3</v>
      </c>
      <c r="AN147" s="536"/>
      <c r="AO147" s="536"/>
      <c r="AP147" s="537"/>
      <c r="AQ147" s="535">
        <f>CI147</f>
        <v>1</v>
      </c>
      <c r="AR147" s="536"/>
      <c r="AS147" s="536"/>
      <c r="AT147" s="537"/>
      <c r="AU147" s="535">
        <f>CJ147</f>
        <v>0</v>
      </c>
      <c r="AV147" s="536"/>
      <c r="AW147" s="536"/>
      <c r="AX147" s="537"/>
      <c r="AY147" s="563">
        <f>CK147</f>
        <v>0</v>
      </c>
      <c r="AZ147" s="564"/>
      <c r="BA147" s="564"/>
      <c r="BB147" s="565"/>
      <c r="BC147" s="563">
        <f>CL147</f>
        <v>0</v>
      </c>
      <c r="BD147" s="564"/>
      <c r="BE147" s="564"/>
      <c r="BF147" s="565"/>
      <c r="BG147" s="563">
        <f>CM147</f>
        <v>0</v>
      </c>
      <c r="BH147" s="564"/>
      <c r="BI147" s="564"/>
      <c r="BJ147" s="565"/>
      <c r="BK147" s="563">
        <f>CN147</f>
        <v>0</v>
      </c>
      <c r="BL147" s="564"/>
      <c r="BM147" s="564"/>
      <c r="BN147" s="565"/>
      <c r="BO147" s="560">
        <f>CO147</f>
        <v>0</v>
      </c>
      <c r="BP147" s="561"/>
      <c r="BQ147" s="561"/>
      <c r="BR147" s="562"/>
      <c r="BS147" s="560">
        <f>CP147</f>
        <v>0</v>
      </c>
      <c r="BT147" s="561"/>
      <c r="BU147" s="561"/>
      <c r="BV147" s="562"/>
      <c r="BW147" s="560">
        <f>CQ147</f>
        <v>0</v>
      </c>
      <c r="BX147" s="561"/>
      <c r="BY147" s="561"/>
      <c r="BZ147" s="562"/>
      <c r="CA147" s="560">
        <f>CR147</f>
        <v>0</v>
      </c>
      <c r="CB147" s="561"/>
      <c r="CC147" s="561"/>
      <c r="CD147" s="562"/>
      <c r="CE147" s="21"/>
      <c r="CF147"/>
      <c r="CG147" s="74">
        <f t="shared" ref="CG147:CR147" si="445">COUNTIF($D$15:$G$68,CG$86)</f>
        <v>5</v>
      </c>
      <c r="CH147" s="74">
        <f t="shared" si="445"/>
        <v>3</v>
      </c>
      <c r="CI147" s="74">
        <f t="shared" si="445"/>
        <v>1</v>
      </c>
      <c r="CJ147" s="74">
        <f t="shared" si="445"/>
        <v>0</v>
      </c>
      <c r="CK147" s="74">
        <f t="shared" si="445"/>
        <v>0</v>
      </c>
      <c r="CL147" s="74">
        <f t="shared" si="445"/>
        <v>0</v>
      </c>
      <c r="CM147" s="74">
        <f t="shared" si="445"/>
        <v>0</v>
      </c>
      <c r="CN147" s="74">
        <f t="shared" si="445"/>
        <v>0</v>
      </c>
      <c r="CO147" s="74">
        <f t="shared" si="445"/>
        <v>0</v>
      </c>
      <c r="CP147" s="74">
        <f t="shared" si="445"/>
        <v>0</v>
      </c>
      <c r="CQ147" s="74">
        <f t="shared" si="445"/>
        <v>0</v>
      </c>
      <c r="CR147" s="74">
        <f t="shared" si="445"/>
        <v>0</v>
      </c>
      <c r="CS147" s="77">
        <f>SUM(CG147:CR147)</f>
        <v>9</v>
      </c>
      <c r="CV147"/>
      <c r="CW147"/>
      <c r="CX147"/>
      <c r="CY147"/>
      <c r="CZ147"/>
      <c r="DA147"/>
      <c r="DB147"/>
      <c r="DC147"/>
      <c r="DD147"/>
      <c r="DE147"/>
      <c r="DF147"/>
      <c r="DG147"/>
      <c r="DH147" s="184"/>
      <c r="DI147" s="197"/>
      <c r="DJ147"/>
      <c r="DK147"/>
      <c r="DL147"/>
      <c r="DM147"/>
      <c r="DN147"/>
      <c r="DO147"/>
      <c r="DP147"/>
      <c r="DQ147"/>
      <c r="DR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row>
    <row r="148" spans="1:301" s="2" customFormat="1" x14ac:dyDescent="0.25">
      <c r="A148" s="472">
        <v>4</v>
      </c>
      <c r="B148" s="538">
        <f t="shared" si="440"/>
        <v>0</v>
      </c>
      <c r="C148" s="538"/>
      <c r="D148" s="553">
        <f t="shared" si="441"/>
        <v>0</v>
      </c>
      <c r="E148" s="549"/>
      <c r="F148" s="549"/>
      <c r="G148" s="548">
        <f t="shared" si="444"/>
        <v>0</v>
      </c>
      <c r="H148" s="549"/>
      <c r="I148" s="549"/>
      <c r="J148" s="549"/>
      <c r="K148" s="656">
        <f t="shared" si="442"/>
        <v>0</v>
      </c>
      <c r="L148" s="660"/>
      <c r="M148" s="225"/>
      <c r="N148" s="225"/>
      <c r="O148" s="225"/>
      <c r="P148" s="225"/>
      <c r="Q148" s="225"/>
      <c r="R148" s="225"/>
      <c r="S148" s="225"/>
      <c r="T148" s="225"/>
      <c r="U148" s="225"/>
      <c r="V148" s="225"/>
      <c r="W148" s="225"/>
      <c r="X148" s="225"/>
      <c r="Y148" s="154"/>
      <c r="Z148" s="154"/>
      <c r="AA148" s="232"/>
      <c r="AB148" s="233"/>
      <c r="AC148" s="234"/>
      <c r="AD148" s="542" t="s">
        <v>202</v>
      </c>
      <c r="AE148" s="622"/>
      <c r="AF148" s="622"/>
      <c r="AG148" s="623"/>
      <c r="AH148" s="153">
        <f>SUM(AI148:CA148)</f>
        <v>10</v>
      </c>
      <c r="AI148" s="535">
        <f>CG145</f>
        <v>3</v>
      </c>
      <c r="AJ148" s="536"/>
      <c r="AK148" s="536"/>
      <c r="AL148" s="537"/>
      <c r="AM148" s="535">
        <f>CH145</f>
        <v>5</v>
      </c>
      <c r="AN148" s="536"/>
      <c r="AO148" s="536"/>
      <c r="AP148" s="537"/>
      <c r="AQ148" s="535">
        <f>CI145</f>
        <v>2</v>
      </c>
      <c r="AR148" s="536"/>
      <c r="AS148" s="536"/>
      <c r="AT148" s="537"/>
      <c r="AU148" s="535">
        <f>CJ145</f>
        <v>0</v>
      </c>
      <c r="AV148" s="536"/>
      <c r="AW148" s="536"/>
      <c r="AX148" s="537"/>
      <c r="AY148" s="535">
        <f>CK145</f>
        <v>0</v>
      </c>
      <c r="AZ148" s="536"/>
      <c r="BA148" s="536"/>
      <c r="BB148" s="537"/>
      <c r="BC148" s="535">
        <f>CL145</f>
        <v>0</v>
      </c>
      <c r="BD148" s="536"/>
      <c r="BE148" s="536"/>
      <c r="BF148" s="537"/>
      <c r="BG148" s="535">
        <f>CM145</f>
        <v>0</v>
      </c>
      <c r="BH148" s="536"/>
      <c r="BI148" s="536"/>
      <c r="BJ148" s="537"/>
      <c r="BK148" s="535">
        <f>CN145</f>
        <v>0</v>
      </c>
      <c r="BL148" s="536"/>
      <c r="BM148" s="536"/>
      <c r="BN148" s="537"/>
      <c r="BO148" s="535">
        <f>CO145</f>
        <v>0</v>
      </c>
      <c r="BP148" s="536"/>
      <c r="BQ148" s="536"/>
      <c r="BR148" s="537"/>
      <c r="BS148" s="535">
        <f>CP145</f>
        <v>0</v>
      </c>
      <c r="BT148" s="536"/>
      <c r="BU148" s="536"/>
      <c r="BV148" s="537"/>
      <c r="BW148" s="535">
        <f>CQ145</f>
        <v>0</v>
      </c>
      <c r="BX148" s="536"/>
      <c r="BY148" s="536"/>
      <c r="BZ148" s="537"/>
      <c r="CA148" s="535">
        <f>CR145</f>
        <v>0</v>
      </c>
      <c r="CB148" s="536"/>
      <c r="CC148" s="536"/>
      <c r="CD148" s="537"/>
      <c r="CE148" s="21"/>
      <c r="CF148"/>
      <c r="CG148" s="559" t="s">
        <v>98</v>
      </c>
      <c r="CH148" s="559"/>
      <c r="CI148" s="559"/>
      <c r="CJ148" s="559"/>
      <c r="CK148" s="559"/>
      <c r="CL148" s="559"/>
      <c r="CM148" s="559"/>
      <c r="CN148" s="559"/>
      <c r="CO148" s="559"/>
      <c r="CP148" s="559"/>
      <c r="CQ148" s="559"/>
      <c r="CR148" s="559"/>
      <c r="CS148" s="19"/>
      <c r="CV148"/>
      <c r="CW148"/>
      <c r="CX148"/>
      <c r="CY148"/>
      <c r="CZ148"/>
      <c r="DA148"/>
      <c r="DB148"/>
      <c r="DC148"/>
      <c r="DD148"/>
      <c r="DE148"/>
      <c r="DF148"/>
      <c r="DG148"/>
      <c r="DH148" s="184"/>
      <c r="DI148" s="197"/>
      <c r="DJ148"/>
      <c r="DK148"/>
      <c r="DL148"/>
      <c r="DM148"/>
      <c r="DN148"/>
      <c r="DO148"/>
      <c r="DP148"/>
      <c r="DQ148"/>
      <c r="DR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row>
    <row r="149" spans="1:301" s="2" customFormat="1" x14ac:dyDescent="0.25">
      <c r="A149" s="472">
        <v>5</v>
      </c>
      <c r="B149" s="538">
        <f t="shared" si="440"/>
        <v>0</v>
      </c>
      <c r="C149" s="538"/>
      <c r="D149" s="553">
        <f t="shared" si="441"/>
        <v>0</v>
      </c>
      <c r="E149" s="549"/>
      <c r="F149" s="549"/>
      <c r="G149" s="548">
        <f t="shared" si="444"/>
        <v>0</v>
      </c>
      <c r="H149" s="549"/>
      <c r="I149" s="549"/>
      <c r="J149" s="549"/>
      <c r="K149" s="656">
        <f t="shared" si="442"/>
        <v>0</v>
      </c>
      <c r="L149" s="660"/>
      <c r="M149" s="225"/>
      <c r="N149" s="225"/>
      <c r="O149" s="225"/>
      <c r="P149" s="225"/>
      <c r="Q149" s="225"/>
      <c r="R149" s="225"/>
      <c r="S149" s="225"/>
      <c r="T149" s="225"/>
      <c r="U149" s="225"/>
      <c r="V149" s="225"/>
      <c r="W149" s="225"/>
      <c r="X149" s="225"/>
      <c r="Y149" s="154"/>
      <c r="Z149" s="154"/>
      <c r="AA149" s="624" t="s">
        <v>194</v>
      </c>
      <c r="AB149" s="625"/>
      <c r="AC149" s="625"/>
      <c r="AD149" s="625"/>
      <c r="AE149" s="542" t="s">
        <v>196</v>
      </c>
      <c r="AF149" s="543"/>
      <c r="AG149" s="543"/>
      <c r="AH149" s="544"/>
      <c r="AI149" s="532">
        <f>AL136</f>
        <v>30</v>
      </c>
      <c r="AJ149" s="533"/>
      <c r="AK149" s="533"/>
      <c r="AL149" s="534"/>
      <c r="AM149" s="532">
        <f>AP136</f>
        <v>30</v>
      </c>
      <c r="AN149" s="533"/>
      <c r="AO149" s="533"/>
      <c r="AP149" s="534"/>
      <c r="AQ149" s="532">
        <f>AT136</f>
        <v>30</v>
      </c>
      <c r="AR149" s="533"/>
      <c r="AS149" s="533"/>
      <c r="AT149" s="534"/>
      <c r="AU149" s="532">
        <f>AX136</f>
        <v>0</v>
      </c>
      <c r="AV149" s="533"/>
      <c r="AW149" s="533"/>
      <c r="AX149" s="534"/>
      <c r="AY149" s="532">
        <f>BB136</f>
        <v>0</v>
      </c>
      <c r="AZ149" s="533"/>
      <c r="BA149" s="533"/>
      <c r="BB149" s="534"/>
      <c r="BC149" s="532">
        <f>BF136</f>
        <v>0</v>
      </c>
      <c r="BD149" s="533"/>
      <c r="BE149" s="533"/>
      <c r="BF149" s="534"/>
      <c r="BG149" s="532">
        <f>BJ136</f>
        <v>0</v>
      </c>
      <c r="BH149" s="533"/>
      <c r="BI149" s="533"/>
      <c r="BJ149" s="534"/>
      <c r="BK149" s="532">
        <f>BN136</f>
        <v>0</v>
      </c>
      <c r="BL149" s="533"/>
      <c r="BM149" s="533"/>
      <c r="BN149" s="534"/>
      <c r="BO149" s="532">
        <f>BR136</f>
        <v>0</v>
      </c>
      <c r="BP149" s="533"/>
      <c r="BQ149" s="533"/>
      <c r="BR149" s="534"/>
      <c r="BS149" s="532">
        <f>BV136</f>
        <v>0</v>
      </c>
      <c r="BT149" s="533"/>
      <c r="BU149" s="533"/>
      <c r="BV149" s="534"/>
      <c r="BW149" s="532">
        <f>BZ136</f>
        <v>0</v>
      </c>
      <c r="BX149" s="533"/>
      <c r="BY149" s="533"/>
      <c r="BZ149" s="534"/>
      <c r="CA149" s="532">
        <f>CD136</f>
        <v>0</v>
      </c>
      <c r="CB149" s="533"/>
      <c r="CC149" s="533"/>
      <c r="CD149" s="534"/>
      <c r="CE149" s="21"/>
      <c r="CF149"/>
      <c r="CG149" s="87">
        <f t="shared" ref="CG149:CR149" si="446">EP82</f>
        <v>0</v>
      </c>
      <c r="CH149" s="87">
        <f t="shared" si="446"/>
        <v>0</v>
      </c>
      <c r="CI149" s="87">
        <f t="shared" si="446"/>
        <v>0</v>
      </c>
      <c r="CJ149" s="87">
        <f t="shared" si="446"/>
        <v>0</v>
      </c>
      <c r="CK149" s="87">
        <f t="shared" si="446"/>
        <v>0</v>
      </c>
      <c r="CL149" s="87">
        <f t="shared" si="446"/>
        <v>0</v>
      </c>
      <c r="CM149" s="87">
        <f t="shared" si="446"/>
        <v>0</v>
      </c>
      <c r="CN149" s="87">
        <f t="shared" si="446"/>
        <v>0</v>
      </c>
      <c r="CO149" s="87">
        <f t="shared" si="446"/>
        <v>0</v>
      </c>
      <c r="CP149" s="87">
        <f t="shared" si="446"/>
        <v>0</v>
      </c>
      <c r="CQ149" s="87">
        <f t="shared" si="446"/>
        <v>0</v>
      </c>
      <c r="CR149" s="87">
        <f t="shared" si="446"/>
        <v>0</v>
      </c>
      <c r="CS149" s="77">
        <f>SUM(CG149:CR149)</f>
        <v>0</v>
      </c>
      <c r="CV149"/>
      <c r="CW149"/>
      <c r="CX149"/>
      <c r="CY149"/>
      <c r="CZ149"/>
      <c r="DA149"/>
      <c r="DB149"/>
      <c r="DC149"/>
      <c r="DD149"/>
      <c r="DE149"/>
      <c r="DF149"/>
      <c r="DG149"/>
      <c r="DH149" s="184"/>
      <c r="DI149" s="197"/>
      <c r="DJ149"/>
      <c r="DK149"/>
      <c r="DL149"/>
      <c r="DM149"/>
      <c r="DN149"/>
      <c r="DO149"/>
      <c r="DP149"/>
      <c r="DQ149"/>
      <c r="DR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row>
    <row r="150" spans="1:301" s="2" customFormat="1" x14ac:dyDescent="0.25">
      <c r="A150" s="472">
        <v>6</v>
      </c>
      <c r="B150" s="538">
        <f t="shared" si="440"/>
        <v>0</v>
      </c>
      <c r="C150" s="538"/>
      <c r="D150" s="553">
        <f t="shared" si="441"/>
        <v>0</v>
      </c>
      <c r="E150" s="549"/>
      <c r="F150" s="549"/>
      <c r="G150" s="548">
        <f t="shared" si="444"/>
        <v>0</v>
      </c>
      <c r="H150" s="549"/>
      <c r="I150" s="549"/>
      <c r="J150" s="549"/>
      <c r="K150" s="656">
        <f t="shared" si="442"/>
        <v>0</v>
      </c>
      <c r="L150" s="660"/>
      <c r="M150" s="225"/>
      <c r="N150" s="225"/>
      <c r="O150" s="225"/>
      <c r="P150" s="225"/>
      <c r="Q150" s="225"/>
      <c r="R150" s="225"/>
      <c r="S150" s="225"/>
      <c r="T150" s="225"/>
      <c r="U150" s="225"/>
      <c r="V150" s="225"/>
      <c r="W150" s="225"/>
      <c r="X150" s="225"/>
      <c r="Y150" s="154"/>
      <c r="Z150" s="154"/>
      <c r="AA150" s="235"/>
      <c r="AB150" s="236"/>
      <c r="AC150" s="236"/>
      <c r="AD150" s="236"/>
      <c r="AE150" s="542" t="s">
        <v>197</v>
      </c>
      <c r="AF150" s="543"/>
      <c r="AG150" s="543"/>
      <c r="AH150" s="544"/>
      <c r="AI150" s="539">
        <f>AI149+AM149</f>
        <v>60</v>
      </c>
      <c r="AJ150" s="540"/>
      <c r="AK150" s="540"/>
      <c r="AL150" s="540"/>
      <c r="AM150" s="540"/>
      <c r="AN150" s="540"/>
      <c r="AO150" s="540"/>
      <c r="AP150" s="541"/>
      <c r="AQ150" s="539">
        <f>AQ149+AU149</f>
        <v>30</v>
      </c>
      <c r="AR150" s="540"/>
      <c r="AS150" s="540"/>
      <c r="AT150" s="540"/>
      <c r="AU150" s="540"/>
      <c r="AV150" s="540"/>
      <c r="AW150" s="540"/>
      <c r="AX150" s="541"/>
      <c r="AY150" s="539">
        <f>AY149+BC149</f>
        <v>0</v>
      </c>
      <c r="AZ150" s="540"/>
      <c r="BA150" s="540"/>
      <c r="BB150" s="540"/>
      <c r="BC150" s="540"/>
      <c r="BD150" s="540"/>
      <c r="BE150" s="540"/>
      <c r="BF150" s="541"/>
      <c r="BG150" s="539">
        <f>BG149+BK149</f>
        <v>0</v>
      </c>
      <c r="BH150" s="540"/>
      <c r="BI150" s="540"/>
      <c r="BJ150" s="540"/>
      <c r="BK150" s="540"/>
      <c r="BL150" s="540"/>
      <c r="BM150" s="540"/>
      <c r="BN150" s="541"/>
      <c r="BO150" s="539">
        <f>BO149+BS149</f>
        <v>0</v>
      </c>
      <c r="BP150" s="540"/>
      <c r="BQ150" s="540"/>
      <c r="BR150" s="540"/>
      <c r="BS150" s="540"/>
      <c r="BT150" s="540"/>
      <c r="BU150" s="540"/>
      <c r="BV150" s="541"/>
      <c r="BW150" s="539">
        <f>BW149+CA149</f>
        <v>0</v>
      </c>
      <c r="BX150" s="540"/>
      <c r="BY150" s="540"/>
      <c r="BZ150" s="540"/>
      <c r="CA150" s="540"/>
      <c r="CB150" s="540"/>
      <c r="CC150" s="540"/>
      <c r="CD150" s="541"/>
      <c r="CE150" s="21"/>
      <c r="CF150"/>
      <c r="CG150" s="559" t="s">
        <v>99</v>
      </c>
      <c r="CH150" s="559"/>
      <c r="CI150" s="559"/>
      <c r="CJ150" s="559"/>
      <c r="CK150" s="559"/>
      <c r="CL150" s="559"/>
      <c r="CM150" s="559"/>
      <c r="CN150" s="559"/>
      <c r="CO150" s="559"/>
      <c r="CP150" s="559"/>
      <c r="CQ150" s="559"/>
      <c r="CR150" s="559"/>
      <c r="CS150" s="19"/>
      <c r="CV150"/>
      <c r="CW150"/>
      <c r="CX150"/>
      <c r="CY150"/>
      <c r="CZ150"/>
      <c r="DA150"/>
      <c r="DB150"/>
      <c r="DC150"/>
      <c r="DD150"/>
      <c r="DE150"/>
      <c r="DF150"/>
      <c r="DG150"/>
      <c r="DH150" s="184"/>
      <c r="DI150" s="197"/>
      <c r="DJ150"/>
      <c r="DK150"/>
      <c r="DL150"/>
      <c r="DM150"/>
      <c r="DN150"/>
      <c r="DO150"/>
      <c r="DP150"/>
      <c r="DQ150"/>
      <c r="DR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row>
    <row r="151" spans="1:301" s="2" customFormat="1" x14ac:dyDescent="0.25">
      <c r="A151" s="472">
        <v>7</v>
      </c>
      <c r="B151" s="538">
        <f t="shared" si="440"/>
        <v>0</v>
      </c>
      <c r="C151" s="538"/>
      <c r="D151" s="553">
        <f t="shared" si="441"/>
        <v>0</v>
      </c>
      <c r="E151" s="549"/>
      <c r="F151" s="549"/>
      <c r="G151" s="548">
        <f t="shared" si="444"/>
        <v>0</v>
      </c>
      <c r="H151" s="549"/>
      <c r="I151" s="549"/>
      <c r="J151" s="549"/>
      <c r="K151" s="656">
        <f t="shared" si="442"/>
        <v>0</v>
      </c>
      <c r="L151" s="660"/>
      <c r="M151" s="225"/>
      <c r="N151" s="225"/>
      <c r="O151" s="225"/>
      <c r="P151" s="225"/>
      <c r="Q151" s="225"/>
      <c r="R151" s="225"/>
      <c r="S151" s="225"/>
      <c r="T151" s="225"/>
      <c r="U151" s="225"/>
      <c r="V151" s="225"/>
      <c r="W151" s="225"/>
      <c r="X151" s="225"/>
      <c r="Y151" s="154"/>
      <c r="Z151" s="154"/>
      <c r="AA151" s="582" t="s">
        <v>195</v>
      </c>
      <c r="AB151" s="583"/>
      <c r="AC151" s="584"/>
      <c r="AD151" s="576" t="s">
        <v>198</v>
      </c>
      <c r="AE151" s="577"/>
      <c r="AF151" s="577"/>
      <c r="AG151" s="577"/>
      <c r="AH151" s="578"/>
      <c r="AI151" s="532">
        <f>AL133</f>
        <v>0</v>
      </c>
      <c r="AJ151" s="533"/>
      <c r="AK151" s="533"/>
      <c r="AL151" s="534"/>
      <c r="AM151" s="532">
        <f>AP133</f>
        <v>15</v>
      </c>
      <c r="AN151" s="533"/>
      <c r="AO151" s="533"/>
      <c r="AP151" s="534"/>
      <c r="AQ151" s="532">
        <f>AT133</f>
        <v>8</v>
      </c>
      <c r="AR151" s="533"/>
      <c r="AS151" s="533"/>
      <c r="AT151" s="534"/>
      <c r="AU151" s="532">
        <f>AX133</f>
        <v>0</v>
      </c>
      <c r="AV151" s="533"/>
      <c r="AW151" s="533"/>
      <c r="AX151" s="534"/>
      <c r="AY151" s="532">
        <f>BB133</f>
        <v>0</v>
      </c>
      <c r="AZ151" s="533"/>
      <c r="BA151" s="533"/>
      <c r="BB151" s="534"/>
      <c r="BC151" s="532">
        <f>BF133</f>
        <v>0</v>
      </c>
      <c r="BD151" s="533"/>
      <c r="BE151" s="533"/>
      <c r="BF151" s="534"/>
      <c r="BG151" s="532">
        <f>BJ133</f>
        <v>0</v>
      </c>
      <c r="BH151" s="533"/>
      <c r="BI151" s="533"/>
      <c r="BJ151" s="534"/>
      <c r="BK151" s="532">
        <f>BN133</f>
        <v>0</v>
      </c>
      <c r="BL151" s="533"/>
      <c r="BM151" s="533"/>
      <c r="BN151" s="534"/>
      <c r="BO151" s="532">
        <f>BR133</f>
        <v>0</v>
      </c>
      <c r="BP151" s="533"/>
      <c r="BQ151" s="533"/>
      <c r="BR151" s="534"/>
      <c r="BS151" s="532">
        <f>BV133</f>
        <v>0</v>
      </c>
      <c r="BT151" s="533"/>
      <c r="BU151" s="533"/>
      <c r="BV151" s="534"/>
      <c r="BW151" s="532">
        <f>BZ133</f>
        <v>0</v>
      </c>
      <c r="BX151" s="533"/>
      <c r="BY151" s="533"/>
      <c r="BZ151" s="534"/>
      <c r="CA151" s="532">
        <f>CD133</f>
        <v>0</v>
      </c>
      <c r="CB151" s="533"/>
      <c r="CC151" s="533"/>
      <c r="CD151" s="534"/>
      <c r="CE151" s="21"/>
      <c r="CF151"/>
      <c r="CG151" s="217"/>
      <c r="CH151" s="217"/>
      <c r="CI151" s="217"/>
      <c r="CJ151" s="217"/>
      <c r="CK151" s="217"/>
      <c r="CL151" s="217"/>
      <c r="CM151" s="217"/>
      <c r="CN151" s="217"/>
      <c r="CO151" s="217"/>
      <c r="CP151" s="217"/>
      <c r="CQ151" s="217"/>
      <c r="CR151" s="217"/>
      <c r="CS151" s="19"/>
      <c r="CV151"/>
      <c r="CW151"/>
      <c r="CX151"/>
      <c r="CY151"/>
      <c r="CZ151"/>
      <c r="DA151"/>
      <c r="DB151"/>
      <c r="DC151"/>
      <c r="DD151"/>
      <c r="DE151"/>
      <c r="DF151"/>
      <c r="DG151"/>
      <c r="DH151" s="184"/>
      <c r="DI151" s="197"/>
      <c r="DJ151"/>
      <c r="DK151"/>
      <c r="DL151"/>
      <c r="DM151"/>
      <c r="DN151"/>
      <c r="DO151"/>
      <c r="DP151"/>
      <c r="DQ151"/>
      <c r="DR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row>
    <row r="152" spans="1:301" s="2" customFormat="1" x14ac:dyDescent="0.25">
      <c r="A152" s="472">
        <v>8</v>
      </c>
      <c r="B152" s="538">
        <f t="shared" si="440"/>
        <v>0</v>
      </c>
      <c r="C152" s="538"/>
      <c r="D152" s="553">
        <f t="shared" si="441"/>
        <v>0</v>
      </c>
      <c r="E152" s="549"/>
      <c r="F152" s="549"/>
      <c r="G152" s="548">
        <f t="shared" si="444"/>
        <v>0</v>
      </c>
      <c r="H152" s="549"/>
      <c r="I152" s="549"/>
      <c r="J152" s="549"/>
      <c r="K152" s="656">
        <f t="shared" si="442"/>
        <v>0</v>
      </c>
      <c r="L152" s="660"/>
      <c r="M152" s="225"/>
      <c r="N152" s="225"/>
      <c r="O152" s="225"/>
      <c r="P152" s="225"/>
      <c r="Q152" s="225"/>
      <c r="R152" s="225"/>
      <c r="S152" s="225"/>
      <c r="T152" s="225"/>
      <c r="U152" s="225"/>
      <c r="V152" s="225"/>
      <c r="W152" s="225"/>
      <c r="X152" s="225"/>
      <c r="Y152" s="154"/>
      <c r="Z152" s="154"/>
      <c r="AA152" s="237"/>
      <c r="AB152" s="238"/>
      <c r="AC152" s="239"/>
      <c r="AD152" s="579"/>
      <c r="AE152" s="580"/>
      <c r="AF152" s="580"/>
      <c r="AG152" s="580"/>
      <c r="AH152" s="581"/>
      <c r="AI152" s="593">
        <f>AD133</f>
        <v>23</v>
      </c>
      <c r="AJ152" s="594"/>
      <c r="AK152" s="594"/>
      <c r="AL152" s="594"/>
      <c r="AM152" s="594"/>
      <c r="AN152" s="594"/>
      <c r="AO152" s="594"/>
      <c r="AP152" s="594"/>
      <c r="AQ152" s="594"/>
      <c r="AR152" s="594"/>
      <c r="AS152" s="594"/>
      <c r="AT152" s="594"/>
      <c r="AU152" s="594"/>
      <c r="AV152" s="594"/>
      <c r="AW152" s="594"/>
      <c r="AX152" s="594"/>
      <c r="AY152" s="594"/>
      <c r="AZ152" s="594"/>
      <c r="BA152" s="594"/>
      <c r="BB152" s="594"/>
      <c r="BC152" s="594"/>
      <c r="BD152" s="594"/>
      <c r="BE152" s="594"/>
      <c r="BF152" s="594"/>
      <c r="BG152" s="594"/>
      <c r="BH152" s="594"/>
      <c r="BI152" s="594"/>
      <c r="BJ152" s="594"/>
      <c r="BK152" s="594"/>
      <c r="BL152" s="594"/>
      <c r="BM152" s="594"/>
      <c r="BN152" s="594"/>
      <c r="BO152" s="594"/>
      <c r="BP152" s="594"/>
      <c r="BQ152" s="594"/>
      <c r="BR152" s="594"/>
      <c r="BS152" s="594"/>
      <c r="BT152" s="594"/>
      <c r="BU152" s="594"/>
      <c r="BV152" s="594"/>
      <c r="BW152" s="594"/>
      <c r="BX152" s="594"/>
      <c r="BY152" s="594"/>
      <c r="BZ152" s="594"/>
      <c r="CA152" s="594"/>
      <c r="CB152" s="594"/>
      <c r="CC152" s="594"/>
      <c r="CD152" s="595"/>
      <c r="CE152" s="111" t="e">
        <f>IF('[2]Титул денна (дуальна)'!AX1="магістр",22.5,60)</f>
        <v>#REF!</v>
      </c>
      <c r="CF152"/>
      <c r="CG152" s="87">
        <f t="shared" ref="CG152:CR152" si="447">FC82</f>
        <v>1</v>
      </c>
      <c r="CH152" s="87">
        <f t="shared" si="447"/>
        <v>1</v>
      </c>
      <c r="CI152" s="87">
        <f t="shared" si="447"/>
        <v>0</v>
      </c>
      <c r="CJ152" s="87">
        <f t="shared" si="447"/>
        <v>0</v>
      </c>
      <c r="CK152" s="87">
        <f t="shared" si="447"/>
        <v>0</v>
      </c>
      <c r="CL152" s="87">
        <f t="shared" si="447"/>
        <v>0</v>
      </c>
      <c r="CM152" s="87">
        <f t="shared" si="447"/>
        <v>0</v>
      </c>
      <c r="CN152" s="87">
        <f t="shared" si="447"/>
        <v>0</v>
      </c>
      <c r="CO152" s="87">
        <f t="shared" si="447"/>
        <v>0</v>
      </c>
      <c r="CP152" s="87">
        <f t="shared" si="447"/>
        <v>0</v>
      </c>
      <c r="CQ152" s="87">
        <f t="shared" si="447"/>
        <v>0</v>
      </c>
      <c r="CR152" s="87">
        <f t="shared" si="447"/>
        <v>0</v>
      </c>
      <c r="CS152" s="77">
        <f>SUM(CG152:CR152)</f>
        <v>2</v>
      </c>
      <c r="CV152"/>
      <c r="CW152"/>
      <c r="CX152"/>
      <c r="CY152"/>
      <c r="CZ152"/>
      <c r="DA152"/>
      <c r="DB152"/>
      <c r="DC152"/>
      <c r="DD152"/>
      <c r="DE152"/>
      <c r="DF152"/>
      <c r="DG152"/>
      <c r="DH152" s="184"/>
      <c r="DI152" s="197"/>
      <c r="DJ152"/>
      <c r="DK152"/>
      <c r="DL152"/>
      <c r="DM152"/>
      <c r="DN152"/>
      <c r="DO152"/>
      <c r="DP152"/>
      <c r="DQ152"/>
      <c r="DR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row>
    <row r="153" spans="1:301" s="2" customFormat="1" x14ac:dyDescent="0.25">
      <c r="A153" s="473"/>
      <c r="B153" s="550" t="s">
        <v>34</v>
      </c>
      <c r="C153" s="551"/>
      <c r="D153" s="551"/>
      <c r="E153" s="551"/>
      <c r="F153" s="552"/>
      <c r="G153" s="548">
        <f>SUM(G145:G152)</f>
        <v>4</v>
      </c>
      <c r="H153" s="655"/>
      <c r="I153" s="655"/>
      <c r="J153" s="655"/>
      <c r="K153" s="656">
        <f>SUM(K144:K152)</f>
        <v>7.2</v>
      </c>
      <c r="L153" s="657"/>
      <c r="M153" s="225"/>
      <c r="N153" s="225"/>
      <c r="O153" s="225"/>
      <c r="P153" s="225"/>
      <c r="Q153" s="225"/>
      <c r="R153" s="225"/>
      <c r="S153" s="225"/>
      <c r="T153" s="225"/>
      <c r="U153" s="225"/>
      <c r="V153" s="225"/>
      <c r="W153" s="225"/>
      <c r="X153" s="225"/>
      <c r="Y153" s="225"/>
      <c r="Z153" s="225"/>
      <c r="AA153" s="240"/>
      <c r="AB153" s="241"/>
      <c r="AC153" s="242"/>
      <c r="AD153" s="545" t="s">
        <v>281</v>
      </c>
      <c r="AE153" s="546"/>
      <c r="AF153" s="546"/>
      <c r="AG153" s="546"/>
      <c r="AH153" s="547"/>
      <c r="AI153" s="532">
        <f>AL108</f>
        <v>0</v>
      </c>
      <c r="AJ153" s="533"/>
      <c r="AK153" s="533"/>
      <c r="AL153" s="534"/>
      <c r="AM153" s="532">
        <f>AP108</f>
        <v>0</v>
      </c>
      <c r="AN153" s="533"/>
      <c r="AO153" s="533"/>
      <c r="AP153" s="534"/>
      <c r="AQ153" s="532">
        <f t="shared" ref="AQ153" si="448">AT108</f>
        <v>12</v>
      </c>
      <c r="AR153" s="533"/>
      <c r="AS153" s="533"/>
      <c r="AT153" s="534"/>
      <c r="AU153" s="532">
        <f t="shared" ref="AU153" si="449">AX108</f>
        <v>0</v>
      </c>
      <c r="AV153" s="533"/>
      <c r="AW153" s="533"/>
      <c r="AX153" s="534"/>
      <c r="AY153" s="532">
        <f t="shared" ref="AY153" si="450">BB108</f>
        <v>0</v>
      </c>
      <c r="AZ153" s="533"/>
      <c r="BA153" s="533"/>
      <c r="BB153" s="534"/>
      <c r="BC153" s="532">
        <f t="shared" ref="BC153" si="451">BF108</f>
        <v>0</v>
      </c>
      <c r="BD153" s="533"/>
      <c r="BE153" s="533"/>
      <c r="BF153" s="534"/>
      <c r="BG153" s="532">
        <f t="shared" ref="BG153" si="452">BJ108</f>
        <v>0</v>
      </c>
      <c r="BH153" s="533"/>
      <c r="BI153" s="533"/>
      <c r="BJ153" s="534"/>
      <c r="BK153" s="532">
        <f t="shared" ref="BK153" si="453">BN108</f>
        <v>0</v>
      </c>
      <c r="BL153" s="533"/>
      <c r="BM153" s="533"/>
      <c r="BN153" s="534"/>
      <c r="BO153" s="532">
        <f t="shared" ref="BO153" si="454">BR108</f>
        <v>0</v>
      </c>
      <c r="BP153" s="533"/>
      <c r="BQ153" s="533"/>
      <c r="BR153" s="534"/>
      <c r="BS153" s="532">
        <f t="shared" ref="BS153" si="455">BV108</f>
        <v>0</v>
      </c>
      <c r="BT153" s="533"/>
      <c r="BU153" s="533"/>
      <c r="BV153" s="534"/>
      <c r="BW153" s="532">
        <f t="shared" ref="BW153" si="456">BZ108</f>
        <v>0</v>
      </c>
      <c r="BX153" s="533"/>
      <c r="BY153" s="533"/>
      <c r="BZ153" s="534"/>
      <c r="CA153" s="532">
        <f t="shared" ref="CA153" si="457">CD108</f>
        <v>0</v>
      </c>
      <c r="CB153" s="533"/>
      <c r="CC153" s="533"/>
      <c r="CD153" s="534"/>
      <c r="CE153" s="23"/>
      <c r="CF153" s="32"/>
      <c r="CG153" s="558" t="s">
        <v>67</v>
      </c>
      <c r="CH153" s="558"/>
      <c r="CI153" s="558"/>
      <c r="CJ153" s="558"/>
      <c r="CK153" s="558"/>
      <c r="CL153" s="558"/>
      <c r="CM153" s="558"/>
      <c r="CN153" s="558"/>
      <c r="CO153" s="558"/>
      <c r="CP153" s="558"/>
      <c r="CQ153" s="558"/>
      <c r="CR153" s="558"/>
      <c r="CS153" s="19"/>
      <c r="CV153"/>
      <c r="CW153"/>
      <c r="CX153"/>
      <c r="CY153"/>
      <c r="CZ153"/>
      <c r="DA153"/>
      <c r="DB153"/>
      <c r="DC153"/>
      <c r="DD153"/>
      <c r="DE153"/>
      <c r="DF153"/>
      <c r="DG153"/>
      <c r="DH153" s="184"/>
      <c r="DI153" s="197"/>
    </row>
    <row r="154" spans="1:301" s="19" customFormat="1" ht="15" x14ac:dyDescent="0.25">
      <c r="A154" s="225"/>
      <c r="B154" s="225"/>
      <c r="C154" s="225"/>
      <c r="D154" s="225"/>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154"/>
      <c r="AN154" s="154"/>
      <c r="AO154" s="154"/>
      <c r="AP154" s="154"/>
      <c r="AQ154" s="154"/>
      <c r="AR154" s="154"/>
      <c r="AS154" s="154"/>
      <c r="AT154" s="154"/>
      <c r="AU154" s="154"/>
      <c r="AV154" s="154"/>
      <c r="AW154" s="154"/>
      <c r="AX154" s="154"/>
      <c r="AY154" s="154"/>
      <c r="AZ154" s="154"/>
      <c r="BA154" s="154"/>
      <c r="BB154" s="154"/>
      <c r="BC154" s="154"/>
      <c r="BD154" s="154"/>
      <c r="BE154" s="154"/>
      <c r="BF154" s="154"/>
      <c r="BG154" s="154"/>
      <c r="BH154" s="154"/>
      <c r="BI154" s="154"/>
      <c r="BJ154" s="154"/>
      <c r="BK154" s="154"/>
      <c r="BL154" s="154"/>
      <c r="BM154" s="154"/>
      <c r="BN154" s="154"/>
      <c r="BO154" s="154"/>
      <c r="BP154" s="154"/>
      <c r="BQ154" s="154"/>
      <c r="BR154" s="154"/>
      <c r="BS154" s="154"/>
      <c r="BT154" s="154"/>
      <c r="BU154" s="154"/>
      <c r="BV154" s="154"/>
      <c r="BW154" s="154"/>
      <c r="BX154" s="154"/>
      <c r="BY154" s="154"/>
      <c r="BZ154" s="154"/>
      <c r="CA154" s="154"/>
      <c r="CB154" s="154"/>
      <c r="CC154" s="154"/>
      <c r="CD154" s="154"/>
      <c r="CE154" s="23"/>
      <c r="CF154" s="316" t="s">
        <v>31</v>
      </c>
      <c r="CG154" s="317">
        <f t="shared" ref="CG154:CR154" si="458">COUNTIF($V$15:$AB$68,CG$86)</f>
        <v>0</v>
      </c>
      <c r="CH154" s="317">
        <f t="shared" si="458"/>
        <v>0</v>
      </c>
      <c r="CI154" s="317">
        <f t="shared" si="458"/>
        <v>0</v>
      </c>
      <c r="CJ154" s="317">
        <f t="shared" si="458"/>
        <v>0</v>
      </c>
      <c r="CK154" s="317">
        <f t="shared" si="458"/>
        <v>0</v>
      </c>
      <c r="CL154" s="317">
        <f t="shared" si="458"/>
        <v>0</v>
      </c>
      <c r="CM154" s="317">
        <f t="shared" si="458"/>
        <v>0</v>
      </c>
      <c r="CN154" s="317">
        <f t="shared" si="458"/>
        <v>0</v>
      </c>
      <c r="CO154" s="317">
        <f t="shared" si="458"/>
        <v>0</v>
      </c>
      <c r="CP154" s="317">
        <f t="shared" si="458"/>
        <v>0</v>
      </c>
      <c r="CQ154" s="317">
        <f t="shared" si="458"/>
        <v>0</v>
      </c>
      <c r="CR154" s="317">
        <f t="shared" si="458"/>
        <v>0</v>
      </c>
      <c r="CS154" s="77">
        <f>SUM(CG154:CR154)</f>
        <v>0</v>
      </c>
      <c r="CV154"/>
      <c r="CW154"/>
      <c r="CX154"/>
      <c r="CY154"/>
      <c r="CZ154"/>
      <c r="DA154"/>
      <c r="DB154"/>
      <c r="DC154"/>
      <c r="DD154"/>
      <c r="DE154"/>
      <c r="DF154"/>
      <c r="DG154"/>
      <c r="DH154" s="190"/>
      <c r="DI154" s="204"/>
      <c r="DJ154" s="2"/>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row>
    <row r="155" spans="1:301" s="2" customFormat="1" x14ac:dyDescent="0.25">
      <c r="A155" s="225"/>
      <c r="B155" s="225"/>
      <c r="C155" s="225"/>
      <c r="D155" s="225"/>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154"/>
      <c r="AN155" s="154"/>
      <c r="AO155" s="154"/>
      <c r="AP155" s="154"/>
      <c r="AQ155" s="154"/>
      <c r="AR155" s="154"/>
      <c r="AS155" s="154"/>
      <c r="AT155" s="154"/>
      <c r="AU155" s="154"/>
      <c r="AV155" s="154"/>
      <c r="AW155" s="154"/>
      <c r="AX155" s="154"/>
      <c r="AY155" s="154"/>
      <c r="AZ155" s="154"/>
      <c r="BA155" s="154"/>
      <c r="BB155" s="154"/>
      <c r="BC155" s="154"/>
      <c r="BD155" s="154"/>
      <c r="BE155" s="154"/>
      <c r="BF155" s="154"/>
      <c r="BG155" s="154"/>
      <c r="BH155" s="154"/>
      <c r="BI155" s="154"/>
      <c r="BJ155" s="154"/>
      <c r="BK155" s="154"/>
      <c r="BL155" s="154"/>
      <c r="BM155" s="154"/>
      <c r="BN155" s="154"/>
      <c r="BO155" s="154"/>
      <c r="BP155" s="154"/>
      <c r="BQ155" s="154"/>
      <c r="BR155" s="154"/>
      <c r="BS155" s="154"/>
      <c r="BT155" s="154"/>
      <c r="BU155" s="154"/>
      <c r="BV155" s="154"/>
      <c r="BW155" s="154"/>
      <c r="BX155" s="154"/>
      <c r="BY155" s="154"/>
      <c r="BZ155" s="154"/>
      <c r="CA155" s="154"/>
      <c r="CB155" s="154"/>
      <c r="CC155" s="154"/>
      <c r="CD155" s="154"/>
      <c r="CE155" s="23"/>
      <c r="CF155" s="32"/>
      <c r="CG155" s="327"/>
      <c r="CH155" s="327"/>
      <c r="CI155" s="327"/>
      <c r="CJ155" s="327"/>
      <c r="CK155" s="327"/>
      <c r="CL155" s="327"/>
      <c r="CM155" s="327"/>
      <c r="CN155" s="327"/>
      <c r="CO155" s="327"/>
      <c r="CP155" s="327"/>
      <c r="CQ155" s="327"/>
      <c r="CR155" s="327"/>
      <c r="CS155" s="19"/>
      <c r="CV155"/>
      <c r="CW155"/>
      <c r="CX155"/>
      <c r="CY155"/>
      <c r="CZ155"/>
      <c r="DA155"/>
      <c r="DB155"/>
      <c r="DC155"/>
      <c r="DD155"/>
      <c r="DE155"/>
      <c r="DF155"/>
      <c r="DG155"/>
      <c r="DH155" s="184"/>
      <c r="DI155" s="197"/>
      <c r="DK155"/>
      <c r="DL155"/>
      <c r="DM155"/>
      <c r="DN155"/>
      <c r="DO155"/>
      <c r="DP155"/>
      <c r="DQ155"/>
      <c r="DR155"/>
      <c r="DS155"/>
      <c r="DT155"/>
      <c r="DU155"/>
      <c r="DV155"/>
      <c r="DW155"/>
      <c r="DX155"/>
      <c r="DY155"/>
      <c r="DZ155"/>
      <c r="EA155"/>
      <c r="EB155"/>
      <c r="EC155"/>
      <c r="ED155"/>
      <c r="EE155"/>
      <c r="EF155"/>
      <c r="EO155"/>
      <c r="EP155"/>
      <c r="EQ155"/>
      <c r="ER155"/>
      <c r="ES155"/>
      <c r="ET155"/>
      <c r="EU155"/>
      <c r="EV155"/>
      <c r="EW155"/>
      <c r="EX155"/>
      <c r="EY155"/>
      <c r="EZ155"/>
      <c r="FA155"/>
      <c r="FB155"/>
      <c r="FC155"/>
      <c r="FD155"/>
      <c r="FE155"/>
      <c r="FF155"/>
      <c r="FG155"/>
      <c r="FH155"/>
      <c r="FI155"/>
      <c r="FJ155"/>
      <c r="FK155"/>
      <c r="FL155"/>
      <c r="FM155"/>
      <c r="FN155"/>
    </row>
    <row r="156" spans="1:301" s="303" customFormat="1" ht="10.199999999999999" x14ac:dyDescent="0.2">
      <c r="A156" s="299"/>
      <c r="B156" s="297" t="s">
        <v>161</v>
      </c>
      <c r="C156" s="585" t="s">
        <v>304</v>
      </c>
      <c r="D156" s="586"/>
      <c r="E156" s="586"/>
      <c r="F156" s="586"/>
      <c r="G156" s="586"/>
      <c r="H156" s="586"/>
      <c r="I156" s="586"/>
      <c r="J156" s="586"/>
      <c r="K156" s="586"/>
      <c r="L156" s="586"/>
      <c r="M156" s="586"/>
      <c r="N156" s="586"/>
      <c r="O156" s="586"/>
      <c r="P156" s="586"/>
      <c r="Q156" s="586"/>
      <c r="R156" s="586"/>
      <c r="S156" s="586"/>
      <c r="T156" s="586"/>
      <c r="U156" s="586"/>
      <c r="V156" s="586"/>
      <c r="W156" s="586"/>
      <c r="X156" s="586"/>
      <c r="Y156" s="586"/>
      <c r="Z156" s="586"/>
      <c r="AA156" s="586"/>
      <c r="AB156" s="586"/>
      <c r="AC156" s="586"/>
      <c r="AD156" s="586"/>
      <c r="AE156" s="586"/>
      <c r="AF156" s="586"/>
      <c r="AG156" s="586"/>
      <c r="AH156" s="586"/>
      <c r="AI156" s="586"/>
      <c r="AJ156" s="586"/>
      <c r="AK156" s="586"/>
      <c r="AL156" s="586"/>
      <c r="AM156" s="586"/>
      <c r="AN156" s="586"/>
      <c r="AO156" s="586"/>
      <c r="AP156" s="586"/>
      <c r="AQ156" s="586"/>
      <c r="AR156" s="586"/>
      <c r="AS156" s="586"/>
      <c r="AT156" s="586"/>
      <c r="AU156" s="586"/>
      <c r="AV156" s="586"/>
      <c r="AW156" s="586"/>
      <c r="AX156" s="586"/>
      <c r="AY156" s="328"/>
      <c r="AZ156" s="328"/>
      <c r="BA156" s="328"/>
      <c r="BB156" s="328"/>
      <c r="BC156" s="328"/>
      <c r="BD156" s="328"/>
      <c r="BE156" s="328"/>
      <c r="BF156" s="328"/>
      <c r="BG156" s="328"/>
      <c r="BH156" s="328"/>
      <c r="BI156" s="328"/>
      <c r="BJ156" s="328"/>
      <c r="BK156" s="328"/>
      <c r="BL156" s="328"/>
      <c r="BM156" s="328"/>
      <c r="BN156" s="328"/>
      <c r="BO156" s="355"/>
      <c r="BP156" s="355"/>
      <c r="BQ156" s="355"/>
      <c r="BR156" s="355"/>
      <c r="BS156" s="355"/>
      <c r="BT156" s="355"/>
      <c r="BU156" s="355"/>
      <c r="BV156" s="355"/>
      <c r="BW156" s="355"/>
      <c r="BX156" s="355"/>
      <c r="BY156" s="355"/>
      <c r="BZ156" s="355"/>
      <c r="CA156" s="355"/>
      <c r="CB156" s="355"/>
      <c r="CC156" s="355"/>
      <c r="CD156" s="355"/>
      <c r="CE156" s="300"/>
      <c r="CF156" s="311"/>
      <c r="CG156" s="327"/>
      <c r="CH156" s="327"/>
      <c r="CI156" s="327"/>
      <c r="CJ156" s="327"/>
      <c r="CK156" s="327"/>
      <c r="CL156" s="327"/>
      <c r="CM156" s="327"/>
      <c r="CN156" s="327"/>
      <c r="CO156" s="327"/>
      <c r="CP156" s="327"/>
      <c r="CQ156" s="327"/>
      <c r="CR156" s="327"/>
      <c r="CS156" s="327"/>
      <c r="CV156" s="327"/>
      <c r="CW156" s="327"/>
      <c r="CX156" s="327"/>
      <c r="CY156" s="327"/>
      <c r="CZ156" s="327"/>
      <c r="DA156" s="327"/>
      <c r="DB156" s="327"/>
      <c r="DC156" s="327"/>
      <c r="DD156" s="327"/>
      <c r="DE156" s="327"/>
      <c r="DF156" s="327"/>
      <c r="DG156" s="327"/>
      <c r="DH156" s="304"/>
      <c r="DI156" s="305"/>
      <c r="DJ156" s="327"/>
      <c r="DK156" s="327"/>
      <c r="DL156" s="327"/>
      <c r="DM156" s="327"/>
      <c r="DN156" s="327"/>
      <c r="DO156" s="327"/>
      <c r="DP156" s="327"/>
      <c r="DQ156" s="327"/>
      <c r="DR156" s="327"/>
      <c r="DS156" s="327"/>
      <c r="DT156" s="327"/>
      <c r="DU156" s="327"/>
      <c r="DV156" s="327"/>
      <c r="DW156" s="327"/>
      <c r="DX156" s="327"/>
      <c r="DY156" s="327"/>
      <c r="DZ156" s="327"/>
      <c r="EA156" s="327"/>
      <c r="EB156" s="327"/>
      <c r="EC156" s="327"/>
      <c r="ED156" s="327"/>
      <c r="EE156" s="327"/>
      <c r="EF156" s="327"/>
      <c r="EO156" s="327"/>
      <c r="EP156" s="327"/>
      <c r="EQ156" s="327"/>
      <c r="ER156" s="327"/>
      <c r="ES156" s="327"/>
      <c r="ET156" s="327"/>
      <c r="EU156" s="327"/>
      <c r="EV156" s="327"/>
      <c r="EW156" s="327"/>
      <c r="EX156" s="327"/>
      <c r="EY156" s="327"/>
      <c r="EZ156" s="327"/>
      <c r="FA156" s="327"/>
      <c r="FB156" s="327"/>
      <c r="FC156" s="327"/>
      <c r="FD156" s="327"/>
      <c r="FE156" s="327"/>
      <c r="FF156" s="327"/>
      <c r="FG156" s="327"/>
      <c r="FH156" s="327"/>
      <c r="FI156" s="327"/>
      <c r="FJ156" s="327"/>
      <c r="FK156" s="327"/>
      <c r="FL156" s="327"/>
      <c r="FM156" s="327"/>
      <c r="FN156" s="327"/>
    </row>
    <row r="157" spans="1:301" s="303" customFormat="1" x14ac:dyDescent="0.25">
      <c r="A157" s="299"/>
      <c r="B157" s="311"/>
      <c r="C157" s="574" t="s">
        <v>162</v>
      </c>
      <c r="D157" s="574"/>
      <c r="E157" s="574"/>
      <c r="F157" s="574"/>
      <c r="G157" s="574"/>
      <c r="H157" s="574"/>
      <c r="I157" s="574"/>
      <c r="J157" s="574"/>
      <c r="K157" s="574"/>
      <c r="L157" s="574"/>
      <c r="M157" s="574"/>
      <c r="N157" s="574"/>
      <c r="O157" s="574"/>
      <c r="P157" s="574"/>
      <c r="Q157" s="574"/>
      <c r="R157" s="574"/>
      <c r="S157" s="574"/>
      <c r="T157" s="574"/>
      <c r="U157" s="574"/>
      <c r="V157" s="574"/>
      <c r="W157" s="574"/>
      <c r="X157" s="574"/>
      <c r="Y157" s="574"/>
      <c r="Z157" s="574"/>
      <c r="AA157" s="574"/>
      <c r="AB157" s="574"/>
      <c r="AC157" s="574"/>
      <c r="AD157" s="574"/>
      <c r="AE157" s="574"/>
      <c r="AF157" s="574"/>
      <c r="AG157" s="574"/>
      <c r="AH157" s="574"/>
      <c r="AI157" s="574"/>
      <c r="AJ157" s="574"/>
      <c r="AK157" s="574"/>
      <c r="AL157" s="574"/>
      <c r="AM157" s="574"/>
      <c r="AN157" s="574"/>
      <c r="AO157" s="574"/>
      <c r="AP157" s="574"/>
      <c r="AQ157" s="587"/>
      <c r="AR157" s="587"/>
      <c r="AS157" s="587"/>
      <c r="AT157" s="587"/>
      <c r="AU157" s="587"/>
      <c r="AV157" s="587"/>
      <c r="AW157" s="587"/>
      <c r="AX157" s="587"/>
      <c r="AY157" s="387"/>
      <c r="AZ157" s="387"/>
      <c r="BA157" s="387"/>
      <c r="BB157" s="387"/>
      <c r="BC157" s="387"/>
      <c r="BD157" s="387"/>
      <c r="BE157" s="387"/>
      <c r="BF157" s="387"/>
      <c r="BG157" s="387"/>
      <c r="BH157" s="387"/>
      <c r="BI157" s="387"/>
      <c r="BJ157" s="387"/>
      <c r="BK157" s="387"/>
      <c r="BL157" s="387"/>
      <c r="BM157" s="387"/>
      <c r="BN157" s="387"/>
      <c r="BO157" s="356"/>
      <c r="BP157" s="356"/>
      <c r="BQ157" s="356"/>
      <c r="BR157" s="356"/>
      <c r="BS157" s="356"/>
      <c r="BT157" s="356"/>
      <c r="BU157" s="356"/>
      <c r="BV157" s="356"/>
      <c r="BW157" s="356"/>
      <c r="BX157" s="356"/>
      <c r="BY157" s="356"/>
      <c r="BZ157" s="356"/>
      <c r="CA157" s="356"/>
      <c r="CB157" s="356"/>
      <c r="CC157" s="356"/>
      <c r="CD157" s="356"/>
      <c r="CE157" s="300"/>
      <c r="CF157" s="301"/>
      <c r="CG157" s="327"/>
      <c r="CH157" s="327"/>
      <c r="CI157" s="327"/>
      <c r="CJ157" s="327"/>
      <c r="CK157" s="327"/>
      <c r="CL157" s="327"/>
      <c r="CM157" s="327"/>
      <c r="CN157" s="327"/>
      <c r="CO157" s="327"/>
      <c r="CP157" s="327"/>
      <c r="CQ157" s="327"/>
      <c r="CR157" s="327"/>
      <c r="CS157" s="302"/>
      <c r="CV157" s="302"/>
      <c r="CW157" s="302"/>
      <c r="CX157" s="302"/>
      <c r="CY157" s="302"/>
      <c r="CZ157" s="302"/>
      <c r="DA157" s="302"/>
      <c r="DB157" s="302"/>
      <c r="DC157" s="302"/>
      <c r="DD157" s="302"/>
      <c r="DE157" s="302"/>
      <c r="DF157" s="302"/>
      <c r="DG157" s="302"/>
      <c r="DH157" s="304"/>
      <c r="DI157" s="305"/>
      <c r="DJ157" s="302"/>
      <c r="DK157" s="302"/>
      <c r="DL157" s="302"/>
      <c r="DM157" s="302"/>
      <c r="DN157" s="302"/>
      <c r="DO157" s="302"/>
      <c r="DP157" s="302"/>
      <c r="DQ157" s="302"/>
      <c r="DR157" s="302"/>
      <c r="DS157" s="302"/>
      <c r="DT157" s="302"/>
      <c r="DU157" s="302"/>
      <c r="DV157" s="302"/>
      <c r="DW157" s="302"/>
      <c r="DX157" s="302"/>
      <c r="DY157" s="302"/>
      <c r="DZ157" s="302"/>
      <c r="EA157" s="302"/>
      <c r="EB157" s="302"/>
      <c r="EC157" s="302"/>
      <c r="ED157" s="302"/>
      <c r="EE157" s="302"/>
      <c r="EF157" s="302"/>
      <c r="EO157" s="302"/>
      <c r="EP157" s="302"/>
      <c r="EQ157" s="302"/>
      <c r="ER157" s="302"/>
      <c r="ES157" s="302"/>
      <c r="ET157" s="302"/>
      <c r="EU157" s="302"/>
      <c r="EV157" s="302"/>
      <c r="EW157" s="302"/>
      <c r="EX157" s="302"/>
      <c r="EY157" s="302"/>
      <c r="EZ157" s="302"/>
      <c r="FA157" s="302"/>
      <c r="FB157" s="302"/>
      <c r="FC157" s="302"/>
      <c r="FD157" s="302"/>
      <c r="FE157" s="302"/>
      <c r="FF157" s="302"/>
      <c r="FG157" s="302"/>
      <c r="FH157" s="302"/>
      <c r="FI157" s="302"/>
      <c r="FJ157" s="302"/>
      <c r="FK157" s="302"/>
      <c r="FL157" s="302"/>
      <c r="FM157" s="302"/>
      <c r="FN157" s="302"/>
    </row>
    <row r="158" spans="1:301" s="303" customFormat="1" ht="10.199999999999999" x14ac:dyDescent="0.2">
      <c r="A158" s="299"/>
      <c r="B158" s="298" t="s">
        <v>163</v>
      </c>
      <c r="C158" s="585"/>
      <c r="D158" s="586"/>
      <c r="E158" s="586"/>
      <c r="F158" s="586"/>
      <c r="G158" s="586"/>
      <c r="H158" s="586"/>
      <c r="I158" s="586"/>
      <c r="J158" s="586"/>
      <c r="K158" s="586"/>
      <c r="L158" s="586"/>
      <c r="M158" s="586"/>
      <c r="N158" s="586"/>
      <c r="O158" s="586"/>
      <c r="P158" s="586"/>
      <c r="Q158" s="586"/>
      <c r="R158" s="586"/>
      <c r="S158" s="586"/>
      <c r="T158" s="586"/>
      <c r="U158" s="586"/>
      <c r="V158" s="586"/>
      <c r="W158" s="586"/>
      <c r="X158" s="586"/>
      <c r="Y158" s="586"/>
      <c r="Z158" s="586"/>
      <c r="AA158" s="586"/>
      <c r="AB158" s="586"/>
      <c r="AC158" s="586"/>
      <c r="AD158" s="586"/>
      <c r="AE158" s="586"/>
      <c r="AF158" s="586"/>
      <c r="AG158" s="586"/>
      <c r="AH158" s="586"/>
      <c r="AI158" s="586"/>
      <c r="AJ158" s="586"/>
      <c r="AK158" s="586"/>
      <c r="AL158" s="586"/>
      <c r="AM158" s="586"/>
      <c r="AN158" s="586"/>
      <c r="AO158" s="586"/>
      <c r="AP158" s="586"/>
      <c r="AQ158" s="586"/>
      <c r="AR158" s="586"/>
      <c r="AS158" s="586"/>
      <c r="AT158" s="586"/>
      <c r="AU158" s="586"/>
      <c r="AV158" s="586"/>
      <c r="AW158" s="586"/>
      <c r="AX158" s="586"/>
      <c r="AY158" s="328"/>
      <c r="AZ158" s="328"/>
      <c r="BA158" s="328"/>
      <c r="BB158" s="328"/>
      <c r="BC158" s="328"/>
      <c r="BD158" s="328"/>
      <c r="BE158" s="328"/>
      <c r="BF158" s="328"/>
      <c r="BG158" s="328"/>
      <c r="BH158" s="328"/>
      <c r="BI158" s="328"/>
      <c r="BJ158" s="328"/>
      <c r="BK158" s="328"/>
      <c r="BL158" s="328"/>
      <c r="BM158" s="328"/>
      <c r="BN158" s="328"/>
      <c r="BO158" s="355"/>
      <c r="BP158" s="355"/>
      <c r="BQ158" s="355"/>
      <c r="BR158" s="355"/>
      <c r="BS158" s="355"/>
      <c r="BT158" s="355"/>
      <c r="BU158" s="355"/>
      <c r="BV158" s="355"/>
      <c r="BW158" s="355"/>
      <c r="BX158" s="355"/>
      <c r="BY158" s="355"/>
      <c r="BZ158" s="355"/>
      <c r="CA158" s="355"/>
      <c r="CB158" s="355"/>
      <c r="CC158" s="355"/>
      <c r="CD158" s="355"/>
      <c r="CE158" s="306"/>
      <c r="CF158" s="311"/>
      <c r="CG158" s="327"/>
      <c r="CH158" s="327"/>
      <c r="CI158" s="327"/>
      <c r="CJ158" s="327"/>
      <c r="CK158" s="327"/>
      <c r="CL158" s="327"/>
      <c r="CM158" s="327"/>
      <c r="CN158" s="327"/>
      <c r="CO158" s="327"/>
      <c r="CP158" s="327"/>
      <c r="CQ158" s="327"/>
      <c r="CR158" s="327"/>
      <c r="CS158" s="311"/>
      <c r="CV158" s="327"/>
      <c r="CW158" s="327"/>
      <c r="CX158" s="327"/>
      <c r="CY158" s="327"/>
      <c r="CZ158" s="327"/>
      <c r="DA158" s="327"/>
      <c r="DB158" s="327"/>
      <c r="DC158" s="327"/>
      <c r="DD158" s="327"/>
      <c r="DE158" s="327"/>
      <c r="DF158" s="327"/>
      <c r="DG158" s="327"/>
      <c r="DH158" s="304"/>
      <c r="DI158" s="305"/>
      <c r="DK158" s="327"/>
      <c r="DL158" s="327"/>
      <c r="DM158" s="327"/>
      <c r="DN158" s="327"/>
      <c r="DO158" s="327"/>
      <c r="DP158" s="327"/>
      <c r="DQ158" s="327"/>
      <c r="DR158" s="327"/>
      <c r="DS158" s="327"/>
      <c r="DT158" s="327"/>
      <c r="DU158" s="327"/>
      <c r="DV158" s="327"/>
      <c r="DW158" s="327"/>
      <c r="DX158" s="327"/>
      <c r="DY158" s="327"/>
      <c r="DZ158" s="327"/>
      <c r="EA158" s="327"/>
      <c r="EB158" s="327"/>
      <c r="EC158" s="327"/>
      <c r="ED158" s="327"/>
      <c r="EE158" s="327"/>
      <c r="EF158" s="327"/>
      <c r="EO158" s="327"/>
      <c r="EP158" s="327"/>
      <c r="EQ158" s="327"/>
      <c r="ER158" s="327"/>
      <c r="ES158" s="327"/>
      <c r="ET158" s="327"/>
      <c r="EU158" s="327"/>
      <c r="EV158" s="327"/>
      <c r="EW158" s="327"/>
      <c r="EX158" s="327"/>
      <c r="EY158" s="327"/>
      <c r="EZ158" s="327"/>
      <c r="FA158" s="327"/>
      <c r="FB158" s="327"/>
      <c r="FC158" s="327"/>
      <c r="FD158" s="327"/>
      <c r="FE158" s="327"/>
      <c r="FF158" s="327"/>
      <c r="FG158" s="327"/>
      <c r="FH158" s="327"/>
      <c r="FI158" s="327"/>
      <c r="FJ158" s="327"/>
      <c r="FK158" s="327"/>
      <c r="FL158" s="327"/>
      <c r="FM158" s="327"/>
      <c r="FN158" s="327"/>
      <c r="FO158" s="327"/>
      <c r="FP158" s="327"/>
      <c r="FQ158" s="327"/>
      <c r="FR158" s="327"/>
      <c r="FS158" s="327"/>
      <c r="FT158" s="327"/>
      <c r="FU158" s="327"/>
      <c r="FV158" s="327"/>
      <c r="FW158" s="327"/>
      <c r="FX158" s="327"/>
      <c r="FY158" s="327"/>
      <c r="FZ158" s="327"/>
      <c r="GA158" s="327"/>
      <c r="GB158" s="327"/>
      <c r="GC158" s="327"/>
      <c r="GD158" s="327"/>
      <c r="GE158" s="327"/>
      <c r="GF158" s="327"/>
      <c r="GG158" s="327"/>
      <c r="GH158" s="327"/>
      <c r="GI158" s="327"/>
      <c r="GJ158" s="327"/>
      <c r="GK158" s="327"/>
      <c r="GL158" s="327"/>
      <c r="GM158" s="327"/>
      <c r="GN158" s="327"/>
      <c r="GO158" s="327"/>
      <c r="GP158" s="327"/>
      <c r="GQ158" s="327"/>
      <c r="GR158" s="327"/>
      <c r="GS158" s="327"/>
      <c r="GT158" s="327"/>
      <c r="GU158" s="327"/>
      <c r="GV158" s="327"/>
      <c r="GW158" s="327"/>
      <c r="GX158" s="327"/>
      <c r="GY158" s="327"/>
      <c r="GZ158" s="327"/>
      <c r="HA158" s="327"/>
      <c r="HB158" s="327"/>
      <c r="HC158" s="327"/>
      <c r="HD158" s="327"/>
      <c r="HE158" s="327"/>
      <c r="HF158" s="327"/>
      <c r="HG158" s="327"/>
      <c r="HH158" s="327"/>
      <c r="HI158" s="327"/>
      <c r="HJ158" s="327"/>
      <c r="HK158" s="327"/>
      <c r="HL158" s="327"/>
      <c r="HM158" s="327"/>
      <c r="HN158" s="327"/>
      <c r="HO158" s="327"/>
      <c r="HP158" s="327"/>
      <c r="HQ158" s="327"/>
      <c r="HR158" s="327"/>
      <c r="HS158" s="327"/>
      <c r="HT158" s="327"/>
      <c r="HU158" s="327"/>
      <c r="HV158" s="327"/>
      <c r="HW158" s="327"/>
      <c r="HX158" s="327"/>
      <c r="HY158" s="327"/>
      <c r="HZ158" s="327"/>
      <c r="IA158" s="327"/>
      <c r="IB158" s="327"/>
      <c r="IC158" s="327"/>
      <c r="ID158" s="327"/>
      <c r="IE158" s="327"/>
      <c r="IF158" s="327"/>
      <c r="IG158" s="327"/>
      <c r="IH158" s="327"/>
      <c r="II158" s="327"/>
      <c r="IJ158" s="327"/>
      <c r="IK158" s="327"/>
      <c r="IL158" s="327"/>
      <c r="IM158" s="327"/>
      <c r="IN158" s="327"/>
      <c r="IO158" s="327"/>
      <c r="IP158" s="327"/>
      <c r="IQ158" s="327"/>
      <c r="IR158" s="327"/>
      <c r="IS158" s="327"/>
      <c r="IT158" s="327"/>
      <c r="IU158" s="327"/>
      <c r="IV158" s="327"/>
      <c r="IW158" s="327"/>
      <c r="IX158" s="327"/>
      <c r="IY158" s="327"/>
      <c r="IZ158" s="327"/>
      <c r="JA158" s="327"/>
      <c r="JB158" s="327"/>
      <c r="JC158" s="327"/>
      <c r="JD158" s="327"/>
      <c r="JE158" s="327"/>
      <c r="JF158" s="327"/>
      <c r="JG158" s="327"/>
      <c r="JH158" s="327"/>
      <c r="JI158" s="327"/>
      <c r="JJ158" s="327"/>
      <c r="JK158" s="327"/>
      <c r="JL158" s="327"/>
      <c r="JM158" s="327"/>
      <c r="JN158" s="327"/>
      <c r="JO158" s="327"/>
      <c r="JP158" s="327"/>
      <c r="JQ158" s="327"/>
      <c r="JR158" s="327"/>
      <c r="JS158" s="327"/>
      <c r="JT158" s="327"/>
      <c r="JU158" s="327"/>
      <c r="JV158" s="327"/>
      <c r="JW158" s="327"/>
      <c r="JX158" s="327"/>
      <c r="JY158" s="327"/>
      <c r="JZ158" s="327"/>
      <c r="KA158" s="327"/>
      <c r="KB158" s="327"/>
      <c r="KC158" s="327"/>
      <c r="KD158" s="327"/>
      <c r="KE158" s="327"/>
      <c r="KF158" s="327"/>
      <c r="KG158" s="327"/>
      <c r="KH158" s="327"/>
      <c r="KI158" s="327"/>
      <c r="KJ158" s="327"/>
      <c r="KK158" s="327"/>
      <c r="KL158" s="327"/>
      <c r="KM158" s="327"/>
      <c r="KN158" s="327"/>
      <c r="KO158" s="327"/>
    </row>
    <row r="159" spans="1:301" s="307" customFormat="1" x14ac:dyDescent="0.25">
      <c r="A159" s="299"/>
      <c r="B159" s="352"/>
      <c r="C159" s="574" t="s">
        <v>164</v>
      </c>
      <c r="D159" s="574"/>
      <c r="E159" s="574"/>
      <c r="F159" s="574"/>
      <c r="G159" s="574"/>
      <c r="H159" s="574"/>
      <c r="I159" s="574"/>
      <c r="J159" s="574"/>
      <c r="K159" s="574"/>
      <c r="L159" s="574"/>
      <c r="M159" s="574"/>
      <c r="N159" s="574"/>
      <c r="O159" s="574"/>
      <c r="P159" s="574"/>
      <c r="Q159" s="574"/>
      <c r="R159" s="574"/>
      <c r="S159" s="574"/>
      <c r="T159" s="574"/>
      <c r="U159" s="574"/>
      <c r="V159" s="574"/>
      <c r="W159" s="574"/>
      <c r="X159" s="574"/>
      <c r="Y159" s="574"/>
      <c r="Z159" s="574"/>
      <c r="AA159" s="574"/>
      <c r="AB159" s="574"/>
      <c r="AC159" s="574"/>
      <c r="AD159" s="574"/>
      <c r="AE159" s="574"/>
      <c r="AF159" s="574"/>
      <c r="AG159" s="574"/>
      <c r="AH159" s="574"/>
      <c r="AI159" s="574"/>
      <c r="AJ159" s="574"/>
      <c r="AK159" s="574"/>
      <c r="AL159" s="574"/>
      <c r="AM159" s="574"/>
      <c r="AN159" s="574"/>
      <c r="AO159" s="574"/>
      <c r="AP159" s="574"/>
      <c r="AQ159" s="587"/>
      <c r="AR159" s="587"/>
      <c r="AS159" s="587"/>
      <c r="AT159" s="587"/>
      <c r="AU159" s="587"/>
      <c r="AV159" s="587"/>
      <c r="AW159" s="587"/>
      <c r="AX159" s="587"/>
      <c r="AY159" s="387"/>
      <c r="AZ159" s="387"/>
      <c r="BA159" s="387"/>
      <c r="BB159" s="387"/>
      <c r="BC159" s="387"/>
      <c r="BD159" s="387"/>
      <c r="BE159" s="387"/>
      <c r="BF159" s="387"/>
      <c r="BG159" s="387"/>
      <c r="BH159" s="387"/>
      <c r="BI159" s="387"/>
      <c r="BJ159" s="387"/>
      <c r="BK159" s="387"/>
      <c r="BL159" s="387"/>
      <c r="BM159" s="387"/>
      <c r="BN159" s="387"/>
      <c r="BO159" s="356"/>
      <c r="BP159" s="356"/>
      <c r="BQ159" s="356"/>
      <c r="BR159" s="356"/>
      <c r="BS159" s="356"/>
      <c r="BT159" s="356"/>
      <c r="BU159" s="356"/>
      <c r="BV159" s="356"/>
      <c r="BW159" s="356"/>
      <c r="BX159" s="356"/>
      <c r="BY159" s="356"/>
      <c r="BZ159" s="356"/>
      <c r="CA159" s="356"/>
      <c r="CB159" s="356"/>
      <c r="CC159" s="356"/>
      <c r="CD159" s="356"/>
      <c r="CE159" s="306"/>
      <c r="CF159" s="302"/>
      <c r="CG159" s="327"/>
      <c r="CH159" s="327"/>
      <c r="CI159" s="327"/>
      <c r="CJ159" s="327"/>
      <c r="CK159" s="327"/>
      <c r="CL159" s="327"/>
      <c r="CM159" s="327"/>
      <c r="CN159" s="327"/>
      <c r="CO159" s="327"/>
      <c r="CP159" s="327"/>
      <c r="CQ159" s="327"/>
      <c r="CR159" s="327"/>
      <c r="CS159" s="302"/>
      <c r="CV159" s="302"/>
      <c r="CW159" s="302"/>
      <c r="CX159" s="302"/>
      <c r="CY159" s="302"/>
      <c r="CZ159" s="302"/>
      <c r="DA159" s="302"/>
      <c r="DB159" s="302"/>
      <c r="DC159" s="302"/>
      <c r="DD159" s="302"/>
      <c r="DE159" s="302"/>
      <c r="DF159" s="302"/>
      <c r="DG159" s="302"/>
      <c r="DH159" s="308"/>
      <c r="DI159" s="309"/>
      <c r="DJ159" s="302"/>
      <c r="DK159" s="302"/>
      <c r="DL159" s="302"/>
      <c r="DM159" s="302"/>
      <c r="DN159" s="302"/>
      <c r="DO159" s="302"/>
      <c r="DP159" s="302"/>
      <c r="DQ159" s="302"/>
      <c r="DR159" s="302"/>
      <c r="DS159" s="302"/>
      <c r="DT159" s="302"/>
      <c r="DU159" s="302"/>
      <c r="DV159" s="302"/>
      <c r="DW159" s="302"/>
      <c r="DX159" s="302"/>
      <c r="DY159" s="302"/>
      <c r="DZ159" s="302"/>
      <c r="EA159" s="302"/>
      <c r="EB159" s="302"/>
      <c r="EC159" s="302"/>
      <c r="ED159" s="302"/>
      <c r="EE159" s="302"/>
      <c r="EF159" s="302"/>
      <c r="EO159" s="302"/>
      <c r="EP159" s="302"/>
      <c r="EQ159" s="302"/>
      <c r="ER159" s="302"/>
      <c r="ES159" s="302"/>
      <c r="ET159" s="302"/>
      <c r="EU159" s="302"/>
      <c r="EV159" s="302"/>
      <c r="EW159" s="302"/>
      <c r="EX159" s="302"/>
      <c r="EY159" s="302"/>
      <c r="EZ159" s="302"/>
      <c r="FA159" s="302"/>
      <c r="FB159" s="302"/>
      <c r="FC159" s="302"/>
      <c r="FD159" s="302"/>
      <c r="FE159" s="302"/>
      <c r="FF159" s="302"/>
      <c r="FG159" s="302"/>
      <c r="FH159" s="302"/>
      <c r="FI159" s="302"/>
      <c r="FJ159" s="302"/>
      <c r="FK159" s="302"/>
      <c r="FL159" s="302"/>
      <c r="FM159" s="302"/>
      <c r="FN159" s="302"/>
      <c r="FO159" s="302"/>
      <c r="FP159" s="302"/>
      <c r="FQ159" s="302"/>
      <c r="FR159" s="302"/>
      <c r="FS159" s="302"/>
      <c r="FT159" s="302"/>
      <c r="FU159" s="302"/>
      <c r="FV159" s="302"/>
      <c r="FW159" s="302"/>
      <c r="FX159" s="302"/>
      <c r="FY159" s="302"/>
      <c r="FZ159" s="302"/>
      <c r="GA159" s="302"/>
      <c r="GB159" s="302"/>
      <c r="GC159" s="302"/>
      <c r="GD159" s="302"/>
      <c r="GE159" s="302"/>
      <c r="GF159" s="302"/>
      <c r="GG159" s="302"/>
      <c r="GH159" s="302"/>
      <c r="GI159" s="302"/>
      <c r="GJ159" s="302"/>
      <c r="GK159" s="302"/>
      <c r="GL159" s="302"/>
      <c r="GM159" s="302"/>
      <c r="GN159" s="302"/>
      <c r="GO159" s="302"/>
      <c r="GP159" s="302"/>
      <c r="GQ159" s="302"/>
      <c r="GR159" s="302"/>
      <c r="GS159" s="302"/>
      <c r="GT159" s="302"/>
      <c r="GU159" s="302"/>
      <c r="GV159" s="302"/>
      <c r="GW159" s="302"/>
      <c r="GX159" s="302"/>
      <c r="GY159" s="302"/>
      <c r="GZ159" s="302"/>
      <c r="HA159" s="302"/>
      <c r="HB159" s="302"/>
      <c r="HC159" s="302"/>
      <c r="HD159" s="302"/>
      <c r="HE159" s="302"/>
      <c r="HF159" s="302"/>
      <c r="HG159" s="302"/>
      <c r="HH159" s="302"/>
      <c r="HI159" s="302"/>
      <c r="HJ159" s="302"/>
      <c r="HK159" s="302"/>
      <c r="HL159" s="302"/>
      <c r="HM159" s="302"/>
      <c r="HN159" s="302"/>
      <c r="HO159" s="302"/>
      <c r="HP159" s="302"/>
      <c r="HQ159" s="302"/>
      <c r="HR159" s="302"/>
      <c r="HS159" s="302"/>
      <c r="HT159" s="302"/>
      <c r="HU159" s="302"/>
      <c r="HV159" s="302"/>
      <c r="HW159" s="302"/>
      <c r="HX159" s="302"/>
      <c r="HY159" s="302"/>
      <c r="HZ159" s="302"/>
      <c r="IA159" s="302"/>
      <c r="IB159" s="302"/>
      <c r="IC159" s="302"/>
      <c r="ID159" s="302"/>
      <c r="IE159" s="302"/>
      <c r="IF159" s="302"/>
      <c r="IG159" s="302"/>
      <c r="IH159" s="302"/>
      <c r="II159" s="302"/>
      <c r="IJ159" s="302"/>
      <c r="IK159" s="302"/>
      <c r="IL159" s="302"/>
      <c r="IM159" s="302"/>
      <c r="IN159" s="302"/>
      <c r="IO159" s="302"/>
      <c r="IP159" s="302"/>
      <c r="IQ159" s="302"/>
      <c r="IR159" s="302"/>
      <c r="IS159" s="302"/>
      <c r="IT159" s="302"/>
      <c r="IU159" s="302"/>
      <c r="IV159" s="302"/>
      <c r="IW159" s="302"/>
      <c r="IX159" s="302"/>
      <c r="IY159" s="302"/>
      <c r="IZ159" s="302"/>
      <c r="JA159" s="302"/>
      <c r="JB159" s="302"/>
      <c r="JC159" s="302"/>
      <c r="JD159" s="302"/>
      <c r="JE159" s="302"/>
      <c r="JF159" s="302"/>
      <c r="JG159" s="302"/>
      <c r="JH159" s="302"/>
      <c r="JI159" s="302"/>
      <c r="JJ159" s="302"/>
      <c r="JK159" s="302"/>
      <c r="JL159" s="302"/>
      <c r="JM159" s="302"/>
      <c r="JN159" s="302"/>
      <c r="JO159" s="302"/>
      <c r="JP159" s="302"/>
      <c r="JQ159" s="302"/>
      <c r="JR159" s="302"/>
      <c r="JS159" s="302"/>
      <c r="JT159" s="302"/>
      <c r="JU159" s="302"/>
      <c r="JV159" s="302"/>
      <c r="JW159" s="302"/>
      <c r="JX159" s="302"/>
      <c r="JY159" s="302"/>
      <c r="JZ159" s="302"/>
      <c r="KA159" s="302"/>
      <c r="KB159" s="302"/>
      <c r="KC159" s="302"/>
      <c r="KD159" s="302"/>
      <c r="KE159" s="302"/>
      <c r="KF159" s="302"/>
      <c r="KG159" s="302"/>
      <c r="KH159" s="302"/>
      <c r="KI159" s="302"/>
      <c r="KJ159" s="302"/>
      <c r="KK159" s="302"/>
      <c r="KL159" s="302"/>
      <c r="KM159" s="302"/>
      <c r="KN159" s="302"/>
      <c r="KO159" s="302"/>
    </row>
    <row r="160" spans="1:301" s="303" customFormat="1" ht="10.199999999999999" x14ac:dyDescent="0.2">
      <c r="A160" s="299"/>
      <c r="B160" s="216" t="s">
        <v>252</v>
      </c>
      <c r="C160" s="589"/>
      <c r="D160" s="589"/>
      <c r="E160" s="589"/>
      <c r="F160" s="589"/>
      <c r="G160" s="589"/>
      <c r="H160" s="589"/>
      <c r="I160" s="354"/>
      <c r="J160" s="572" t="s">
        <v>305</v>
      </c>
      <c r="K160" s="572"/>
      <c r="L160" s="572"/>
      <c r="M160" s="572"/>
      <c r="N160" s="572"/>
      <c r="O160" s="572"/>
      <c r="P160" s="572"/>
      <c r="Q160" s="572"/>
      <c r="R160" s="572"/>
      <c r="S160" s="572"/>
      <c r="T160" s="572"/>
      <c r="U160" s="572"/>
      <c r="V160" s="572"/>
      <c r="W160" s="572"/>
      <c r="X160" s="572"/>
      <c r="Y160" s="572"/>
      <c r="Z160" s="572"/>
      <c r="AA160" s="572"/>
      <c r="AB160" s="572"/>
      <c r="AC160" s="573"/>
      <c r="AD160" s="573"/>
      <c r="AE160" s="573"/>
      <c r="AF160" s="573"/>
      <c r="AG160" s="354"/>
      <c r="AH160" s="354"/>
      <c r="AI160" s="357" t="s">
        <v>165</v>
      </c>
      <c r="AJ160" s="354"/>
      <c r="AK160" s="590" t="s">
        <v>307</v>
      </c>
      <c r="AL160" s="591"/>
      <c r="AM160" s="591"/>
      <c r="AN160" s="591"/>
      <c r="AO160" s="591"/>
      <c r="AP160" s="591"/>
      <c r="AQ160" s="591"/>
      <c r="AR160" s="591"/>
      <c r="AS160" s="591"/>
      <c r="AT160" s="591"/>
      <c r="AU160" s="591"/>
      <c r="AV160" s="592"/>
      <c r="AW160" s="592"/>
      <c r="AX160" s="592"/>
      <c r="AY160" s="388"/>
      <c r="AZ160" s="388"/>
      <c r="BA160" s="388"/>
      <c r="BB160" s="388"/>
      <c r="BC160" s="388"/>
      <c r="BD160" s="388"/>
      <c r="BE160" s="388"/>
      <c r="BF160" s="388"/>
      <c r="BG160" s="388"/>
      <c r="BH160" s="388"/>
      <c r="BI160" s="388"/>
      <c r="BJ160" s="388"/>
      <c r="BK160" s="388"/>
      <c r="BL160" s="388"/>
      <c r="BM160" s="388"/>
      <c r="BN160" s="388"/>
      <c r="BO160" s="355"/>
      <c r="BP160" s="355"/>
      <c r="BQ160" s="355"/>
      <c r="BR160" s="355"/>
      <c r="BS160" s="355"/>
      <c r="BT160" s="355"/>
      <c r="BU160" s="355"/>
      <c r="BV160" s="355"/>
      <c r="BW160" s="355"/>
      <c r="BX160" s="355"/>
      <c r="BY160" s="355"/>
      <c r="BZ160" s="355"/>
      <c r="CA160" s="355"/>
      <c r="CB160" s="355"/>
      <c r="CC160" s="355"/>
      <c r="CD160" s="355"/>
      <c r="CE160" s="306"/>
      <c r="CF160" s="327"/>
      <c r="CG160" s="327"/>
      <c r="CH160" s="327"/>
      <c r="CI160" s="327"/>
      <c r="CJ160" s="327"/>
      <c r="CK160" s="327"/>
      <c r="CL160" s="327"/>
      <c r="CM160" s="327"/>
      <c r="CN160" s="327"/>
      <c r="CO160" s="327"/>
      <c r="CP160" s="327"/>
      <c r="CQ160" s="327"/>
      <c r="CR160" s="327"/>
      <c r="CS160" s="311"/>
      <c r="CT160" s="311"/>
      <c r="CU160" s="311"/>
      <c r="CV160" s="327"/>
      <c r="CW160" s="327"/>
      <c r="CX160" s="327"/>
      <c r="CY160" s="327"/>
      <c r="CZ160" s="327"/>
      <c r="DA160" s="327"/>
      <c r="DB160" s="327"/>
      <c r="DC160" s="327"/>
      <c r="DD160" s="327"/>
      <c r="DE160" s="327"/>
      <c r="DF160" s="327"/>
      <c r="DG160" s="327"/>
      <c r="DH160" s="312"/>
      <c r="DI160" s="313"/>
      <c r="DK160" s="327"/>
      <c r="DL160" s="327"/>
      <c r="DM160" s="327"/>
      <c r="DN160" s="327"/>
      <c r="DO160" s="327"/>
      <c r="DP160" s="327"/>
      <c r="DQ160" s="327"/>
      <c r="DR160" s="327"/>
      <c r="DS160" s="327"/>
      <c r="DT160" s="327"/>
      <c r="DU160" s="327"/>
      <c r="DV160" s="327"/>
      <c r="DW160" s="327"/>
      <c r="DX160" s="327"/>
      <c r="DY160" s="327"/>
      <c r="DZ160" s="327"/>
      <c r="EA160" s="327"/>
      <c r="EB160" s="327"/>
      <c r="EC160" s="327"/>
      <c r="ED160" s="327"/>
      <c r="EE160" s="327"/>
      <c r="EF160" s="327"/>
      <c r="EO160" s="327"/>
      <c r="EP160" s="327"/>
      <c r="EQ160" s="327"/>
      <c r="ER160" s="327"/>
      <c r="ES160" s="327"/>
      <c r="ET160" s="327"/>
      <c r="EU160" s="327"/>
      <c r="EV160" s="327"/>
      <c r="EW160" s="327"/>
      <c r="EX160" s="327"/>
      <c r="EY160" s="327"/>
      <c r="EZ160" s="327"/>
      <c r="FA160" s="327"/>
      <c r="FB160" s="327"/>
      <c r="FC160" s="327"/>
      <c r="FD160" s="327"/>
      <c r="FE160" s="327"/>
      <c r="FF160" s="327"/>
      <c r="FG160" s="327"/>
      <c r="FH160" s="327"/>
      <c r="FI160" s="327"/>
      <c r="FJ160" s="327"/>
      <c r="FK160" s="327"/>
      <c r="FL160" s="327"/>
      <c r="FM160" s="327"/>
      <c r="FN160" s="327"/>
      <c r="FO160" s="327"/>
      <c r="FP160" s="327"/>
      <c r="FQ160" s="327"/>
      <c r="FR160" s="327"/>
      <c r="FS160" s="327"/>
      <c r="FT160" s="327"/>
      <c r="FU160" s="327"/>
      <c r="FV160" s="327"/>
      <c r="FW160" s="327"/>
      <c r="FX160" s="327"/>
      <c r="FY160" s="327"/>
      <c r="FZ160" s="327"/>
      <c r="GA160" s="327"/>
      <c r="GB160" s="327"/>
      <c r="GC160" s="327"/>
      <c r="GD160" s="327"/>
      <c r="GE160" s="327"/>
      <c r="GF160" s="327"/>
      <c r="GG160" s="327"/>
      <c r="GH160" s="327"/>
      <c r="GI160" s="327"/>
      <c r="GJ160" s="327"/>
      <c r="GK160" s="327"/>
      <c r="GL160" s="327"/>
      <c r="GM160" s="327"/>
      <c r="GN160" s="327"/>
      <c r="GO160" s="327"/>
      <c r="GP160" s="327"/>
      <c r="GQ160" s="327"/>
      <c r="GR160" s="327"/>
      <c r="GS160" s="327"/>
      <c r="GT160" s="327"/>
      <c r="GU160" s="327"/>
      <c r="GV160" s="327"/>
      <c r="GW160" s="327"/>
      <c r="GX160" s="327"/>
      <c r="GY160" s="327"/>
      <c r="GZ160" s="327"/>
      <c r="HA160" s="327"/>
      <c r="HB160" s="327"/>
      <c r="HC160" s="327"/>
      <c r="HD160" s="327"/>
      <c r="HE160" s="327"/>
      <c r="HF160" s="327"/>
      <c r="HG160" s="327"/>
      <c r="HH160" s="327"/>
      <c r="HI160" s="327"/>
      <c r="HJ160" s="327"/>
      <c r="HK160" s="327"/>
      <c r="HL160" s="327"/>
      <c r="HM160" s="327"/>
      <c r="HN160" s="327"/>
      <c r="HO160" s="327"/>
      <c r="HP160" s="327"/>
      <c r="HQ160" s="327"/>
      <c r="HR160" s="327"/>
      <c r="HS160" s="327"/>
      <c r="HT160" s="327"/>
      <c r="HU160" s="327"/>
      <c r="HV160" s="327"/>
      <c r="HW160" s="327"/>
      <c r="HX160" s="327"/>
      <c r="HY160" s="327"/>
      <c r="HZ160" s="327"/>
      <c r="IA160" s="327"/>
      <c r="IB160" s="327"/>
      <c r="IC160" s="327"/>
      <c r="ID160" s="327"/>
      <c r="IE160" s="327"/>
      <c r="IF160" s="327"/>
      <c r="IG160" s="327"/>
      <c r="IH160" s="327"/>
      <c r="II160" s="327"/>
      <c r="IJ160" s="327"/>
      <c r="IK160" s="327"/>
      <c r="IL160" s="327"/>
      <c r="IM160" s="327"/>
      <c r="IN160" s="327"/>
      <c r="IO160" s="327"/>
      <c r="IP160" s="327"/>
      <c r="IQ160" s="327"/>
      <c r="IR160" s="327"/>
      <c r="IS160" s="327"/>
      <c r="IT160" s="327"/>
      <c r="IU160" s="327"/>
      <c r="IV160" s="327"/>
      <c r="IW160" s="327"/>
      <c r="IX160" s="327"/>
      <c r="IY160" s="327"/>
      <c r="IZ160" s="327"/>
      <c r="JA160" s="327"/>
      <c r="JB160" s="327"/>
      <c r="JC160" s="327"/>
      <c r="JD160" s="327"/>
      <c r="JE160" s="327"/>
      <c r="JF160" s="327"/>
      <c r="JG160" s="327"/>
      <c r="JH160" s="327"/>
      <c r="JI160" s="327"/>
      <c r="JJ160" s="327"/>
      <c r="JK160" s="327"/>
      <c r="JL160" s="327"/>
      <c r="JM160" s="327"/>
      <c r="JN160" s="327"/>
      <c r="JO160" s="327"/>
      <c r="JP160" s="327"/>
      <c r="JQ160" s="327"/>
      <c r="JR160" s="327"/>
      <c r="JS160" s="327"/>
      <c r="JT160" s="327"/>
      <c r="JU160" s="327"/>
      <c r="JV160" s="327"/>
      <c r="JW160" s="327"/>
      <c r="JX160" s="327"/>
      <c r="JY160" s="327"/>
      <c r="JZ160" s="327"/>
      <c r="KA160" s="327"/>
      <c r="KB160" s="327"/>
      <c r="KC160" s="327"/>
      <c r="KD160" s="327"/>
      <c r="KE160" s="327"/>
      <c r="KF160" s="327"/>
      <c r="KG160" s="327"/>
      <c r="KH160" s="327"/>
      <c r="KI160" s="327"/>
      <c r="KJ160" s="327"/>
      <c r="KK160" s="327"/>
      <c r="KL160" s="327"/>
      <c r="KM160" s="327"/>
      <c r="KN160" s="327"/>
      <c r="KO160" s="327"/>
    </row>
    <row r="161" spans="1:170" s="314" customFormat="1" x14ac:dyDescent="0.25">
      <c r="A161" s="299"/>
      <c r="B161" s="230"/>
      <c r="C161" s="574" t="s">
        <v>208</v>
      </c>
      <c r="D161" s="574"/>
      <c r="E161" s="574"/>
      <c r="F161" s="574"/>
      <c r="G161" s="574"/>
      <c r="H161" s="575"/>
      <c r="I161" s="358"/>
      <c r="J161" s="574" t="s">
        <v>166</v>
      </c>
      <c r="K161" s="574"/>
      <c r="L161" s="574"/>
      <c r="M161" s="574"/>
      <c r="N161" s="574"/>
      <c r="O161" s="574"/>
      <c r="P161" s="574"/>
      <c r="Q161" s="574"/>
      <c r="R161" s="574"/>
      <c r="S161" s="574"/>
      <c r="T161" s="574"/>
      <c r="U161" s="574"/>
      <c r="V161" s="574"/>
      <c r="W161" s="574"/>
      <c r="X161" s="574"/>
      <c r="Y161" s="574"/>
      <c r="Z161" s="574"/>
      <c r="AA161" s="574"/>
      <c r="AB161" s="574"/>
      <c r="AC161" s="575"/>
      <c r="AD161" s="575"/>
      <c r="AE161" s="575"/>
      <c r="AF161" s="575"/>
      <c r="AG161" s="358"/>
      <c r="AH161" s="358"/>
      <c r="AI161" s="358"/>
      <c r="AJ161" s="358"/>
      <c r="AK161" s="358"/>
      <c r="AL161" s="358"/>
      <c r="AM161" s="358"/>
      <c r="AN161" s="358"/>
      <c r="AO161" s="358"/>
      <c r="AP161" s="358"/>
      <c r="AQ161" s="359"/>
      <c r="AR161" s="359"/>
      <c r="AS161" s="359"/>
      <c r="AT161" s="359"/>
      <c r="AU161" s="359"/>
      <c r="AV161" s="359"/>
      <c r="AW161" s="359"/>
      <c r="AX161" s="359"/>
      <c r="AY161" s="359"/>
      <c r="AZ161" s="359"/>
      <c r="BA161" s="359"/>
      <c r="BB161" s="359"/>
      <c r="BC161" s="359"/>
      <c r="BD161" s="359"/>
      <c r="BE161" s="359"/>
      <c r="BF161" s="359"/>
      <c r="BG161" s="359"/>
      <c r="BH161" s="359"/>
      <c r="BI161" s="359"/>
      <c r="BJ161" s="359"/>
      <c r="BK161" s="359"/>
      <c r="BL161" s="359"/>
      <c r="BM161" s="359"/>
      <c r="BN161" s="359"/>
      <c r="BO161" s="359"/>
      <c r="BP161" s="359"/>
      <c r="BQ161" s="359"/>
      <c r="BR161" s="359"/>
      <c r="BS161" s="359"/>
      <c r="BT161" s="359"/>
      <c r="BU161" s="359"/>
      <c r="BV161" s="359"/>
      <c r="BW161" s="359"/>
      <c r="BX161" s="359"/>
      <c r="BY161" s="359"/>
      <c r="BZ161" s="359"/>
      <c r="CA161" s="359"/>
      <c r="CB161" s="359"/>
      <c r="CC161" s="359"/>
      <c r="CD161" s="359"/>
      <c r="CE161" s="315"/>
      <c r="CG161" s="327"/>
      <c r="CH161" s="327"/>
      <c r="CI161" s="327"/>
      <c r="CJ161" s="327"/>
      <c r="CK161" s="327"/>
      <c r="CL161" s="327"/>
      <c r="CM161" s="327"/>
      <c r="CN161" s="327"/>
      <c r="CO161" s="327"/>
      <c r="CP161" s="327"/>
      <c r="CQ161" s="327"/>
      <c r="CR161" s="327"/>
      <c r="CS161" s="311"/>
      <c r="CT161" s="303"/>
      <c r="CU161" s="303"/>
      <c r="CV161" s="318">
        <f t="shared" ref="CV161:DG161" ca="1" si="459">INDIRECT(ADDRESS(287+9*($CF$137-1),COLUMN(CV161),1,1))</f>
        <v>0</v>
      </c>
      <c r="CW161" s="318">
        <f t="shared" ca="1" si="459"/>
        <v>0</v>
      </c>
      <c r="CX161" s="318">
        <f t="shared" ca="1" si="459"/>
        <v>0</v>
      </c>
      <c r="CY161" s="318">
        <f t="shared" ca="1" si="459"/>
        <v>0</v>
      </c>
      <c r="CZ161" s="318"/>
      <c r="DA161" s="318"/>
      <c r="DB161" s="318"/>
      <c r="DC161" s="318"/>
      <c r="DD161" s="318">
        <f t="shared" ca="1" si="459"/>
        <v>0</v>
      </c>
      <c r="DE161" s="318">
        <f t="shared" ca="1" si="459"/>
        <v>0</v>
      </c>
      <c r="DF161" s="318">
        <f t="shared" ca="1" si="459"/>
        <v>0</v>
      </c>
      <c r="DG161" s="318">
        <f t="shared" ca="1" si="459"/>
        <v>0</v>
      </c>
      <c r="DH161" s="304"/>
      <c r="DI161" s="305"/>
      <c r="DJ161" s="303"/>
      <c r="DK161" s="302"/>
      <c r="DL161" s="302"/>
      <c r="DM161" s="302"/>
      <c r="DN161" s="302"/>
      <c r="DO161" s="302"/>
      <c r="DP161" s="302"/>
      <c r="DQ161" s="302"/>
      <c r="DR161" s="302"/>
      <c r="DS161" s="302"/>
      <c r="DT161" s="302"/>
      <c r="DU161" s="302"/>
      <c r="DV161" s="302"/>
      <c r="DW161" s="302"/>
      <c r="DX161" s="302"/>
      <c r="DY161" s="302"/>
      <c r="DZ161" s="302"/>
      <c r="EA161" s="302"/>
      <c r="EB161" s="302"/>
      <c r="EC161" s="302"/>
      <c r="ED161" s="302"/>
      <c r="EE161" s="302"/>
      <c r="EF161" s="302"/>
      <c r="EO161" s="302"/>
      <c r="EP161" s="302"/>
      <c r="EQ161" s="302"/>
      <c r="ER161" s="302"/>
      <c r="ES161" s="302"/>
      <c r="ET161" s="302"/>
      <c r="EU161" s="302"/>
      <c r="EV161" s="302"/>
      <c r="EW161" s="302"/>
      <c r="EX161" s="302"/>
      <c r="EY161" s="302"/>
      <c r="EZ161" s="302"/>
      <c r="FA161" s="302"/>
      <c r="FB161" s="302"/>
      <c r="FC161" s="302"/>
      <c r="FD161" s="302"/>
      <c r="FE161" s="302"/>
      <c r="FF161" s="302"/>
      <c r="FG161" s="302"/>
      <c r="FH161" s="302"/>
      <c r="FI161" s="302"/>
      <c r="FJ161" s="302"/>
      <c r="FK161" s="302"/>
      <c r="FL161" s="302"/>
      <c r="FM161" s="302"/>
      <c r="FN161" s="302"/>
    </row>
    <row r="162" spans="1:170" s="303" customFormat="1" x14ac:dyDescent="0.25">
      <c r="A162" s="311"/>
      <c r="B162" s="230" t="s">
        <v>167</v>
      </c>
      <c r="C162" s="588"/>
      <c r="D162" s="589"/>
      <c r="E162" s="589"/>
      <c r="F162" s="589"/>
      <c r="G162" s="589"/>
      <c r="H162" s="589"/>
      <c r="I162" s="322"/>
      <c r="J162" s="572" t="s">
        <v>306</v>
      </c>
      <c r="K162" s="572"/>
      <c r="L162" s="572"/>
      <c r="M162" s="572"/>
      <c r="N162" s="572"/>
      <c r="O162" s="572"/>
      <c r="P162" s="572"/>
      <c r="Q162" s="572"/>
      <c r="R162" s="572"/>
      <c r="S162" s="572"/>
      <c r="T162" s="572"/>
      <c r="U162" s="572"/>
      <c r="V162" s="572"/>
      <c r="W162" s="572"/>
      <c r="X162" s="572"/>
      <c r="Y162" s="572"/>
      <c r="Z162" s="572"/>
      <c r="AA162" s="572"/>
      <c r="AB162" s="572"/>
      <c r="AC162" s="573"/>
      <c r="AD162" s="573"/>
      <c r="AE162" s="573"/>
      <c r="AF162" s="573"/>
      <c r="AG162" s="322"/>
      <c r="AH162" s="322"/>
      <c r="AI162" s="596" t="s">
        <v>241</v>
      </c>
      <c r="AJ162" s="573"/>
      <c r="AK162" s="573"/>
      <c r="AL162" s="573"/>
      <c r="AM162" s="573"/>
      <c r="AN162" s="573"/>
      <c r="AO162" s="573"/>
      <c r="AP162" s="573"/>
      <c r="AQ162" s="573"/>
      <c r="AR162" s="573"/>
      <c r="AS162" s="573"/>
      <c r="AT162" s="573"/>
      <c r="AU162" s="573"/>
      <c r="AV162" s="573"/>
      <c r="AW162" s="573"/>
      <c r="AX162" s="529"/>
      <c r="AY162" s="529"/>
      <c r="AZ162" s="529"/>
      <c r="BA162" s="529"/>
      <c r="BB162" s="529"/>
      <c r="BC162" s="529"/>
      <c r="BD162" s="529"/>
      <c r="BE162" s="529"/>
      <c r="BF162" s="529"/>
      <c r="BG162" s="529"/>
      <c r="BH162" s="529"/>
      <c r="BI162" s="529"/>
      <c r="BJ162" s="529"/>
      <c r="BK162" s="529"/>
      <c r="BL162" s="529"/>
      <c r="BM162" s="529"/>
      <c r="BN162" s="529"/>
      <c r="BO162" s="529"/>
      <c r="BP162" s="360"/>
      <c r="BQ162" s="360"/>
      <c r="BR162" s="355"/>
      <c r="BS162" s="360"/>
      <c r="BT162" s="360"/>
      <c r="BU162" s="360"/>
      <c r="BV162" s="355"/>
      <c r="BW162" s="360"/>
      <c r="BX162" s="360"/>
      <c r="BY162" s="360"/>
      <c r="BZ162" s="355"/>
      <c r="CA162" s="360"/>
      <c r="CB162" s="360"/>
      <c r="CC162" s="360"/>
      <c r="CD162" s="355"/>
      <c r="CE162" s="319"/>
      <c r="CF162" s="327"/>
      <c r="CG162" s="327"/>
      <c r="CH162" s="327"/>
      <c r="CI162" s="327"/>
      <c r="CJ162" s="327"/>
      <c r="CK162" s="327"/>
      <c r="CL162" s="327"/>
      <c r="CM162" s="327"/>
      <c r="CN162" s="327"/>
      <c r="CO162" s="327"/>
      <c r="CP162" s="327"/>
      <c r="CQ162" s="327"/>
      <c r="CR162" s="327"/>
      <c r="CS162" s="311"/>
      <c r="CV162" s="327"/>
      <c r="CW162" s="327"/>
      <c r="CX162" s="327"/>
      <c r="CY162" s="327"/>
      <c r="CZ162" s="327"/>
      <c r="DA162" s="327"/>
      <c r="DB162" s="327"/>
      <c r="DC162" s="327"/>
      <c r="DD162" s="327"/>
      <c r="DE162" s="327"/>
      <c r="DF162" s="327"/>
      <c r="DG162" s="327"/>
      <c r="DH162" s="304"/>
      <c r="DI162" s="305"/>
      <c r="DK162" s="327"/>
      <c r="DL162" s="327"/>
      <c r="DM162" s="327"/>
      <c r="DN162" s="327"/>
      <c r="DO162" s="327"/>
      <c r="DP162" s="327"/>
      <c r="DQ162" s="327"/>
      <c r="DR162" s="327"/>
      <c r="DS162" s="327"/>
      <c r="DT162" s="327"/>
      <c r="DU162" s="327"/>
      <c r="DV162" s="327"/>
      <c r="DW162" s="327"/>
      <c r="DX162" s="327"/>
      <c r="DY162" s="327"/>
      <c r="DZ162" s="327"/>
      <c r="EA162" s="327"/>
      <c r="EB162" s="327"/>
      <c r="EC162" s="327"/>
      <c r="ED162" s="327"/>
      <c r="EE162" s="327"/>
      <c r="EF162" s="327"/>
      <c r="EO162" s="327"/>
      <c r="FB162" s="327"/>
      <c r="FC162" s="327"/>
      <c r="FD162" s="327"/>
      <c r="FE162" s="327"/>
      <c r="FF162" s="327"/>
      <c r="FG162" s="327"/>
      <c r="FH162" s="327"/>
      <c r="FI162" s="327"/>
      <c r="FJ162" s="327"/>
      <c r="FK162" s="327"/>
      <c r="FL162" s="327"/>
      <c r="FM162" s="327"/>
      <c r="FN162" s="327"/>
    </row>
    <row r="163" spans="1:170" s="307" customFormat="1" x14ac:dyDescent="0.25">
      <c r="A163" s="353"/>
      <c r="B163" s="230"/>
      <c r="C163" s="574" t="s">
        <v>208</v>
      </c>
      <c r="D163" s="574"/>
      <c r="E163" s="574"/>
      <c r="F163" s="574"/>
      <c r="G163" s="574"/>
      <c r="H163" s="575"/>
      <c r="I163" s="353"/>
      <c r="J163" s="574" t="s">
        <v>166</v>
      </c>
      <c r="K163" s="574"/>
      <c r="L163" s="574"/>
      <c r="M163" s="574"/>
      <c r="N163" s="574"/>
      <c r="O163" s="574"/>
      <c r="P163" s="574"/>
      <c r="Q163" s="574"/>
      <c r="R163" s="574"/>
      <c r="S163" s="574"/>
      <c r="T163" s="574"/>
      <c r="U163" s="574"/>
      <c r="V163" s="574"/>
      <c r="W163" s="574"/>
      <c r="X163" s="574"/>
      <c r="Y163" s="574"/>
      <c r="Z163" s="574"/>
      <c r="AA163" s="574"/>
      <c r="AB163" s="574"/>
      <c r="AC163" s="575"/>
      <c r="AD163" s="575"/>
      <c r="AE163" s="575"/>
      <c r="AF163" s="575"/>
      <c r="AG163" s="352"/>
      <c r="AH163" s="352"/>
      <c r="AI163" s="353"/>
      <c r="AJ163" s="353"/>
      <c r="AK163" s="353"/>
      <c r="AL163" s="353"/>
      <c r="AM163" s="353"/>
      <c r="AN163" s="353"/>
      <c r="AO163" s="353"/>
      <c r="AP163" s="353"/>
      <c r="AQ163" s="353"/>
      <c r="AR163" s="353"/>
      <c r="AS163" s="353"/>
      <c r="AT163" s="353"/>
      <c r="AU163" s="361"/>
      <c r="AV163" s="361"/>
      <c r="AW163" s="361"/>
      <c r="AX163" s="356"/>
      <c r="AY163" s="356"/>
      <c r="AZ163" s="356"/>
      <c r="BA163" s="356"/>
      <c r="BB163" s="356"/>
      <c r="BC163" s="356"/>
      <c r="BD163" s="356"/>
      <c r="BE163" s="356"/>
      <c r="BF163" s="356"/>
      <c r="BG163" s="356"/>
      <c r="BH163" s="356"/>
      <c r="BI163" s="356"/>
      <c r="BJ163" s="356"/>
      <c r="BK163" s="356"/>
      <c r="BL163" s="356"/>
      <c r="BM163" s="356"/>
      <c r="BN163" s="356"/>
      <c r="BO163" s="361"/>
      <c r="BP163" s="361"/>
      <c r="BQ163" s="361"/>
      <c r="BR163" s="356"/>
      <c r="BS163" s="361"/>
      <c r="BT163" s="361"/>
      <c r="BU163" s="361"/>
      <c r="BV163" s="356"/>
      <c r="BW163" s="361"/>
      <c r="BX163" s="361"/>
      <c r="BY163" s="361"/>
      <c r="BZ163" s="356"/>
      <c r="CA163" s="361"/>
      <c r="CB163" s="361"/>
      <c r="CC163" s="361"/>
      <c r="CD163" s="356"/>
      <c r="CE163" s="319"/>
      <c r="CF163" s="302"/>
      <c r="CG163" s="302"/>
      <c r="CH163" s="302"/>
      <c r="CI163" s="302"/>
      <c r="CJ163" s="302"/>
      <c r="CK163" s="302"/>
      <c r="CL163" s="302"/>
      <c r="CM163" s="302"/>
      <c r="CN163" s="302"/>
      <c r="CO163" s="302"/>
      <c r="CP163" s="302"/>
      <c r="CQ163" s="302"/>
      <c r="CR163" s="302"/>
      <c r="CS163" s="301"/>
      <c r="CV163" s="302"/>
      <c r="CW163" s="302"/>
      <c r="CX163" s="302"/>
      <c r="CY163" s="302"/>
      <c r="CZ163" s="302"/>
      <c r="DA163" s="302"/>
      <c r="DB163" s="302"/>
      <c r="DC163" s="302"/>
      <c r="DD163" s="302"/>
      <c r="DE163" s="302"/>
      <c r="DF163" s="302"/>
      <c r="DG163" s="302"/>
      <c r="DH163" s="308"/>
      <c r="DI163" s="309"/>
      <c r="DK163" s="302"/>
      <c r="DL163" s="302"/>
      <c r="DM163" s="302"/>
      <c r="DN163" s="302"/>
      <c r="DO163" s="302"/>
      <c r="DP163" s="302"/>
      <c r="DQ163" s="302"/>
      <c r="DR163" s="302"/>
      <c r="DS163" s="302"/>
      <c r="DT163" s="302"/>
      <c r="DU163" s="302"/>
      <c r="DV163" s="302"/>
      <c r="DW163" s="302"/>
      <c r="DX163" s="302"/>
      <c r="DY163" s="302"/>
      <c r="DZ163" s="302"/>
      <c r="EA163" s="302"/>
      <c r="EB163" s="302"/>
      <c r="EC163" s="302"/>
      <c r="ED163" s="302"/>
      <c r="EE163" s="302"/>
      <c r="EF163" s="302"/>
      <c r="EO163" s="302"/>
      <c r="FB163" s="302"/>
      <c r="FC163" s="302"/>
      <c r="FD163" s="302"/>
      <c r="FE163" s="302"/>
      <c r="FF163" s="302"/>
      <c r="FG163" s="302"/>
      <c r="FH163" s="302"/>
      <c r="FI163" s="302"/>
      <c r="FJ163" s="302"/>
      <c r="FK163" s="302"/>
      <c r="FL163" s="302"/>
      <c r="FM163" s="302"/>
      <c r="FN163" s="302"/>
    </row>
    <row r="164" spans="1:170" s="303" customFormat="1" x14ac:dyDescent="0.2">
      <c r="A164" s="327"/>
      <c r="B164" s="230" t="s">
        <v>238</v>
      </c>
      <c r="C164" s="362"/>
      <c r="D164" s="353"/>
      <c r="E164" s="353"/>
      <c r="F164" s="353"/>
      <c r="G164" s="353"/>
      <c r="H164" s="353"/>
      <c r="I164" s="354"/>
      <c r="J164" s="353"/>
      <c r="K164" s="353"/>
      <c r="L164" s="353"/>
      <c r="M164" s="353"/>
      <c r="N164" s="353"/>
      <c r="O164" s="353"/>
      <c r="P164" s="353"/>
      <c r="Q164" s="353"/>
      <c r="R164" s="311"/>
      <c r="S164" s="363"/>
      <c r="T164" s="344"/>
      <c r="U164" s="344"/>
      <c r="V164" s="344"/>
      <c r="W164" s="344"/>
      <c r="X164" s="344"/>
      <c r="Y164" s="344"/>
      <c r="Z164" s="344"/>
      <c r="AA164" s="311"/>
      <c r="AB164" s="230" t="s">
        <v>206</v>
      </c>
      <c r="AC164" s="354"/>
      <c r="AD164" s="354"/>
      <c r="AE164" s="354"/>
      <c r="AF164" s="354"/>
      <c r="AG164" s="354"/>
      <c r="AH164" s="354"/>
      <c r="AI164" s="354"/>
      <c r="AJ164" s="354"/>
      <c r="AK164" s="354"/>
      <c r="AL164" s="354"/>
      <c r="AM164" s="311"/>
      <c r="AN164" s="311"/>
      <c r="AO164" s="311"/>
      <c r="AP164" s="354"/>
      <c r="AQ164" s="311"/>
      <c r="AR164" s="354"/>
      <c r="AS164" s="354"/>
      <c r="AT164" s="354"/>
      <c r="AU164" s="354"/>
      <c r="AV164" s="355"/>
      <c r="AW164" s="355"/>
      <c r="AX164" s="355"/>
      <c r="AY164" s="355"/>
      <c r="AZ164" s="355"/>
      <c r="BA164" s="355"/>
      <c r="BB164" s="355"/>
      <c r="BC164" s="355"/>
      <c r="BD164" s="355"/>
      <c r="BE164" s="355"/>
      <c r="BF164" s="355"/>
      <c r="BG164" s="355"/>
      <c r="BH164" s="355"/>
      <c r="BI164" s="355"/>
      <c r="BJ164" s="355"/>
      <c r="BK164" s="355"/>
      <c r="BL164" s="355"/>
      <c r="BM164" s="355"/>
      <c r="BN164" s="355"/>
      <c r="BO164" s="355"/>
      <c r="BP164" s="355"/>
      <c r="BQ164" s="355"/>
      <c r="BR164" s="355"/>
      <c r="BS164" s="355"/>
      <c r="BT164" s="355"/>
      <c r="BU164" s="355"/>
      <c r="BV164" s="355"/>
      <c r="BW164" s="355"/>
      <c r="BX164" s="355"/>
      <c r="BY164" s="355"/>
      <c r="BZ164" s="355"/>
      <c r="CA164" s="355"/>
      <c r="CB164" s="355"/>
      <c r="CC164" s="355"/>
      <c r="CD164" s="319"/>
      <c r="CE164" s="327"/>
      <c r="CF164" s="327"/>
      <c r="CG164" s="327"/>
      <c r="CH164" s="327"/>
      <c r="CI164" s="327"/>
      <c r="CJ164" s="327"/>
      <c r="CK164" s="327"/>
      <c r="CL164" s="327"/>
      <c r="CM164" s="327"/>
      <c r="CN164" s="327"/>
      <c r="CO164" s="327"/>
      <c r="CP164" s="327"/>
      <c r="CQ164" s="327"/>
      <c r="CR164" s="311"/>
      <c r="CS164" s="311"/>
      <c r="CT164" s="311"/>
      <c r="CU164" s="327"/>
      <c r="CV164" s="327"/>
      <c r="CW164" s="327"/>
      <c r="CX164" s="327"/>
      <c r="CY164" s="327"/>
      <c r="CZ164" s="327"/>
      <c r="DA164" s="327"/>
      <c r="DB164" s="327"/>
      <c r="DC164" s="327"/>
      <c r="DD164" s="327"/>
      <c r="DE164" s="327"/>
      <c r="DF164" s="327"/>
      <c r="DG164" s="312"/>
      <c r="DH164" s="313"/>
      <c r="DJ164" s="327"/>
      <c r="DK164" s="327"/>
      <c r="DL164" s="327"/>
      <c r="DM164" s="327"/>
      <c r="DN164" s="327"/>
      <c r="DO164" s="327"/>
      <c r="DP164" s="327"/>
      <c r="DQ164" s="327"/>
      <c r="DR164" s="327"/>
      <c r="DS164" s="327"/>
      <c r="DT164" s="327"/>
      <c r="DU164" s="327"/>
      <c r="DV164" s="327"/>
      <c r="DW164" s="327"/>
      <c r="DX164" s="327"/>
      <c r="DY164" s="327"/>
      <c r="DZ164" s="327"/>
      <c r="EA164" s="327"/>
      <c r="EN164" s="327"/>
      <c r="FA164" s="327"/>
      <c r="FB164" s="327"/>
      <c r="FC164" s="327"/>
      <c r="FD164" s="327"/>
      <c r="FE164" s="327"/>
      <c r="FF164" s="327"/>
      <c r="FG164" s="327"/>
      <c r="FH164" s="327"/>
      <c r="FI164" s="327"/>
      <c r="FJ164" s="327"/>
      <c r="FK164" s="327"/>
      <c r="FL164" s="327"/>
      <c r="FM164" s="327"/>
    </row>
    <row r="165" spans="1:170" s="310" customFormat="1" x14ac:dyDescent="0.25">
      <c r="A165" s="257"/>
      <c r="B165" s="230"/>
      <c r="C165" s="362"/>
      <c r="D165" s="353"/>
      <c r="E165" s="353"/>
      <c r="F165" s="353"/>
      <c r="G165" s="353"/>
      <c r="H165" s="353"/>
      <c r="I165" s="353"/>
      <c r="J165" s="353"/>
      <c r="K165" s="353"/>
      <c r="L165" s="353"/>
      <c r="M165" s="353"/>
      <c r="N165" s="353"/>
      <c r="O165" s="353"/>
      <c r="P165" s="353"/>
      <c r="Q165" s="353"/>
      <c r="R165" s="352"/>
      <c r="S165" s="364"/>
      <c r="T165" s="343"/>
      <c r="U165" s="343"/>
      <c r="V165" s="346" t="s">
        <v>208</v>
      </c>
      <c r="W165" s="345"/>
      <c r="X165" s="345"/>
      <c r="Y165" s="345"/>
      <c r="Z165" s="345"/>
      <c r="AA165" s="352"/>
      <c r="AB165" s="352"/>
      <c r="AC165" s="352"/>
      <c r="AD165" s="352"/>
      <c r="AE165" s="352"/>
      <c r="AF165" s="352"/>
      <c r="AG165" s="352"/>
      <c r="AH165" s="352"/>
      <c r="AI165" s="352"/>
      <c r="AJ165" s="352"/>
      <c r="AK165" s="352"/>
      <c r="AL165" s="352"/>
      <c r="AM165" s="352"/>
      <c r="AN165" s="352"/>
      <c r="AO165" s="352"/>
      <c r="AP165" s="353"/>
      <c r="AQ165" s="353"/>
      <c r="AR165" s="353"/>
      <c r="AS165" s="353"/>
      <c r="AT165" s="257"/>
      <c r="AU165" s="257"/>
      <c r="AV165" s="257"/>
      <c r="AW165" s="257"/>
      <c r="AX165" s="257"/>
      <c r="AY165" s="257"/>
      <c r="AZ165" s="257"/>
      <c r="BA165" s="257"/>
      <c r="BB165" s="257"/>
      <c r="BC165" s="257"/>
      <c r="BD165" s="257"/>
      <c r="BE165" s="257"/>
      <c r="BF165" s="257"/>
      <c r="BG165" s="257"/>
      <c r="BH165" s="257"/>
      <c r="BI165" s="257"/>
      <c r="BJ165" s="257"/>
      <c r="BK165" s="257"/>
      <c r="BL165" s="257"/>
      <c r="BM165" s="257"/>
      <c r="BN165" s="257"/>
      <c r="BO165" s="257"/>
      <c r="BP165" s="257"/>
      <c r="BQ165" s="257"/>
      <c r="BR165" s="257"/>
      <c r="BS165" s="257"/>
      <c r="BT165" s="257"/>
      <c r="BU165" s="257"/>
      <c r="BV165" s="257"/>
      <c r="BW165" s="257"/>
      <c r="BX165" s="257"/>
      <c r="BY165" s="257"/>
      <c r="BZ165" s="257"/>
      <c r="CA165" s="257"/>
      <c r="CB165" s="257"/>
      <c r="CC165" s="257"/>
      <c r="CD165" s="320"/>
      <c r="CE165" s="321"/>
      <c r="CF165" s="321"/>
      <c r="CG165" s="321"/>
      <c r="CH165" s="321"/>
      <c r="CI165" s="321"/>
      <c r="CJ165" s="321"/>
      <c r="CK165" s="321"/>
      <c r="CL165" s="321"/>
      <c r="CM165" s="321"/>
      <c r="CN165" s="321"/>
      <c r="CO165" s="321"/>
      <c r="CP165" s="321"/>
      <c r="CQ165" s="321"/>
      <c r="CR165" s="322"/>
      <c r="CS165" s="323"/>
      <c r="CT165" s="323"/>
      <c r="CU165" s="321"/>
      <c r="CV165" s="321"/>
      <c r="CW165" s="321"/>
      <c r="CX165" s="321"/>
      <c r="CY165" s="321"/>
      <c r="CZ165" s="321"/>
      <c r="DA165" s="321"/>
      <c r="DB165" s="321"/>
      <c r="DC165" s="321"/>
      <c r="DD165" s="321"/>
      <c r="DE165" s="321"/>
      <c r="DF165" s="321"/>
      <c r="DG165" s="324"/>
      <c r="DH165" s="325"/>
      <c r="DI165" s="323"/>
      <c r="DJ165" s="321"/>
      <c r="DK165" s="321"/>
      <c r="DL165" s="321"/>
      <c r="DM165" s="321"/>
      <c r="DN165" s="321"/>
      <c r="DO165" s="321"/>
      <c r="DP165" s="321"/>
      <c r="DQ165" s="321"/>
      <c r="DR165" s="321"/>
      <c r="DS165" s="321"/>
      <c r="DT165" s="321"/>
      <c r="DU165" s="321"/>
      <c r="DV165" s="321"/>
      <c r="DW165" s="321"/>
      <c r="DX165" s="321"/>
      <c r="DY165" s="321"/>
      <c r="DZ165" s="321"/>
      <c r="EA165" s="321"/>
      <c r="EN165" s="321"/>
      <c r="FA165" s="321"/>
      <c r="FB165" s="321"/>
      <c r="FC165" s="321"/>
      <c r="FD165" s="321"/>
      <c r="FE165" s="321"/>
      <c r="FF165" s="321"/>
      <c r="FG165" s="321"/>
      <c r="FH165" s="321"/>
      <c r="FI165" s="321"/>
      <c r="FJ165" s="321"/>
      <c r="FK165" s="321"/>
      <c r="FL165" s="321"/>
      <c r="FM165" s="321"/>
    </row>
    <row r="166" spans="1:170" s="307" customFormat="1" x14ac:dyDescent="0.25">
      <c r="A166" s="353"/>
      <c r="B166" s="230"/>
      <c r="C166" s="362"/>
      <c r="D166" s="353"/>
      <c r="E166" s="353"/>
      <c r="F166" s="353"/>
      <c r="G166" s="353"/>
      <c r="H166" s="353"/>
      <c r="I166" s="353"/>
      <c r="J166" s="353"/>
      <c r="K166" s="353"/>
      <c r="L166" s="353"/>
      <c r="M166" s="353"/>
      <c r="N166" s="353"/>
      <c r="O166" s="353"/>
      <c r="P166" s="353"/>
      <c r="Q166" s="353"/>
      <c r="R166" s="353"/>
      <c r="S166" s="353"/>
      <c r="T166" s="353"/>
      <c r="U166" s="353"/>
      <c r="V166" s="353"/>
      <c r="W166" s="353"/>
      <c r="X166" s="353"/>
      <c r="Y166" s="353"/>
      <c r="Z166" s="353"/>
      <c r="AA166" s="353"/>
      <c r="AB166" s="353"/>
      <c r="AC166" s="353"/>
      <c r="AD166" s="353"/>
      <c r="AE166" s="353"/>
      <c r="AF166" s="353"/>
      <c r="AG166" s="353"/>
      <c r="AH166" s="353"/>
      <c r="AI166" s="353"/>
      <c r="AJ166" s="353"/>
      <c r="AK166" s="353"/>
      <c r="AL166" s="353"/>
      <c r="AM166" s="353"/>
      <c r="AN166" s="353"/>
      <c r="AO166" s="353"/>
      <c r="AP166" s="353"/>
      <c r="AQ166" s="353"/>
      <c r="AR166" s="353"/>
      <c r="AS166" s="353"/>
      <c r="AT166" s="353"/>
      <c r="AU166" s="353"/>
      <c r="AV166" s="353"/>
      <c r="AW166" s="353"/>
      <c r="AX166" s="353"/>
      <c r="AY166" s="353"/>
      <c r="AZ166" s="353"/>
      <c r="BA166" s="353"/>
      <c r="BB166" s="353"/>
      <c r="BC166" s="353"/>
      <c r="BD166" s="353"/>
      <c r="BE166" s="353"/>
      <c r="BF166" s="353"/>
      <c r="BG166" s="353"/>
      <c r="BH166" s="353"/>
      <c r="BI166" s="353"/>
      <c r="BJ166" s="353"/>
      <c r="BK166" s="353"/>
      <c r="BL166" s="353"/>
      <c r="BM166" s="353"/>
      <c r="BN166" s="353"/>
      <c r="BO166" s="353"/>
      <c r="BP166" s="353"/>
      <c r="BQ166" s="353"/>
      <c r="BR166" s="353"/>
      <c r="BS166" s="353"/>
      <c r="BT166" s="353"/>
      <c r="BU166" s="353"/>
      <c r="BV166" s="353"/>
      <c r="BW166" s="353"/>
      <c r="BX166" s="353"/>
      <c r="BY166" s="353"/>
      <c r="BZ166" s="353"/>
      <c r="CA166" s="353"/>
      <c r="CB166" s="353"/>
      <c r="CC166" s="353"/>
      <c r="CD166" s="353"/>
      <c r="CE166" s="319"/>
      <c r="CF166" s="302"/>
      <c r="CG166" s="302"/>
      <c r="CH166" s="302"/>
      <c r="CI166" s="302"/>
      <c r="CJ166" s="302"/>
      <c r="CK166" s="302"/>
      <c r="CL166" s="302"/>
      <c r="CM166" s="302"/>
      <c r="CN166" s="302"/>
      <c r="CO166" s="302"/>
      <c r="CP166" s="302"/>
      <c r="CQ166" s="302"/>
      <c r="CR166" s="302"/>
      <c r="CS166" s="311"/>
      <c r="CT166" s="303"/>
      <c r="CU166" s="303"/>
      <c r="CV166" s="302"/>
      <c r="CW166" s="302"/>
      <c r="CX166" s="302"/>
      <c r="CY166" s="302"/>
      <c r="CZ166" s="302"/>
      <c r="DA166" s="302"/>
      <c r="DB166" s="302"/>
      <c r="DC166" s="302"/>
      <c r="DD166" s="302"/>
      <c r="DE166" s="302"/>
      <c r="DF166" s="302"/>
      <c r="DG166" s="302"/>
      <c r="DH166" s="304"/>
      <c r="DI166" s="305"/>
      <c r="DJ166" s="303"/>
      <c r="DK166" s="302"/>
      <c r="DL166" s="302"/>
      <c r="DM166" s="302"/>
      <c r="DN166" s="302"/>
      <c r="DO166" s="302"/>
      <c r="DP166" s="302"/>
      <c r="DQ166" s="302"/>
      <c r="DR166" s="302"/>
      <c r="DS166" s="302"/>
      <c r="DT166" s="302"/>
      <c r="DU166" s="302"/>
      <c r="DV166" s="302"/>
      <c r="DW166" s="302"/>
      <c r="DX166" s="302"/>
      <c r="DY166" s="302"/>
      <c r="DZ166" s="302"/>
      <c r="EA166" s="302"/>
      <c r="EB166" s="302"/>
      <c r="EC166" s="302"/>
      <c r="ED166" s="302"/>
      <c r="EE166" s="302"/>
      <c r="EF166" s="302"/>
      <c r="EO166" s="302"/>
      <c r="FB166" s="302"/>
      <c r="FC166" s="302"/>
      <c r="FD166" s="302"/>
      <c r="FE166" s="302"/>
      <c r="FF166" s="302"/>
      <c r="FG166" s="302"/>
      <c r="FH166" s="302"/>
      <c r="FI166" s="302"/>
      <c r="FJ166" s="302"/>
      <c r="FK166" s="302"/>
      <c r="FL166" s="302"/>
      <c r="FM166" s="302"/>
      <c r="FN166" s="302"/>
    </row>
    <row r="167" spans="1:170" s="303" customFormat="1" ht="10.199999999999999" x14ac:dyDescent="0.2">
      <c r="A167" s="354"/>
      <c r="B167" s="326" t="s">
        <v>159</v>
      </c>
      <c r="C167" s="365"/>
      <c r="D167" s="354"/>
      <c r="E167" s="354"/>
      <c r="F167" s="354"/>
      <c r="G167" s="354"/>
      <c r="H167" s="354"/>
      <c r="I167" s="354"/>
      <c r="J167" s="354"/>
      <c r="K167" s="354"/>
      <c r="L167" s="354"/>
      <c r="M167" s="354"/>
      <c r="N167" s="354"/>
      <c r="O167" s="354"/>
      <c r="P167" s="354"/>
      <c r="Q167" s="354"/>
      <c r="R167" s="354"/>
      <c r="S167" s="354"/>
      <c r="T167" s="354"/>
      <c r="U167" s="354"/>
      <c r="V167" s="354"/>
      <c r="W167" s="354"/>
      <c r="X167" s="354"/>
      <c r="Y167" s="354"/>
      <c r="Z167" s="354"/>
      <c r="AA167" s="354"/>
      <c r="AB167" s="354"/>
      <c r="AC167" s="354"/>
      <c r="AD167" s="354"/>
      <c r="AE167" s="354"/>
      <c r="AF167" s="354"/>
      <c r="AG167" s="354"/>
      <c r="AH167" s="354"/>
      <c r="AI167" s="354"/>
      <c r="AJ167" s="354"/>
      <c r="AK167" s="354"/>
      <c r="AL167" s="354"/>
      <c r="AM167" s="354"/>
      <c r="AN167" s="354"/>
      <c r="AO167" s="354"/>
      <c r="AP167" s="354"/>
      <c r="AQ167" s="354"/>
      <c r="AR167" s="354"/>
      <c r="AS167" s="354"/>
      <c r="AT167" s="354"/>
      <c r="AU167" s="354"/>
      <c r="AV167" s="354"/>
      <c r="AW167" s="354"/>
      <c r="AX167" s="354"/>
      <c r="AY167" s="354"/>
      <c r="AZ167" s="354"/>
      <c r="BA167" s="354"/>
      <c r="BB167" s="354"/>
      <c r="BC167" s="354"/>
      <c r="BD167" s="354"/>
      <c r="BE167" s="354"/>
      <c r="BF167" s="354"/>
      <c r="BG167" s="354"/>
      <c r="BH167" s="354"/>
      <c r="BI167" s="354"/>
      <c r="BJ167" s="354"/>
      <c r="BK167" s="354"/>
      <c r="BL167" s="354"/>
      <c r="BM167" s="354"/>
      <c r="BN167" s="354"/>
      <c r="BO167" s="354"/>
      <c r="BP167" s="354"/>
      <c r="BQ167" s="354"/>
      <c r="BR167" s="354"/>
      <c r="BS167" s="354"/>
      <c r="BT167" s="354"/>
      <c r="BU167" s="354"/>
      <c r="BV167" s="354"/>
      <c r="BW167" s="354"/>
      <c r="BX167" s="354"/>
      <c r="BY167" s="354"/>
      <c r="BZ167" s="354"/>
      <c r="CA167" s="354"/>
      <c r="CB167" s="354"/>
      <c r="CC167" s="354"/>
      <c r="CD167" s="354"/>
      <c r="CE167" s="319"/>
      <c r="CF167" s="311"/>
      <c r="CG167" s="311"/>
      <c r="CH167" s="311"/>
      <c r="CI167" s="311"/>
      <c r="CJ167" s="311"/>
      <c r="CK167" s="311"/>
      <c r="CL167" s="311"/>
      <c r="CM167" s="311"/>
      <c r="CN167" s="311"/>
      <c r="CO167" s="311"/>
      <c r="CP167" s="311"/>
      <c r="CQ167" s="311"/>
      <c r="CR167" s="311"/>
      <c r="CS167" s="311"/>
      <c r="CT167" s="311"/>
      <c r="CU167" s="311"/>
      <c r="CV167" s="327"/>
      <c r="CW167" s="327"/>
      <c r="CX167" s="327"/>
      <c r="CY167" s="327"/>
      <c r="CZ167" s="327"/>
      <c r="DA167" s="327"/>
      <c r="DB167" s="327"/>
      <c r="DC167" s="327"/>
      <c r="DD167" s="327"/>
      <c r="DE167" s="327"/>
      <c r="DF167" s="327"/>
      <c r="DG167" s="327"/>
      <c r="DH167" s="312"/>
      <c r="DI167" s="313"/>
      <c r="DK167" s="327"/>
      <c r="DL167" s="327"/>
      <c r="DM167" s="327"/>
      <c r="DN167" s="327"/>
      <c r="DO167" s="327"/>
      <c r="DP167" s="327"/>
      <c r="DQ167" s="327"/>
      <c r="DR167" s="327"/>
      <c r="DS167" s="327"/>
      <c r="DT167" s="327"/>
      <c r="DU167" s="327"/>
      <c r="DV167" s="327"/>
      <c r="DW167" s="327"/>
      <c r="DX167" s="327"/>
      <c r="DY167" s="327"/>
      <c r="DZ167" s="327"/>
      <c r="EA167" s="327"/>
    </row>
    <row r="168" spans="1:170" s="303" customFormat="1" ht="10.199999999999999" x14ac:dyDescent="0.2">
      <c r="A168" s="354"/>
      <c r="B168" s="326" t="str">
        <f>CONCATENATE(CG168,CH168,CI168)</f>
        <v xml:space="preserve"> Academic Council of Volodymyr Dahl East Ukrainian National University, protocol No. _____ from "___"_______-2024 p.</v>
      </c>
      <c r="C168" s="365"/>
      <c r="D168" s="354"/>
      <c r="E168" s="354"/>
      <c r="F168" s="354"/>
      <c r="G168" s="354"/>
      <c r="H168" s="354"/>
      <c r="I168" s="354"/>
      <c r="J168" s="354"/>
      <c r="K168" s="354"/>
      <c r="L168" s="354"/>
      <c r="M168" s="354"/>
      <c r="N168" s="354"/>
      <c r="O168" s="354"/>
      <c r="P168" s="354"/>
      <c r="Q168" s="354"/>
      <c r="R168" s="354"/>
      <c r="S168" s="354"/>
      <c r="T168" s="354"/>
      <c r="U168" s="354"/>
      <c r="V168" s="354"/>
      <c r="W168" s="354"/>
      <c r="X168" s="354"/>
      <c r="Y168" s="354"/>
      <c r="Z168" s="354"/>
      <c r="AA168" s="354"/>
      <c r="AB168" s="354"/>
      <c r="AC168" s="354"/>
      <c r="AD168" s="354"/>
      <c r="AE168" s="354"/>
      <c r="AF168" s="354"/>
      <c r="AG168" s="354"/>
      <c r="AH168" s="326" t="s">
        <v>207</v>
      </c>
      <c r="AI168" s="354"/>
      <c r="AJ168" s="354"/>
      <c r="AK168" s="354"/>
      <c r="AL168" s="354"/>
      <c r="AM168" s="354"/>
      <c r="AN168" s="354"/>
      <c r="AO168" s="354"/>
      <c r="AP168" s="354"/>
      <c r="AQ168" s="354"/>
      <c r="AR168" s="354"/>
      <c r="AS168" s="354"/>
      <c r="AT168" s="354"/>
      <c r="AU168" s="354"/>
      <c r="AV168" s="354"/>
      <c r="AW168" s="354"/>
      <c r="AX168" s="354"/>
      <c r="AY168" s="354"/>
      <c r="AZ168" s="354"/>
      <c r="BA168" s="354"/>
      <c r="BB168" s="354"/>
      <c r="BC168" s="354"/>
      <c r="BD168" s="354"/>
      <c r="BE168" s="354"/>
      <c r="BF168" s="354"/>
      <c r="BG168" s="354"/>
      <c r="BH168" s="354"/>
      <c r="BI168" s="354"/>
      <c r="BJ168" s="354"/>
      <c r="BK168" s="354"/>
      <c r="BL168" s="354"/>
      <c r="BM168" s="354"/>
      <c r="BN168" s="354"/>
      <c r="BO168" s="354"/>
      <c r="BP168" s="354"/>
      <c r="BQ168" s="354"/>
      <c r="BR168" s="354"/>
      <c r="BS168" s="354"/>
      <c r="BT168" s="354"/>
      <c r="BU168" s="354"/>
      <c r="BV168" s="354"/>
      <c r="BW168" s="354"/>
      <c r="BX168" s="354"/>
      <c r="BY168" s="354"/>
      <c r="BZ168" s="354"/>
      <c r="CA168" s="354"/>
      <c r="CB168" s="354"/>
      <c r="CC168" s="354"/>
      <c r="CD168" s="354"/>
      <c r="CE168" s="319"/>
      <c r="CF168" s="311"/>
      <c r="CG168" s="326" t="s">
        <v>234</v>
      </c>
      <c r="CH168" s="303">
        <f>-' Day title (dual)'!$AI$18</f>
        <v>-2024</v>
      </c>
      <c r="CI168" s="326" t="s">
        <v>235</v>
      </c>
      <c r="CJ168" s="311"/>
      <c r="CK168" s="311"/>
      <c r="CL168" s="311"/>
      <c r="CM168" s="311"/>
      <c r="CN168" s="311"/>
      <c r="CO168" s="311"/>
      <c r="CP168" s="311"/>
      <c r="CQ168" s="311"/>
      <c r="CR168" s="311"/>
      <c r="CS168" s="311"/>
      <c r="CV168" s="327"/>
      <c r="CW168" s="327"/>
      <c r="CX168" s="327"/>
      <c r="CY168" s="327"/>
      <c r="CZ168" s="327"/>
      <c r="DA168" s="327"/>
      <c r="DB168" s="327"/>
      <c r="DC168" s="327"/>
      <c r="DD168" s="327"/>
      <c r="DE168" s="327"/>
      <c r="DF168" s="327"/>
      <c r="DG168" s="327"/>
      <c r="DH168" s="304"/>
      <c r="DI168" s="305"/>
      <c r="EB168" s="311"/>
      <c r="EC168" s="311"/>
      <c r="ED168" s="311"/>
      <c r="EE168" s="311"/>
      <c r="EF168" s="311"/>
      <c r="FB168" s="311"/>
    </row>
    <row r="169" spans="1:170" x14ac:dyDescent="0.25">
      <c r="CV169"/>
      <c r="CW169"/>
      <c r="CX169"/>
      <c r="CY169"/>
      <c r="CZ169"/>
      <c r="DA169"/>
      <c r="DB169"/>
      <c r="DC169"/>
      <c r="DD169"/>
      <c r="DE169"/>
      <c r="DF169"/>
      <c r="DG169"/>
      <c r="EB169" s="19"/>
      <c r="EC169" s="19"/>
      <c r="ED169" s="19"/>
      <c r="EE169" s="19"/>
      <c r="EF169" s="19"/>
      <c r="FB169" s="19"/>
    </row>
    <row r="170" spans="1:170" x14ac:dyDescent="0.25">
      <c r="CV170"/>
      <c r="CW170"/>
      <c r="CX170"/>
      <c r="CY170"/>
      <c r="CZ170"/>
      <c r="DA170"/>
      <c r="DB170"/>
      <c r="DC170"/>
      <c r="DD170"/>
      <c r="DE170"/>
      <c r="DF170"/>
      <c r="DG170"/>
      <c r="EB170" s="19"/>
      <c r="EC170" s="19"/>
      <c r="ED170" s="19"/>
      <c r="EE170" s="19"/>
      <c r="EF170" s="19"/>
      <c r="FB170" s="19"/>
    </row>
    <row r="171" spans="1:170" x14ac:dyDescent="0.25">
      <c r="CV171"/>
      <c r="CW171"/>
      <c r="CX171"/>
      <c r="CY171"/>
      <c r="CZ171"/>
      <c r="DA171"/>
      <c r="DB171"/>
      <c r="DC171"/>
      <c r="DD171"/>
      <c r="DE171"/>
      <c r="DF171"/>
      <c r="DG171"/>
    </row>
    <row r="172" spans="1:170" x14ac:dyDescent="0.25">
      <c r="CV172"/>
      <c r="CW172"/>
      <c r="CX172"/>
      <c r="CY172"/>
      <c r="CZ172"/>
      <c r="DA172"/>
      <c r="DB172"/>
      <c r="DC172"/>
      <c r="DD172"/>
      <c r="DE172"/>
      <c r="DF172"/>
      <c r="DG172"/>
    </row>
    <row r="173" spans="1:170" x14ac:dyDescent="0.25">
      <c r="CV173"/>
      <c r="CW173"/>
      <c r="CX173"/>
      <c r="CY173"/>
      <c r="CZ173"/>
      <c r="DA173"/>
      <c r="DB173"/>
      <c r="DC173"/>
      <c r="DD173"/>
      <c r="DE173"/>
      <c r="DF173"/>
      <c r="DG173"/>
    </row>
    <row r="174" spans="1:170" x14ac:dyDescent="0.25">
      <c r="CV174"/>
      <c r="CW174"/>
      <c r="CX174"/>
      <c r="CY174"/>
      <c r="CZ174"/>
      <c r="DA174"/>
      <c r="DB174"/>
      <c r="DC174"/>
      <c r="DD174"/>
      <c r="DE174"/>
      <c r="DF174"/>
      <c r="DG174"/>
    </row>
    <row r="175" spans="1:170" x14ac:dyDescent="0.25">
      <c r="CV175"/>
      <c r="CW175"/>
      <c r="CX175"/>
      <c r="CY175"/>
      <c r="CZ175"/>
      <c r="DA175"/>
      <c r="DB175"/>
      <c r="DC175"/>
      <c r="DD175"/>
      <c r="DE175"/>
      <c r="DF175"/>
      <c r="DG175"/>
    </row>
    <row r="176" spans="1:170" x14ac:dyDescent="0.25">
      <c r="CV176"/>
      <c r="CW176"/>
      <c r="CX176"/>
      <c r="CY176"/>
      <c r="CZ176"/>
      <c r="DA176"/>
      <c r="DB176"/>
      <c r="DC176"/>
      <c r="DD176"/>
      <c r="DE176"/>
      <c r="DF176"/>
      <c r="DG176"/>
    </row>
    <row r="177" spans="1:158" x14ac:dyDescent="0.25">
      <c r="CV177"/>
      <c r="CW177"/>
      <c r="CX177"/>
      <c r="CY177"/>
      <c r="CZ177"/>
      <c r="DA177"/>
      <c r="DB177"/>
      <c r="DC177"/>
      <c r="DD177"/>
      <c r="DE177"/>
      <c r="DF177"/>
      <c r="DG177"/>
    </row>
    <row r="178" spans="1:158" x14ac:dyDescent="0.25">
      <c r="CV178"/>
      <c r="CW178"/>
      <c r="CX178"/>
      <c r="CY178"/>
      <c r="CZ178"/>
      <c r="DA178"/>
      <c r="DB178"/>
      <c r="DC178"/>
      <c r="DD178"/>
      <c r="DE178"/>
      <c r="DF178"/>
      <c r="DG178"/>
    </row>
    <row r="179" spans="1:158" x14ac:dyDescent="0.25">
      <c r="CV179"/>
      <c r="CW179"/>
      <c r="CX179"/>
      <c r="CY179"/>
      <c r="CZ179"/>
      <c r="DA179"/>
      <c r="DB179"/>
      <c r="DC179"/>
      <c r="DD179"/>
      <c r="DE179"/>
      <c r="DF179"/>
      <c r="DG179"/>
    </row>
    <row r="180" spans="1:158" x14ac:dyDescent="0.2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c r="CJ180" s="12"/>
      <c r="CK180" s="12"/>
      <c r="CL180" s="12"/>
      <c r="CM180" s="12"/>
      <c r="CN180" s="12"/>
      <c r="CO180" s="12"/>
      <c r="CP180" s="12"/>
      <c r="CQ180" s="12"/>
      <c r="CR180" s="12"/>
      <c r="CV180"/>
      <c r="CW180"/>
      <c r="CX180"/>
      <c r="CY180"/>
      <c r="CZ180"/>
      <c r="DA180"/>
      <c r="DB180"/>
      <c r="DC180"/>
      <c r="DD180"/>
      <c r="DE180"/>
      <c r="DF180"/>
      <c r="DG180"/>
    </row>
    <row r="181" spans="1:158" x14ac:dyDescent="0.2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2"/>
      <c r="CN181" s="12"/>
      <c r="CO181" s="12"/>
      <c r="CP181" s="12"/>
      <c r="CQ181" s="12"/>
      <c r="CR181" s="12"/>
      <c r="CV181"/>
      <c r="CW181"/>
      <c r="CX181"/>
      <c r="CY181"/>
      <c r="CZ181"/>
      <c r="DA181"/>
      <c r="DB181"/>
      <c r="DC181"/>
      <c r="DD181"/>
      <c r="DE181"/>
      <c r="DF181"/>
      <c r="DG181"/>
    </row>
    <row r="182" spans="1:158" x14ac:dyDescent="0.2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c r="CJ182" s="12"/>
      <c r="CK182" s="12"/>
      <c r="CL182" s="12"/>
      <c r="CM182" s="12"/>
      <c r="CN182" s="12"/>
      <c r="CO182" s="12"/>
      <c r="CP182" s="12"/>
      <c r="CQ182" s="12"/>
      <c r="CR182" s="12"/>
      <c r="CV182"/>
      <c r="CW182"/>
      <c r="CX182"/>
      <c r="CY182"/>
      <c r="CZ182"/>
      <c r="DA182"/>
      <c r="DB182"/>
      <c r="DC182"/>
      <c r="DD182"/>
      <c r="DE182"/>
      <c r="DF182"/>
      <c r="DG182"/>
    </row>
    <row r="183" spans="1:158" x14ac:dyDescent="0.2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c r="CJ183" s="12"/>
      <c r="CK183" s="12"/>
      <c r="CL183" s="12"/>
      <c r="CM183" s="12"/>
      <c r="CN183" s="12"/>
      <c r="CO183" s="12"/>
      <c r="CP183" s="12"/>
      <c r="CQ183" s="12"/>
      <c r="CR183" s="12"/>
      <c r="CV183"/>
      <c r="CW183"/>
      <c r="CX183"/>
      <c r="CY183"/>
      <c r="CZ183"/>
      <c r="DA183"/>
      <c r="DB183"/>
      <c r="DC183"/>
      <c r="DD183"/>
      <c r="DE183"/>
      <c r="DF183"/>
      <c r="DG183"/>
    </row>
    <row r="184" spans="1:158" x14ac:dyDescent="0.2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2"/>
      <c r="CN184" s="12"/>
      <c r="CO184" s="12"/>
      <c r="CP184" s="12"/>
      <c r="CQ184" s="12"/>
      <c r="CR184" s="12"/>
      <c r="CV184"/>
      <c r="CW184"/>
      <c r="CX184"/>
      <c r="CY184"/>
      <c r="CZ184"/>
      <c r="DA184"/>
      <c r="DB184"/>
      <c r="DC184"/>
      <c r="DD184"/>
      <c r="DE184"/>
      <c r="DF184"/>
      <c r="DG184"/>
    </row>
    <row r="185" spans="1:158" x14ac:dyDescent="0.2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c r="CJ185" s="12"/>
      <c r="CK185" s="12"/>
      <c r="CL185" s="12"/>
      <c r="CM185" s="12"/>
      <c r="CN185" s="12"/>
      <c r="CO185" s="12"/>
      <c r="CP185" s="12"/>
      <c r="CQ185" s="12"/>
      <c r="CR185" s="12"/>
      <c r="CV185"/>
      <c r="CW185"/>
      <c r="CX185"/>
      <c r="CY185"/>
      <c r="CZ185"/>
      <c r="DA185"/>
      <c r="DB185"/>
      <c r="DC185"/>
      <c r="DD185"/>
      <c r="DE185"/>
      <c r="DF185"/>
      <c r="DG185"/>
    </row>
    <row r="186" spans="1:158" x14ac:dyDescent="0.2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c r="CG186" s="12"/>
      <c r="CH186" s="12"/>
      <c r="CI186" s="12"/>
      <c r="CJ186" s="12"/>
      <c r="CK186" s="12"/>
      <c r="CL186" s="12"/>
      <c r="CM186" s="12"/>
      <c r="CN186" s="12"/>
      <c r="CO186" s="12"/>
      <c r="CP186" s="12"/>
      <c r="CQ186" s="12"/>
      <c r="CR186" s="12"/>
      <c r="CS186" s="19"/>
      <c r="CT186" s="2"/>
      <c r="CU186" s="2"/>
      <c r="CV186"/>
      <c r="CW186"/>
      <c r="CX186"/>
      <c r="CY186"/>
      <c r="CZ186"/>
      <c r="DA186"/>
      <c r="DB186"/>
      <c r="DC186"/>
      <c r="DD186"/>
      <c r="DE186"/>
      <c r="DF186"/>
      <c r="DG186"/>
      <c r="DH186" s="184"/>
      <c r="DI186" s="197"/>
      <c r="DJ186" s="2"/>
      <c r="DK186"/>
      <c r="DL186"/>
      <c r="DM186"/>
      <c r="DN186"/>
      <c r="DO186"/>
      <c r="DP186"/>
      <c r="DQ186"/>
      <c r="DR186"/>
      <c r="DS186"/>
      <c r="DT186"/>
      <c r="DU186"/>
      <c r="DV186"/>
      <c r="DW186"/>
      <c r="DX186"/>
      <c r="DY186"/>
      <c r="DZ186"/>
      <c r="EA186"/>
      <c r="EB186" s="19"/>
      <c r="EC186" s="19"/>
      <c r="ED186" s="19"/>
      <c r="EE186" s="19"/>
      <c r="EF186" s="19"/>
      <c r="EO186" s="2"/>
      <c r="FB186" s="19"/>
    </row>
    <row r="187" spans="1:158" x14ac:dyDescent="0.2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c r="CJ187" s="12"/>
      <c r="CK187" s="12"/>
      <c r="CL187" s="12"/>
      <c r="CM187" s="12"/>
      <c r="CN187" s="12"/>
      <c r="CO187" s="12"/>
      <c r="CP187" s="12"/>
      <c r="CQ187" s="12"/>
      <c r="CR187" s="12"/>
      <c r="CV187"/>
      <c r="CW187"/>
      <c r="CX187"/>
      <c r="CY187"/>
      <c r="CZ187"/>
      <c r="DA187"/>
      <c r="DB187"/>
      <c r="DC187"/>
      <c r="DD187"/>
      <c r="DE187"/>
      <c r="DF187"/>
      <c r="DG187"/>
    </row>
    <row r="188" spans="1:158" x14ac:dyDescent="0.2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V188"/>
      <c r="CW188"/>
      <c r="CX188"/>
      <c r="CY188"/>
      <c r="CZ188"/>
      <c r="DA188"/>
      <c r="DB188"/>
      <c r="DC188"/>
      <c r="DD188"/>
      <c r="DE188"/>
      <c r="DF188"/>
      <c r="DG188"/>
    </row>
    <row r="189" spans="1:158" x14ac:dyDescent="0.2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V189"/>
      <c r="CW189"/>
      <c r="CX189"/>
      <c r="CY189"/>
      <c r="CZ189"/>
      <c r="DA189"/>
      <c r="DB189"/>
      <c r="DC189"/>
      <c r="DD189"/>
      <c r="DE189"/>
      <c r="DF189"/>
      <c r="DG189"/>
    </row>
    <row r="190" spans="1:158" x14ac:dyDescent="0.2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V190"/>
      <c r="CW190"/>
      <c r="CX190"/>
      <c r="CY190"/>
      <c r="CZ190"/>
      <c r="DA190"/>
      <c r="DB190"/>
      <c r="DC190"/>
      <c r="DD190"/>
      <c r="DE190"/>
      <c r="DF190"/>
      <c r="DG190"/>
    </row>
    <row r="191" spans="1:158" x14ac:dyDescent="0.2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V191"/>
      <c r="CW191"/>
      <c r="CX191"/>
      <c r="CY191"/>
      <c r="CZ191"/>
      <c r="DA191"/>
      <c r="DB191"/>
      <c r="DC191"/>
      <c r="DD191"/>
      <c r="DE191"/>
      <c r="DF191"/>
      <c r="DG191"/>
    </row>
    <row r="192" spans="1:158" x14ac:dyDescent="0.2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c r="CJ192" s="12"/>
      <c r="CK192" s="12"/>
      <c r="CL192" s="12"/>
      <c r="CM192" s="12"/>
      <c r="CN192" s="12"/>
      <c r="CO192" s="12"/>
      <c r="CP192" s="12"/>
      <c r="CQ192" s="12"/>
      <c r="CR192" s="12"/>
      <c r="CV192"/>
      <c r="CW192"/>
      <c r="CX192"/>
      <c r="CY192"/>
      <c r="CZ192"/>
      <c r="DA192"/>
      <c r="DB192"/>
      <c r="DC192"/>
      <c r="DD192"/>
      <c r="DE192"/>
      <c r="DF192"/>
      <c r="DG192"/>
    </row>
    <row r="193" spans="1:113" x14ac:dyDescent="0.2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V193"/>
      <c r="CW193"/>
      <c r="CX193"/>
      <c r="CY193"/>
      <c r="CZ193"/>
      <c r="DA193"/>
      <c r="DB193"/>
      <c r="DC193"/>
      <c r="DD193"/>
      <c r="DE193"/>
      <c r="DF193"/>
      <c r="DG193"/>
    </row>
    <row r="194" spans="1:113" x14ac:dyDescent="0.2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V194"/>
      <c r="CW194"/>
      <c r="CX194"/>
      <c r="CY194"/>
      <c r="CZ194"/>
      <c r="DA194"/>
      <c r="DB194"/>
      <c r="DC194"/>
      <c r="DD194"/>
      <c r="DE194"/>
      <c r="DF194"/>
      <c r="DG194"/>
    </row>
    <row r="195" spans="1:113" x14ac:dyDescent="0.2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c r="CJ195" s="12"/>
      <c r="CK195" s="12"/>
      <c r="CL195" s="12"/>
      <c r="CM195" s="12"/>
      <c r="CN195" s="12"/>
      <c r="CO195" s="12"/>
      <c r="CP195" s="12"/>
      <c r="CQ195" s="12"/>
      <c r="CR195" s="12"/>
      <c r="CV195"/>
      <c r="CW195"/>
      <c r="CX195"/>
      <c r="CY195"/>
      <c r="CZ195"/>
      <c r="DA195"/>
      <c r="DB195"/>
      <c r="DC195"/>
      <c r="DD195"/>
      <c r="DE195"/>
      <c r="DF195"/>
      <c r="DG195"/>
    </row>
    <row r="196" spans="1:113" x14ac:dyDescent="0.2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c r="CJ196" s="12"/>
      <c r="CK196" s="12"/>
      <c r="CL196" s="12"/>
      <c r="CM196" s="12"/>
      <c r="CN196" s="12"/>
      <c r="CO196" s="12"/>
      <c r="CP196" s="12"/>
      <c r="CQ196" s="12"/>
      <c r="CR196" s="12"/>
      <c r="CS196" s="12"/>
      <c r="CV196"/>
      <c r="CW196"/>
      <c r="CX196"/>
      <c r="CY196"/>
      <c r="CZ196"/>
      <c r="DA196"/>
      <c r="DB196"/>
      <c r="DC196"/>
      <c r="DD196"/>
      <c r="DE196"/>
      <c r="DF196"/>
      <c r="DG196"/>
      <c r="DH196" s="12"/>
      <c r="DI196" s="12"/>
    </row>
    <row r="197" spans="1:113" x14ac:dyDescent="0.2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V197"/>
      <c r="CW197"/>
      <c r="CX197"/>
      <c r="CY197"/>
      <c r="CZ197"/>
      <c r="DA197"/>
      <c r="DB197"/>
      <c r="DC197"/>
      <c r="DD197"/>
      <c r="DE197"/>
      <c r="DF197"/>
      <c r="DG197"/>
      <c r="DH197" s="12"/>
      <c r="DI197" s="12"/>
    </row>
    <row r="198" spans="1:113" x14ac:dyDescent="0.2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V198"/>
      <c r="CW198"/>
      <c r="CX198"/>
      <c r="CY198"/>
      <c r="CZ198"/>
      <c r="DA198"/>
      <c r="DB198"/>
      <c r="DC198"/>
      <c r="DD198"/>
      <c r="DE198"/>
      <c r="DF198"/>
      <c r="DG198"/>
      <c r="DH198" s="12"/>
      <c r="DI198" s="12"/>
    </row>
    <row r="199" spans="1:113" x14ac:dyDescent="0.2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V199"/>
      <c r="CW199"/>
      <c r="CX199"/>
      <c r="CY199"/>
      <c r="CZ199"/>
      <c r="DA199"/>
      <c r="DB199"/>
      <c r="DC199"/>
      <c r="DD199"/>
      <c r="DE199"/>
      <c r="DF199"/>
      <c r="DG199"/>
      <c r="DH199" s="12"/>
      <c r="DI199" s="12"/>
    </row>
    <row r="200" spans="1:113" x14ac:dyDescent="0.2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c r="CJ200" s="12"/>
      <c r="CK200" s="12"/>
      <c r="CL200" s="12"/>
      <c r="CM200" s="12"/>
      <c r="CN200" s="12"/>
      <c r="CO200" s="12"/>
      <c r="CP200" s="12"/>
      <c r="CQ200" s="12"/>
      <c r="CR200" s="12"/>
      <c r="CS200" s="12"/>
      <c r="CV200"/>
      <c r="CW200"/>
      <c r="CX200"/>
      <c r="CY200"/>
      <c r="CZ200"/>
      <c r="DA200"/>
      <c r="DB200"/>
      <c r="DC200"/>
      <c r="DD200"/>
      <c r="DE200"/>
      <c r="DF200"/>
      <c r="DG200"/>
      <c r="DH200" s="12"/>
      <c r="DI200" s="12"/>
    </row>
    <row r="201" spans="1:113" x14ac:dyDescent="0.2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c r="CJ201" s="12"/>
      <c r="CK201" s="12"/>
      <c r="CL201" s="12"/>
      <c r="CM201" s="12"/>
      <c r="CN201" s="12"/>
      <c r="CO201" s="12"/>
      <c r="CP201" s="12"/>
      <c r="CQ201" s="12"/>
      <c r="CR201" s="12"/>
      <c r="CS201" s="12"/>
      <c r="CV201"/>
      <c r="CW201"/>
      <c r="CX201"/>
      <c r="CY201"/>
      <c r="CZ201"/>
      <c r="DA201"/>
      <c r="DB201"/>
      <c r="DC201"/>
      <c r="DD201"/>
      <c r="DE201"/>
      <c r="DF201"/>
      <c r="DG201"/>
      <c r="DH201" s="12"/>
      <c r="DI201" s="12"/>
    </row>
    <row r="202" spans="1:113" x14ac:dyDescent="0.2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V202"/>
      <c r="CW202"/>
      <c r="CX202"/>
      <c r="CY202"/>
      <c r="CZ202"/>
      <c r="DA202"/>
      <c r="DB202"/>
      <c r="DC202"/>
      <c r="DD202"/>
      <c r="DE202"/>
      <c r="DF202"/>
      <c r="DG202"/>
      <c r="DH202" s="12"/>
      <c r="DI202" s="12"/>
    </row>
    <row r="203" spans="1:113" x14ac:dyDescent="0.2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V203"/>
      <c r="CW203"/>
      <c r="CX203"/>
      <c r="CY203"/>
      <c r="CZ203"/>
      <c r="DA203"/>
      <c r="DB203"/>
      <c r="DC203"/>
      <c r="DD203"/>
      <c r="DE203"/>
      <c r="DF203"/>
      <c r="DG203"/>
      <c r="DH203" s="12"/>
      <c r="DI203" s="12"/>
    </row>
    <row r="204" spans="1:113" x14ac:dyDescent="0.2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V204"/>
      <c r="CW204"/>
      <c r="CX204"/>
      <c r="CY204"/>
      <c r="CZ204"/>
      <c r="DA204"/>
      <c r="DB204"/>
      <c r="DC204"/>
      <c r="DD204"/>
      <c r="DE204"/>
      <c r="DF204"/>
      <c r="DG204"/>
      <c r="DH204" s="12"/>
      <c r="DI204" s="12"/>
    </row>
    <row r="205" spans="1:113" x14ac:dyDescent="0.2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V205"/>
      <c r="CW205"/>
      <c r="CX205"/>
      <c r="CY205"/>
      <c r="CZ205"/>
      <c r="DA205"/>
      <c r="DB205"/>
      <c r="DC205"/>
      <c r="DD205"/>
      <c r="DE205"/>
      <c r="DF205"/>
      <c r="DG205"/>
      <c r="DH205" s="12"/>
      <c r="DI205" s="12"/>
    </row>
    <row r="206" spans="1:113" x14ac:dyDescent="0.2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V206"/>
      <c r="CW206"/>
      <c r="CX206"/>
      <c r="CY206"/>
      <c r="CZ206"/>
      <c r="DA206"/>
      <c r="DB206"/>
      <c r="DC206"/>
      <c r="DD206"/>
      <c r="DE206"/>
      <c r="DF206"/>
      <c r="DG206"/>
      <c r="DH206" s="12"/>
      <c r="DI206" s="12"/>
    </row>
    <row r="214" s="12" customFormat="1" ht="12.6" x14ac:dyDescent="0.25"/>
  </sheetData>
  <mergeCells count="270">
    <mergeCell ref="D144:F144"/>
    <mergeCell ref="D145:F145"/>
    <mergeCell ref="D146:F146"/>
    <mergeCell ref="D147:F147"/>
    <mergeCell ref="D148:F148"/>
    <mergeCell ref="D149:F149"/>
    <mergeCell ref="D150:F150"/>
    <mergeCell ref="G144:J144"/>
    <mergeCell ref="G145:J145"/>
    <mergeCell ref="G148:J148"/>
    <mergeCell ref="G149:J149"/>
    <mergeCell ref="G150:J150"/>
    <mergeCell ref="G153:J153"/>
    <mergeCell ref="K153:L153"/>
    <mergeCell ref="G152:J152"/>
    <mergeCell ref="K144:L144"/>
    <mergeCell ref="K145:L145"/>
    <mergeCell ref="K146:L146"/>
    <mergeCell ref="K147:L147"/>
    <mergeCell ref="K148:L148"/>
    <mergeCell ref="K149:L149"/>
    <mergeCell ref="K150:L150"/>
    <mergeCell ref="K151:L151"/>
    <mergeCell ref="K152:L152"/>
    <mergeCell ref="G146:J146"/>
    <mergeCell ref="G147:J147"/>
    <mergeCell ref="BK144:BN144"/>
    <mergeCell ref="AI144:AL144"/>
    <mergeCell ref="BG147:BJ147"/>
    <mergeCell ref="BK147:BN147"/>
    <mergeCell ref="AY143:BB143"/>
    <mergeCell ref="BC143:BF143"/>
    <mergeCell ref="BG143:BJ143"/>
    <mergeCell ref="BK143:BN143"/>
    <mergeCell ref="AY145:BB145"/>
    <mergeCell ref="BC145:BF145"/>
    <mergeCell ref="BG145:BJ145"/>
    <mergeCell ref="BK145:BN145"/>
    <mergeCell ref="AY146:BB146"/>
    <mergeCell ref="BC146:BF146"/>
    <mergeCell ref="BG146:BJ146"/>
    <mergeCell ref="BK146:BN146"/>
    <mergeCell ref="AI145:AL145"/>
    <mergeCell ref="AI146:AL146"/>
    <mergeCell ref="A2:CD2"/>
    <mergeCell ref="A3:CD3"/>
    <mergeCell ref="A4:CD4"/>
    <mergeCell ref="AU11:AW11"/>
    <mergeCell ref="BO11:BQ11"/>
    <mergeCell ref="BS11:BU11"/>
    <mergeCell ref="BW11:BY11"/>
    <mergeCell ref="CA11:CC11"/>
    <mergeCell ref="AU143:AX143"/>
    <mergeCell ref="A5:A10"/>
    <mergeCell ref="AA143:AH143"/>
    <mergeCell ref="H11:S11"/>
    <mergeCell ref="CA143:CD143"/>
    <mergeCell ref="AY9:BB9"/>
    <mergeCell ref="BC9:BF9"/>
    <mergeCell ref="BG9:BJ9"/>
    <mergeCell ref="BK9:BN9"/>
    <mergeCell ref="AY11:BA11"/>
    <mergeCell ref="BC11:BE11"/>
    <mergeCell ref="B5:B10"/>
    <mergeCell ref="AM11:AO11"/>
    <mergeCell ref="AI6:AP6"/>
    <mergeCell ref="CG3:CR3"/>
    <mergeCell ref="D11:G11"/>
    <mergeCell ref="U6:U10"/>
    <mergeCell ref="AI5:CD5"/>
    <mergeCell ref="AU9:AX9"/>
    <mergeCell ref="CA9:CD9"/>
    <mergeCell ref="V6:AB10"/>
    <mergeCell ref="BO6:BV6"/>
    <mergeCell ref="AM7:AP7"/>
    <mergeCell ref="AU7:AX7"/>
    <mergeCell ref="BO7:BR7"/>
    <mergeCell ref="AM9:AP9"/>
    <mergeCell ref="D5:AB5"/>
    <mergeCell ref="AQ6:AX6"/>
    <mergeCell ref="BW6:CD6"/>
    <mergeCell ref="AD7:AD10"/>
    <mergeCell ref="CA7:CD7"/>
    <mergeCell ref="T6:T10"/>
    <mergeCell ref="D6:G10"/>
    <mergeCell ref="BO9:BR9"/>
    <mergeCell ref="BG11:BI11"/>
    <mergeCell ref="BK11:BM11"/>
    <mergeCell ref="H6:S10"/>
    <mergeCell ref="BK7:BN7"/>
    <mergeCell ref="B146:C146"/>
    <mergeCell ref="B149:C149"/>
    <mergeCell ref="BS149:BV149"/>
    <mergeCell ref="AI11:AK11"/>
    <mergeCell ref="AU148:AX148"/>
    <mergeCell ref="BO145:BR145"/>
    <mergeCell ref="AQ145:AT145"/>
    <mergeCell ref="AM149:AP149"/>
    <mergeCell ref="AI147:AL147"/>
    <mergeCell ref="AU149:AX149"/>
    <mergeCell ref="V11:AB11"/>
    <mergeCell ref="AI148:AL148"/>
    <mergeCell ref="AQ147:AT147"/>
    <mergeCell ref="B147:C147"/>
    <mergeCell ref="AU146:AX146"/>
    <mergeCell ref="B144:C144"/>
    <mergeCell ref="AA149:AD149"/>
    <mergeCell ref="AQ143:AT143"/>
    <mergeCell ref="AM143:AP143"/>
    <mergeCell ref="AQ144:AT144"/>
    <mergeCell ref="B145:C145"/>
    <mergeCell ref="AM146:AP146"/>
    <mergeCell ref="AY147:BB147"/>
    <mergeCell ref="BC147:BF147"/>
    <mergeCell ref="BC149:BF149"/>
    <mergeCell ref="BG151:BJ151"/>
    <mergeCell ref="BK151:BN151"/>
    <mergeCell ref="BG153:BJ153"/>
    <mergeCell ref="BK153:BN153"/>
    <mergeCell ref="BC153:BF153"/>
    <mergeCell ref="BK149:BN149"/>
    <mergeCell ref="BK148:BN148"/>
    <mergeCell ref="BG150:BN150"/>
    <mergeCell ref="BG149:BJ149"/>
    <mergeCell ref="BC148:BF148"/>
    <mergeCell ref="BG148:BJ148"/>
    <mergeCell ref="AQ150:AX150"/>
    <mergeCell ref="AH6:AH10"/>
    <mergeCell ref="AC6:AD6"/>
    <mergeCell ref="AD145:AG145"/>
    <mergeCell ref="AD146:AG146"/>
    <mergeCell ref="AD147:AG147"/>
    <mergeCell ref="AD148:AG148"/>
    <mergeCell ref="AQ148:AT148"/>
    <mergeCell ref="AM145:AP145"/>
    <mergeCell ref="AM147:AP147"/>
    <mergeCell ref="AI149:AL149"/>
    <mergeCell ref="AA144:AC144"/>
    <mergeCell ref="AD144:AG144"/>
    <mergeCell ref="FC10:FN10"/>
    <mergeCell ref="CV143:DG143"/>
    <mergeCell ref="EP10:FA10"/>
    <mergeCell ref="FC72:FN72"/>
    <mergeCell ref="EP72:FA72"/>
    <mergeCell ref="AI143:AL143"/>
    <mergeCell ref="CA145:CD145"/>
    <mergeCell ref="BW143:BZ143"/>
    <mergeCell ref="BW147:BZ147"/>
    <mergeCell ref="BO146:BR146"/>
    <mergeCell ref="AU145:AX145"/>
    <mergeCell ref="BO143:BR143"/>
    <mergeCell ref="BO144:BR144"/>
    <mergeCell ref="AU144:AX144"/>
    <mergeCell ref="CA147:CD147"/>
    <mergeCell ref="AM144:AP144"/>
    <mergeCell ref="CG146:CR146"/>
    <mergeCell ref="AU147:AX147"/>
    <mergeCell ref="BS144:BV144"/>
    <mergeCell ref="BW146:BZ146"/>
    <mergeCell ref="AQ146:AT146"/>
    <mergeCell ref="AY144:BB144"/>
    <mergeCell ref="BC144:BF144"/>
    <mergeCell ref="BG144:BJ144"/>
    <mergeCell ref="CS10:CS11"/>
    <mergeCell ref="AG6:AG10"/>
    <mergeCell ref="AQ11:AS11"/>
    <mergeCell ref="C142:AU142"/>
    <mergeCell ref="AI7:AL7"/>
    <mergeCell ref="AE6:AE10"/>
    <mergeCell ref="BS7:BV7"/>
    <mergeCell ref="BS9:BV9"/>
    <mergeCell ref="C5:C10"/>
    <mergeCell ref="AQ9:AT9"/>
    <mergeCell ref="AI8:CD8"/>
    <mergeCell ref="AI9:AL9"/>
    <mergeCell ref="AQ7:AT7"/>
    <mergeCell ref="AI10:CD10"/>
    <mergeCell ref="BW7:BZ7"/>
    <mergeCell ref="BW9:BZ9"/>
    <mergeCell ref="AY6:BF6"/>
    <mergeCell ref="BG6:BN6"/>
    <mergeCell ref="AY7:BB7"/>
    <mergeCell ref="BC7:BF7"/>
    <mergeCell ref="BG7:BJ7"/>
    <mergeCell ref="AC5:AH5"/>
    <mergeCell ref="AC7:AC10"/>
    <mergeCell ref="AF6:AF10"/>
    <mergeCell ref="J162:AF162"/>
    <mergeCell ref="J163:AF163"/>
    <mergeCell ref="AD151:AH152"/>
    <mergeCell ref="AA151:AC151"/>
    <mergeCell ref="C156:AX156"/>
    <mergeCell ref="C157:AX157"/>
    <mergeCell ref="C158:AX158"/>
    <mergeCell ref="C159:AX159"/>
    <mergeCell ref="C162:H162"/>
    <mergeCell ref="AK160:AX160"/>
    <mergeCell ref="J160:AF160"/>
    <mergeCell ref="J161:AF161"/>
    <mergeCell ref="C163:H163"/>
    <mergeCell ref="C160:H160"/>
    <mergeCell ref="C161:H161"/>
    <mergeCell ref="AI153:AL153"/>
    <mergeCell ref="AU153:AX153"/>
    <mergeCell ref="AI152:CD152"/>
    <mergeCell ref="BW151:BZ151"/>
    <mergeCell ref="CA151:CD151"/>
    <mergeCell ref="AQ153:AT153"/>
    <mergeCell ref="AI162:BO162"/>
    <mergeCell ref="BO153:BR153"/>
    <mergeCell ref="AY153:BB153"/>
    <mergeCell ref="CG142:CR142"/>
    <mergeCell ref="BW145:BZ145"/>
    <mergeCell ref="BS143:BV143"/>
    <mergeCell ref="BW144:BZ144"/>
    <mergeCell ref="CG10:CR10"/>
    <mergeCell ref="BW148:BZ148"/>
    <mergeCell ref="BS148:BV148"/>
    <mergeCell ref="BS145:BV145"/>
    <mergeCell ref="CA148:CD148"/>
    <mergeCell ref="BS147:BV147"/>
    <mergeCell ref="BS146:BV146"/>
    <mergeCell ref="CV3:CY3"/>
    <mergeCell ref="DD3:DH3"/>
    <mergeCell ref="DI3:DK3"/>
    <mergeCell ref="DL3:DS3"/>
    <mergeCell ref="DT3:DY3"/>
    <mergeCell ref="DZ3:EG3"/>
    <mergeCell ref="EH3:EL3"/>
    <mergeCell ref="BS153:BV153"/>
    <mergeCell ref="CG153:CR153"/>
    <mergeCell ref="CA149:CD149"/>
    <mergeCell ref="BW150:CD150"/>
    <mergeCell ref="BO150:BV150"/>
    <mergeCell ref="BW149:BZ149"/>
    <mergeCell ref="CG150:CR150"/>
    <mergeCell ref="BO147:BR147"/>
    <mergeCell ref="BW153:BZ153"/>
    <mergeCell ref="CA153:CD153"/>
    <mergeCell ref="BO151:BR151"/>
    <mergeCell ref="BS151:BV151"/>
    <mergeCell ref="BO148:BR148"/>
    <mergeCell ref="BO149:BR149"/>
    <mergeCell ref="CG148:CR148"/>
    <mergeCell ref="CA144:CD144"/>
    <mergeCell ref="CA146:CD146"/>
    <mergeCell ref="AM153:AP153"/>
    <mergeCell ref="AQ151:AT151"/>
    <mergeCell ref="AU151:AX151"/>
    <mergeCell ref="AM148:AP148"/>
    <mergeCell ref="B148:C148"/>
    <mergeCell ref="B152:C152"/>
    <mergeCell ref="AY149:BB149"/>
    <mergeCell ref="AY148:BB148"/>
    <mergeCell ref="AY150:BF150"/>
    <mergeCell ref="AY151:BB151"/>
    <mergeCell ref="BC151:BF151"/>
    <mergeCell ref="AE149:AH149"/>
    <mergeCell ref="AE150:AH150"/>
    <mergeCell ref="AI151:AL151"/>
    <mergeCell ref="AM151:AP151"/>
    <mergeCell ref="B150:C150"/>
    <mergeCell ref="B151:C151"/>
    <mergeCell ref="AI150:AP150"/>
    <mergeCell ref="AQ149:AT149"/>
    <mergeCell ref="AD153:AH153"/>
    <mergeCell ref="G151:J151"/>
    <mergeCell ref="B153:F153"/>
    <mergeCell ref="D152:F152"/>
    <mergeCell ref="D151:F151"/>
  </mergeCells>
  <phoneticPr fontId="9" type="noConversion"/>
  <conditionalFormatting sqref="A15:A68">
    <cfRule type="expression" dxfId="61" priority="138">
      <formula>$B15=0</formula>
    </cfRule>
  </conditionalFormatting>
  <conditionalFormatting sqref="B15:B16 B28:B63">
    <cfRule type="expression" dxfId="60" priority="140">
      <formula>AND($AC15&gt;0,$AH15/$AC15&lt;1/3)</formula>
    </cfRule>
  </conditionalFormatting>
  <conditionalFormatting sqref="B65:B67">
    <cfRule type="expression" dxfId="59" priority="183">
      <formula>AND($AC65&gt;0,$AH65/$AC65&lt;1/3)</formula>
    </cfRule>
  </conditionalFormatting>
  <conditionalFormatting sqref="AD136">
    <cfRule type="cellIs" dxfId="58" priority="148" operator="notEqual">
      <formula>$FU$16</formula>
    </cfRule>
  </conditionalFormatting>
  <conditionalFormatting sqref="AI15:AK17 AM15:AO23 AQ15:AS26 AY15:BA68 BG15:BI68 AU15:AW68 BC15:BE68 BK15:BM68 BO15:BQ68 BS15:BU68 BW15:BY68 CA15:CC68 AI74:AK81 AM74:AO81 AQ74:AS81 AU74:AW81 AY74:BA81 BC74:BE81 BG74:BI81 BK74:BM81 BO74:BQ81 BS74:BU81 BW74:BY81 CA74:CC81 AI113:AK132 AM113:AO132 AQ113:AS132 AU113:AW132 BO113:BQ132 BS113:BU132 BW113:BY132 CA113:CC132 AY113:BA132 BC113:BE132 BG113:BI132 BK113:BM132 AI24:AK68 AM27:AO68 AQ30:AS68">
    <cfRule type="expression" dxfId="57" priority="125">
      <formula>MOD(AI15,2)&lt;&gt;0</formula>
    </cfRule>
  </conditionalFormatting>
  <conditionalFormatting sqref="AI149:AT149 AY149:CD149">
    <cfRule type="cellIs" dxfId="56" priority="141" operator="notEqual">
      <formula>30</formula>
    </cfRule>
  </conditionalFormatting>
  <conditionalFormatting sqref="B104">
    <cfRule type="expression" dxfId="55" priority="118">
      <formula>AND($AC104&gt;0,$AH104/$AC104&lt;1/3)</formula>
    </cfRule>
  </conditionalFormatting>
  <conditionalFormatting sqref="AI104:AK104">
    <cfRule type="expression" dxfId="54" priority="115">
      <formula>MOD(AI104,2)&lt;&gt;0</formula>
    </cfRule>
  </conditionalFormatting>
  <conditionalFormatting sqref="AM104:AO104">
    <cfRule type="expression" dxfId="53" priority="114">
      <formula>MOD(AM104,2)&lt;&gt;0</formula>
    </cfRule>
  </conditionalFormatting>
  <conditionalFormatting sqref="AQ104:AS104 AY104:BA104 BG104:BI104">
    <cfRule type="expression" dxfId="52" priority="113">
      <formula>MOD(AQ104,2)&lt;&gt;0</formula>
    </cfRule>
  </conditionalFormatting>
  <conditionalFormatting sqref="AU104:AW104 BC104:BE104 BK104:BM104">
    <cfRule type="expression" dxfId="51" priority="112">
      <formula>MOD(AU104,2)&lt;&gt;0</formula>
    </cfRule>
  </conditionalFormatting>
  <conditionalFormatting sqref="BO104:BQ104">
    <cfRule type="expression" dxfId="50" priority="111">
      <formula>MOD(BO104,2)&lt;&gt;0</formula>
    </cfRule>
  </conditionalFormatting>
  <conditionalFormatting sqref="BS104:BU104">
    <cfRule type="expression" dxfId="49" priority="116">
      <formula>MOD(BS104,2)&lt;&gt;0</formula>
    </cfRule>
  </conditionalFormatting>
  <conditionalFormatting sqref="BW104:BY104">
    <cfRule type="expression" dxfId="48" priority="110">
      <formula>MOD(BW104,2)&lt;&gt;0</formula>
    </cfRule>
  </conditionalFormatting>
  <conditionalFormatting sqref="CA104:CC104">
    <cfRule type="expression" dxfId="47" priority="109">
      <formula>MOD(CA104,2)&lt;&gt;0</formula>
    </cfRule>
  </conditionalFormatting>
  <conditionalFormatting sqref="B103">
    <cfRule type="expression" dxfId="46" priority="108">
      <formula>AND($AC103&gt;0,$AH103/$AC103&lt;1/3)</formula>
    </cfRule>
  </conditionalFormatting>
  <conditionalFormatting sqref="AI103:AK103">
    <cfRule type="expression" dxfId="45" priority="106">
      <formula>MOD(AI103,2)&lt;&gt;0</formula>
    </cfRule>
  </conditionalFormatting>
  <conditionalFormatting sqref="AM103:AO103">
    <cfRule type="expression" dxfId="44" priority="105">
      <formula>MOD(AM103,2)&lt;&gt;0</formula>
    </cfRule>
  </conditionalFormatting>
  <conditionalFormatting sqref="AQ103:AS103 AY103:BA103 BG103:BI103">
    <cfRule type="expression" dxfId="43" priority="104">
      <formula>MOD(AQ103,2)&lt;&gt;0</formula>
    </cfRule>
  </conditionalFormatting>
  <conditionalFormatting sqref="AU103:AW103 BC103:BE103 BK103:BM103">
    <cfRule type="expression" dxfId="42" priority="103">
      <formula>MOD(AU103,2)&lt;&gt;0</formula>
    </cfRule>
  </conditionalFormatting>
  <conditionalFormatting sqref="BO103:BQ103">
    <cfRule type="expression" dxfId="41" priority="102">
      <formula>MOD(BO103,2)&lt;&gt;0</formula>
    </cfRule>
  </conditionalFormatting>
  <conditionalFormatting sqref="BS103:BU103">
    <cfRule type="expression" dxfId="40" priority="107">
      <formula>MOD(BS103,2)&lt;&gt;0</formula>
    </cfRule>
  </conditionalFormatting>
  <conditionalFormatting sqref="BW103:BY103">
    <cfRule type="expression" dxfId="39" priority="101">
      <formula>MOD(BW103,2)&lt;&gt;0</formula>
    </cfRule>
  </conditionalFormatting>
  <conditionalFormatting sqref="CA103:CC103">
    <cfRule type="expression" dxfId="38" priority="100">
      <formula>MOD(CA103,2)&lt;&gt;0</formula>
    </cfRule>
  </conditionalFormatting>
  <conditionalFormatting sqref="B105">
    <cfRule type="expression" dxfId="37" priority="99">
      <formula>AND($AC105&gt;0,$AH105/$AC105&lt;1/3)</formula>
    </cfRule>
  </conditionalFormatting>
  <conditionalFormatting sqref="AI105:AK105">
    <cfRule type="expression" dxfId="36" priority="97">
      <formula>MOD(AI105,2)&lt;&gt;0</formula>
    </cfRule>
  </conditionalFormatting>
  <conditionalFormatting sqref="AM105:AO105">
    <cfRule type="expression" dxfId="35" priority="96">
      <formula>MOD(AM105,2)&lt;&gt;0</formula>
    </cfRule>
  </conditionalFormatting>
  <conditionalFormatting sqref="AQ105:AS105 AY105:BA105 BG105:BI105">
    <cfRule type="expression" dxfId="34" priority="95">
      <formula>MOD(AQ105,2)&lt;&gt;0</formula>
    </cfRule>
  </conditionalFormatting>
  <conditionalFormatting sqref="AU105:AW105 BC105:BE105 BK105:BM105">
    <cfRule type="expression" dxfId="33" priority="94">
      <formula>MOD(AU105,2)&lt;&gt;0</formula>
    </cfRule>
  </conditionalFormatting>
  <conditionalFormatting sqref="BO105:BQ105">
    <cfRule type="expression" dxfId="32" priority="93">
      <formula>MOD(BO105,2)&lt;&gt;0</formula>
    </cfRule>
  </conditionalFormatting>
  <conditionalFormatting sqref="BS105:BU105">
    <cfRule type="expression" dxfId="31" priority="98">
      <formula>MOD(BS105,2)&lt;&gt;0</formula>
    </cfRule>
  </conditionalFormatting>
  <conditionalFormatting sqref="BW105:BY105">
    <cfRule type="expression" dxfId="30" priority="92">
      <formula>MOD(BW105,2)&lt;&gt;0</formula>
    </cfRule>
  </conditionalFormatting>
  <conditionalFormatting sqref="CA105:CC105">
    <cfRule type="expression" dxfId="29" priority="91">
      <formula>MOD(CA105,2)&lt;&gt;0</formula>
    </cfRule>
  </conditionalFormatting>
  <conditionalFormatting sqref="B106">
    <cfRule type="expression" dxfId="28" priority="90">
      <formula>AND($AC106&gt;0,$AH106/$AC106&lt;1/3)</formula>
    </cfRule>
  </conditionalFormatting>
  <conditionalFormatting sqref="AI106:AK106">
    <cfRule type="expression" dxfId="27" priority="88">
      <formula>MOD(AI106,2)&lt;&gt;0</formula>
    </cfRule>
  </conditionalFormatting>
  <conditionalFormatting sqref="AM106:AO106">
    <cfRule type="expression" dxfId="26" priority="87">
      <formula>MOD(AM106,2)&lt;&gt;0</formula>
    </cfRule>
  </conditionalFormatting>
  <conditionalFormatting sqref="AQ106:AS106 AY106:BA106 BG106:BI106">
    <cfRule type="expression" dxfId="25" priority="86">
      <formula>MOD(AQ106,2)&lt;&gt;0</formula>
    </cfRule>
  </conditionalFormatting>
  <conditionalFormatting sqref="AU106:AW106 BC106:BE106 BK106:BM106">
    <cfRule type="expression" dxfId="24" priority="85">
      <formula>MOD(AU106,2)&lt;&gt;0</formula>
    </cfRule>
  </conditionalFormatting>
  <conditionalFormatting sqref="BO106:BQ106">
    <cfRule type="expression" dxfId="23" priority="84">
      <formula>MOD(BO106,2)&lt;&gt;0</formula>
    </cfRule>
  </conditionalFormatting>
  <conditionalFormatting sqref="BS106:BU106">
    <cfRule type="expression" dxfId="22" priority="89">
      <formula>MOD(BS106,2)&lt;&gt;0</formula>
    </cfRule>
  </conditionalFormatting>
  <conditionalFormatting sqref="BW106:BY106">
    <cfRule type="expression" dxfId="21" priority="83">
      <formula>MOD(BW106,2)&lt;&gt;0</formula>
    </cfRule>
  </conditionalFormatting>
  <conditionalFormatting sqref="CA106:CC106">
    <cfRule type="expression" dxfId="20" priority="82">
      <formula>MOD(CA106,2)&lt;&gt;0</formula>
    </cfRule>
  </conditionalFormatting>
  <conditionalFormatting sqref="B107">
    <cfRule type="expression" dxfId="19" priority="81">
      <formula>AND($AC107&gt;0,$AH107/$AC107&lt;1/3)</formula>
    </cfRule>
  </conditionalFormatting>
  <conditionalFormatting sqref="AI107:AK107">
    <cfRule type="expression" dxfId="18" priority="79">
      <formula>MOD(AI107,2)&lt;&gt;0</formula>
    </cfRule>
  </conditionalFormatting>
  <conditionalFormatting sqref="AM107:AO107">
    <cfRule type="expression" dxfId="17" priority="78">
      <formula>MOD(AM107,2)&lt;&gt;0</formula>
    </cfRule>
  </conditionalFormatting>
  <conditionalFormatting sqref="AQ107:AS107 AY107:BA107 BG107:BI107">
    <cfRule type="expression" dxfId="16" priority="77">
      <formula>MOD(AQ107,2)&lt;&gt;0</formula>
    </cfRule>
  </conditionalFormatting>
  <conditionalFormatting sqref="AU107:AW107 BC107:BE107 BK107:BM107">
    <cfRule type="expression" dxfId="15" priority="76">
      <formula>MOD(AU107,2)&lt;&gt;0</formula>
    </cfRule>
  </conditionalFormatting>
  <conditionalFormatting sqref="BO107:BQ107">
    <cfRule type="expression" dxfId="14" priority="75">
      <formula>MOD(BO107,2)&lt;&gt;0</formula>
    </cfRule>
  </conditionalFormatting>
  <conditionalFormatting sqref="BS107:BU107">
    <cfRule type="expression" dxfId="13" priority="80">
      <formula>MOD(BS107,2)&lt;&gt;0</formula>
    </cfRule>
  </conditionalFormatting>
  <conditionalFormatting sqref="BW107:BY107">
    <cfRule type="expression" dxfId="12" priority="74">
      <formula>MOD(BW107,2)&lt;&gt;0</formula>
    </cfRule>
  </conditionalFormatting>
  <conditionalFormatting sqref="CA107:CC107">
    <cfRule type="expression" dxfId="11" priority="73">
      <formula>MOD(CA107,2)&lt;&gt;0</formula>
    </cfRule>
  </conditionalFormatting>
  <conditionalFormatting sqref="BO147:CD147 AI147:AX147 AI148:CD148">
    <cfRule type="expression" dxfId="10" priority="629">
      <formula>AI$147+AI$148&gt;9</formula>
    </cfRule>
  </conditionalFormatting>
  <conditionalFormatting sqref="B17">
    <cfRule type="expression" dxfId="9" priority="15">
      <formula>AND($X17&gt;0,$AC17/$X17&lt;0.5)</formula>
    </cfRule>
  </conditionalFormatting>
  <conditionalFormatting sqref="AQ28:AS29">
    <cfRule type="expression" dxfId="7" priority="11">
      <formula>MOD(AQ28,2)&lt;&gt;0</formula>
    </cfRule>
  </conditionalFormatting>
  <conditionalFormatting sqref="B18 B20:B22 B24:B27">
    <cfRule type="expression" dxfId="6" priority="7">
      <formula>AND($X18&gt;0,$AC18/$X18&lt;0.5)</formula>
    </cfRule>
  </conditionalFormatting>
  <conditionalFormatting sqref="B19">
    <cfRule type="expression" dxfId="5" priority="6">
      <formula>AND($X19&gt;0,$AC19/$X19&lt;0.5)</formula>
    </cfRule>
  </conditionalFormatting>
  <conditionalFormatting sqref="B23">
    <cfRule type="expression" dxfId="4" priority="5">
      <formula>AND($X23&gt;0,$AC23/$X23&lt;0.5)</formula>
    </cfRule>
  </conditionalFormatting>
  <conditionalFormatting sqref="AI18:AK23">
    <cfRule type="expression" dxfId="2" priority="3">
      <formula>MOD(AI18,2)&lt;&gt;0</formula>
    </cfRule>
  </conditionalFormatting>
  <conditionalFormatting sqref="AM24:AO26">
    <cfRule type="expression" dxfId="1" priority="2">
      <formula>MOD(AM24,2)&lt;&gt;0</formula>
    </cfRule>
  </conditionalFormatting>
  <conditionalFormatting sqref="AQ27:AS27">
    <cfRule type="expression" dxfId="0" priority="1">
      <formula>MOD(AQ27,2)&lt;&gt;0</formula>
    </cfRule>
  </conditionalFormatting>
  <dataValidations count="5">
    <dataValidation errorStyle="warning" allowBlank="1" showInputMessage="1" showErrorMessage="1" sqref="C110 C82 C86" xr:uid="{00000000-0002-0000-0200-000000000000}"/>
    <dataValidation type="list" errorStyle="warning" allowBlank="1" showInputMessage="1" showErrorMessage="1" sqref="C69:C73 C112:C136" xr:uid="{00000000-0002-0000-0200-000001000000}">
      <formula1>$CV$2:$EL$2</formula1>
    </dataValidation>
    <dataValidation type="list" allowBlank="1" showInputMessage="1" showErrorMessage="1" sqref="B160" xr:uid="{00000000-0002-0000-0200-000002000000}">
      <formula1>"Гарант освітньої програми,Керівник проєктної групи"</formula1>
    </dataValidation>
    <dataValidation type="list" errorStyle="warning" allowBlank="1" showInputMessage="1" showErrorMessage="1" sqref="C15:C68 C74:C81 C87:C94 C103:C107" xr:uid="{00000000-0002-0000-0200-000004000000}">
      <formula1>$FR$2:$FR$35</formula1>
    </dataValidation>
    <dataValidation type="list" allowBlank="1" showInputMessage="1" showErrorMessage="1" sqref="AI162:BO162" xr:uid="{00000000-0002-0000-0200-000003000000}">
      <formula1>$FU$6:$FU$13</formula1>
    </dataValidation>
  </dataValidations>
  <printOptions horizontalCentered="1"/>
  <pageMargins left="0.39370078740157483" right="0.39370078740157483" top="0.39370078740157483" bottom="0.39370078740157483" header="0" footer="0"/>
  <pageSetup paperSize="9" scale="73" fitToHeight="0" orientation="landscape" r:id="rId1"/>
  <headerFooter alignWithMargins="0">
    <oddFooter>&amp;C&amp;F&amp;RСторінка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 READ ME</vt:lpstr>
      <vt:lpstr> Day title (dual)</vt:lpstr>
      <vt:lpstr> NP DENNA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Brezhnev, Borovik</dc:creator>
  <cp:lastModifiedBy>Євген</cp:lastModifiedBy>
  <cp:lastPrinted>2023-10-30T09:38:43Z</cp:lastPrinted>
  <dcterms:created xsi:type="dcterms:W3CDTF">2015-02-21T19:13:15Z</dcterms:created>
  <dcterms:modified xsi:type="dcterms:W3CDTF">2024-09-15T19:16:29Z</dcterms:modified>
</cp:coreProperties>
</file>